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4D1C537B-E38A-612A-F078-A93A15B4B7F4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30CC4CD1-DE5B-472F-B18B-40D289281320}" xr6:coauthVersionLast="47" xr6:coauthVersionMax="47" xr10:uidLastSave="{00000000-0000-0000-0000-000000000000}"/>
  <bookViews>
    <workbookView xWindow="-120" yWindow="-120" windowWidth="20730" windowHeight="11160" firstSheet="3" activeTab="6" xr2:uid="{E5C4B904-4DC5-4531-AE01-7BBC59BE298C}"/>
  </bookViews>
  <sheets>
    <sheet name="DBTaishaX" sheetId="9" state="hidden" r:id="rId1"/>
    <sheet name="DBStaffX" sheetId="8" state="hidden" r:id="rId2"/>
    <sheet name="DBGenzaiX" sheetId="13" state="hidden" r:id="rId3"/>
    <sheet name="派遣社員" sheetId="14" r:id="rId4"/>
    <sheet name="DBUkeoiX" sheetId="19" state="hidden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3">[2]!UkeoiT[#All]</definedName>
    <definedName name="DBUkeoi">UkeoiT[#All]</definedName>
    <definedName name="_xlnm.Print_Area" localSheetId="9">愛知23!$A:$K</definedName>
    <definedName name="_xlnm.Print_Area" localSheetId="3">派遣社員!$A$1:$AO$864</definedName>
    <definedName name="_xlnm.Print_Titles" localSheetId="6">請負社員!$1:$3</definedName>
    <definedName name="_xlnm.Print_Titles" localSheetId="3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051" i="14" l="1"/>
  <c r="X1051" i="14"/>
  <c r="T1051" i="14"/>
  <c r="R1051" i="14"/>
  <c r="M1051" i="14"/>
  <c r="V1051" i="14" s="1"/>
  <c r="T1059" i="14"/>
  <c r="M1055" i="14"/>
  <c r="U1055" i="14" s="1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781" i="14"/>
  <c r="M782" i="14"/>
  <c r="M783" i="14"/>
  <c r="M784" i="14"/>
  <c r="M785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806" i="14"/>
  <c r="M807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M936" i="14"/>
  <c r="M937" i="14"/>
  <c r="M938" i="14"/>
  <c r="M939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2" i="14"/>
  <c r="M1053" i="14"/>
  <c r="M1054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R1055" i="14"/>
  <c r="T1055" i="14"/>
  <c r="X1055" i="14"/>
  <c r="AJ1055" i="14"/>
  <c r="M137" i="10"/>
  <c r="R137" i="10"/>
  <c r="U1051" i="14" l="1"/>
  <c r="V1055" i="14"/>
  <c r="X686" i="14"/>
  <c r="X794" i="14"/>
  <c r="X766" i="14"/>
  <c r="T1041" i="14"/>
  <c r="U1046" i="14"/>
  <c r="R1046" i="14"/>
  <c r="T1046" i="14"/>
  <c r="X1046" i="14"/>
  <c r="AJ1046" i="14"/>
  <c r="U1047" i="14"/>
  <c r="R1047" i="14"/>
  <c r="T1047" i="14"/>
  <c r="X1047" i="14"/>
  <c r="AJ1047" i="14"/>
  <c r="U1048" i="14"/>
  <c r="R1048" i="14"/>
  <c r="T1048" i="14"/>
  <c r="X1048" i="14"/>
  <c r="AJ1048" i="14"/>
  <c r="U1049" i="14"/>
  <c r="R1049" i="14"/>
  <c r="T1049" i="14"/>
  <c r="X1049" i="14"/>
  <c r="AJ1049" i="14"/>
  <c r="U1050" i="14"/>
  <c r="R1050" i="14"/>
  <c r="T1050" i="14"/>
  <c r="X1050" i="14"/>
  <c r="AJ1050" i="14"/>
  <c r="U1059" i="14"/>
  <c r="V1060" i="14"/>
  <c r="U1061" i="14"/>
  <c r="U1062" i="14"/>
  <c r="V1063" i="14"/>
  <c r="V1064" i="14"/>
  <c r="U1065" i="14"/>
  <c r="U1066" i="14"/>
  <c r="U1067" i="14"/>
  <c r="U1068" i="14"/>
  <c r="U1069" i="14"/>
  <c r="R1059" i="14"/>
  <c r="R1060" i="14"/>
  <c r="R1061" i="14"/>
  <c r="R1062" i="14"/>
  <c r="R1063" i="14"/>
  <c r="R1064" i="14"/>
  <c r="R1065" i="14"/>
  <c r="R1066" i="14"/>
  <c r="R1067" i="14"/>
  <c r="R1068" i="14"/>
  <c r="R1069" i="14"/>
  <c r="T1060" i="14"/>
  <c r="T1061" i="14"/>
  <c r="T1062" i="14"/>
  <c r="T1063" i="14"/>
  <c r="T1064" i="14"/>
  <c r="T1065" i="14"/>
  <c r="T1066" i="14"/>
  <c r="T1067" i="14"/>
  <c r="T1068" i="14"/>
  <c r="T1069" i="14"/>
  <c r="X1059" i="14"/>
  <c r="X1060" i="14"/>
  <c r="X1061" i="14"/>
  <c r="X1062" i="14"/>
  <c r="X1063" i="14"/>
  <c r="X1064" i="14"/>
  <c r="X1065" i="14"/>
  <c r="X1066" i="14"/>
  <c r="X1067" i="14"/>
  <c r="X1068" i="14"/>
  <c r="X1069" i="14"/>
  <c r="AJ1059" i="14"/>
  <c r="AJ1060" i="14"/>
  <c r="AJ1061" i="14"/>
  <c r="AJ1062" i="14"/>
  <c r="AJ1063" i="14"/>
  <c r="AJ1064" i="14"/>
  <c r="AJ1065" i="14"/>
  <c r="AJ1066" i="14"/>
  <c r="AJ1067" i="14"/>
  <c r="AJ1068" i="14"/>
  <c r="AJ1069" i="14"/>
  <c r="V1046" i="14" l="1"/>
  <c r="V1047" i="14"/>
  <c r="V1048" i="14"/>
  <c r="U1060" i="14"/>
  <c r="V1049" i="14"/>
  <c r="V1050" i="14"/>
  <c r="U1064" i="14"/>
  <c r="V1059" i="14"/>
  <c r="V1067" i="14"/>
  <c r="V1061" i="14"/>
  <c r="V1069" i="14"/>
  <c r="V1065" i="14"/>
  <c r="V1068" i="14"/>
  <c r="V1066" i="14"/>
  <c r="U1063" i="14"/>
  <c r="V1062" i="14"/>
  <c r="U1044" i="14"/>
  <c r="R1044" i="14"/>
  <c r="T1044" i="14"/>
  <c r="X1044" i="14"/>
  <c r="AJ1044" i="14"/>
  <c r="V1043" i="14"/>
  <c r="R1043" i="14"/>
  <c r="T1043" i="14"/>
  <c r="X1043" i="14"/>
  <c r="AJ1043" i="14"/>
  <c r="R1058" i="14"/>
  <c r="X1039" i="14"/>
  <c r="U1038" i="14"/>
  <c r="R1038" i="14"/>
  <c r="T1038" i="14"/>
  <c r="X1038" i="14"/>
  <c r="AJ1038" i="14"/>
  <c r="U1039" i="14"/>
  <c r="R1039" i="14"/>
  <c r="T1039" i="14"/>
  <c r="AJ1039" i="14"/>
  <c r="U1037" i="14"/>
  <c r="R1037" i="14"/>
  <c r="T1037" i="14"/>
  <c r="X1037" i="14"/>
  <c r="AJ1037" i="14"/>
  <c r="U1036" i="14"/>
  <c r="R1036" i="14"/>
  <c r="T1036" i="14"/>
  <c r="X1036" i="14"/>
  <c r="AJ1036" i="14"/>
  <c r="U1043" i="14" l="1"/>
  <c r="V1044" i="14"/>
  <c r="V1038" i="14"/>
  <c r="V1039" i="14"/>
  <c r="V1037" i="14"/>
  <c r="V1036" i="14"/>
  <c r="U1032" i="14" l="1"/>
  <c r="R1032" i="14"/>
  <c r="T1032" i="14"/>
  <c r="X1032" i="14"/>
  <c r="AJ1032" i="14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8" i="10"/>
  <c r="M139" i="10"/>
  <c r="M140" i="10"/>
  <c r="M141" i="10"/>
  <c r="M142" i="10"/>
  <c r="M143" i="10"/>
  <c r="M144" i="10"/>
  <c r="M4" i="10"/>
  <c r="V1032" i="14" l="1"/>
  <c r="U1035" i="14"/>
  <c r="R1035" i="14"/>
  <c r="T1035" i="14"/>
  <c r="X1035" i="14"/>
  <c r="AJ1035" i="14"/>
  <c r="U1029" i="14"/>
  <c r="R1029" i="14"/>
  <c r="T1029" i="14"/>
  <c r="X1029" i="14"/>
  <c r="AJ1029" i="14"/>
  <c r="U1030" i="14"/>
  <c r="R1030" i="14"/>
  <c r="T1030" i="14"/>
  <c r="X1030" i="14"/>
  <c r="AJ1030" i="14"/>
  <c r="U1041" i="14"/>
  <c r="U1042" i="14"/>
  <c r="U1045" i="14"/>
  <c r="U1052" i="14"/>
  <c r="U1053" i="14"/>
  <c r="U1054" i="14"/>
  <c r="U1056" i="14"/>
  <c r="U1057" i="14"/>
  <c r="U1058" i="14"/>
  <c r="R1041" i="14"/>
  <c r="R1042" i="14"/>
  <c r="R1045" i="14"/>
  <c r="R1052" i="14"/>
  <c r="R1053" i="14"/>
  <c r="R1054" i="14"/>
  <c r="R1056" i="14"/>
  <c r="R1057" i="14"/>
  <c r="T1042" i="14"/>
  <c r="T1045" i="14"/>
  <c r="T1052" i="14"/>
  <c r="T1053" i="14"/>
  <c r="T1054" i="14"/>
  <c r="T1056" i="14"/>
  <c r="T1057" i="14"/>
  <c r="T1058" i="14"/>
  <c r="X1041" i="14"/>
  <c r="X1042" i="14"/>
  <c r="X1045" i="14"/>
  <c r="X1052" i="14"/>
  <c r="X1053" i="14"/>
  <c r="X1054" i="14"/>
  <c r="X1056" i="14"/>
  <c r="X1057" i="14"/>
  <c r="X1058" i="14"/>
  <c r="AJ1041" i="14"/>
  <c r="AJ1042" i="14"/>
  <c r="AJ1045" i="14"/>
  <c r="AJ1052" i="14"/>
  <c r="AJ1053" i="14"/>
  <c r="AJ1054" i="14"/>
  <c r="AJ1056" i="14"/>
  <c r="AJ1057" i="14"/>
  <c r="AJ1058" i="14"/>
  <c r="T1020" i="14"/>
  <c r="T439" i="14"/>
  <c r="T821" i="14"/>
  <c r="T1019" i="14"/>
  <c r="AJ821" i="14"/>
  <c r="X821" i="14"/>
  <c r="R821" i="14"/>
  <c r="AJ1020" i="14"/>
  <c r="X1020" i="14"/>
  <c r="R1020" i="14"/>
  <c r="AJ439" i="14"/>
  <c r="X439" i="14"/>
  <c r="R439" i="14"/>
  <c r="U1021" i="14"/>
  <c r="R1021" i="14"/>
  <c r="T1021" i="14"/>
  <c r="X1021" i="14"/>
  <c r="AJ1021" i="14"/>
  <c r="U1034" i="14"/>
  <c r="R1034" i="14"/>
  <c r="T1034" i="14"/>
  <c r="X1034" i="14"/>
  <c r="AJ1034" i="14"/>
  <c r="U1024" i="14"/>
  <c r="R1024" i="14"/>
  <c r="T1024" i="14"/>
  <c r="X1024" i="14"/>
  <c r="AJ1024" i="14"/>
  <c r="T136" i="10"/>
  <c r="R136" i="10"/>
  <c r="U1023" i="14"/>
  <c r="R1023" i="14"/>
  <c r="T1023" i="14"/>
  <c r="X1023" i="14"/>
  <c r="AJ1023" i="14"/>
  <c r="R1016" i="14"/>
  <c r="T1016" i="14"/>
  <c r="X1016" i="14"/>
  <c r="AJ1016" i="14"/>
  <c r="R1005" i="14"/>
  <c r="T1005" i="14"/>
  <c r="X1005" i="14"/>
  <c r="AJ1005" i="14"/>
  <c r="R1012" i="14"/>
  <c r="T1012" i="14"/>
  <c r="X1012" i="14"/>
  <c r="AJ1012" i="14"/>
  <c r="R1013" i="14"/>
  <c r="T1013" i="14"/>
  <c r="X1013" i="14"/>
  <c r="AJ1013" i="14"/>
  <c r="R1017" i="14"/>
  <c r="T1017" i="14"/>
  <c r="X1017" i="14"/>
  <c r="AJ1017" i="14"/>
  <c r="R1018" i="14"/>
  <c r="T1018" i="14"/>
  <c r="X1018" i="14"/>
  <c r="AJ1018" i="14"/>
  <c r="AJ1011" i="14"/>
  <c r="X1011" i="14"/>
  <c r="T1011" i="14"/>
  <c r="R1011" i="14"/>
  <c r="AJ1010" i="14"/>
  <c r="X1010" i="14"/>
  <c r="T1010" i="14"/>
  <c r="R1010" i="14"/>
  <c r="R1007" i="14"/>
  <c r="T1007" i="14"/>
  <c r="X1007" i="14"/>
  <c r="AJ1007" i="14"/>
  <c r="R1008" i="14"/>
  <c r="T1008" i="14"/>
  <c r="X1008" i="14"/>
  <c r="AJ1008" i="14"/>
  <c r="R1009" i="14"/>
  <c r="T1009" i="14"/>
  <c r="X1009" i="14"/>
  <c r="AJ1009" i="14"/>
  <c r="R1004" i="14"/>
  <c r="T1004" i="14"/>
  <c r="X1004" i="14"/>
  <c r="AJ1004" i="14"/>
  <c r="R1006" i="14"/>
  <c r="T1006" i="14"/>
  <c r="X1006" i="14"/>
  <c r="AJ1006" i="14"/>
  <c r="R1003" i="14"/>
  <c r="T1003" i="14"/>
  <c r="X1003" i="14"/>
  <c r="AJ1003" i="14"/>
  <c r="U999" i="14"/>
  <c r="R999" i="14"/>
  <c r="T999" i="14"/>
  <c r="X999" i="14"/>
  <c r="AJ999" i="14"/>
  <c r="R998" i="14"/>
  <c r="T998" i="14"/>
  <c r="X998" i="14"/>
  <c r="AJ998" i="14"/>
  <c r="V1011" i="14" l="1"/>
  <c r="U1012" i="14"/>
  <c r="U1003" i="14"/>
  <c r="U1008" i="14"/>
  <c r="U1018" i="14"/>
  <c r="U1005" i="14"/>
  <c r="V439" i="14"/>
  <c r="V1020" i="14"/>
  <c r="V821" i="14"/>
  <c r="U1004" i="14"/>
  <c r="U1007" i="14"/>
  <c r="U1017" i="14"/>
  <c r="U1016" i="14"/>
  <c r="U1009" i="14"/>
  <c r="V998" i="14"/>
  <c r="U1006" i="14"/>
  <c r="V1010" i="14"/>
  <c r="U1013" i="14"/>
  <c r="V1054" i="14"/>
  <c r="V1057" i="14"/>
  <c r="V1052" i="14"/>
  <c r="V1035" i="14"/>
  <c r="V1029" i="14"/>
  <c r="V1030" i="14"/>
  <c r="V1041" i="14"/>
  <c r="V1042" i="14"/>
  <c r="V1058" i="14"/>
  <c r="V1056" i="14"/>
  <c r="V1053" i="14"/>
  <c r="V1045" i="14"/>
  <c r="U821" i="14"/>
  <c r="U1020" i="14"/>
  <c r="U439" i="14"/>
  <c r="V1021" i="14"/>
  <c r="V1034" i="14"/>
  <c r="V1024" i="14"/>
  <c r="V1023" i="14"/>
  <c r="V1016" i="14"/>
  <c r="V1005" i="14"/>
  <c r="V1012" i="14"/>
  <c r="V1013" i="14"/>
  <c r="V1017" i="14"/>
  <c r="V1018" i="14"/>
  <c r="U1011" i="14"/>
  <c r="U1010" i="14"/>
  <c r="V1007" i="14"/>
  <c r="V1008" i="14"/>
  <c r="V1009" i="14"/>
  <c r="V1004" i="14"/>
  <c r="V1006" i="14"/>
  <c r="V1003" i="14"/>
  <c r="V999" i="14"/>
  <c r="U998" i="14"/>
  <c r="R1015" i="14"/>
  <c r="T1015" i="14"/>
  <c r="X1015" i="14"/>
  <c r="AJ1015" i="14"/>
  <c r="R995" i="14"/>
  <c r="T995" i="14"/>
  <c r="X995" i="14"/>
  <c r="AJ995" i="14"/>
  <c r="R996" i="14"/>
  <c r="T996" i="14"/>
  <c r="X996" i="14"/>
  <c r="AJ996" i="14"/>
  <c r="AJ992" i="14"/>
  <c r="X992" i="14"/>
  <c r="T992" i="14"/>
  <c r="R992" i="14"/>
  <c r="AJ988" i="14"/>
  <c r="X988" i="14"/>
  <c r="T988" i="14"/>
  <c r="R988" i="14"/>
  <c r="R993" i="14"/>
  <c r="T993" i="14"/>
  <c r="X993" i="14"/>
  <c r="AJ993" i="14"/>
  <c r="V1025" i="14"/>
  <c r="V1026" i="14"/>
  <c r="V1027" i="14"/>
  <c r="V1028" i="14"/>
  <c r="V1031" i="14"/>
  <c r="U1040" i="14"/>
  <c r="U1033" i="14"/>
  <c r="R1025" i="14"/>
  <c r="R1026" i="14"/>
  <c r="R1027" i="14"/>
  <c r="R1028" i="14"/>
  <c r="R1031" i="14"/>
  <c r="R1040" i="14"/>
  <c r="R1033" i="14"/>
  <c r="T1025" i="14"/>
  <c r="T1026" i="14"/>
  <c r="T1027" i="14"/>
  <c r="T1028" i="14"/>
  <c r="T1031" i="14"/>
  <c r="T1040" i="14"/>
  <c r="T1033" i="14"/>
  <c r="X1025" i="14"/>
  <c r="X1026" i="14"/>
  <c r="X1027" i="14"/>
  <c r="X1028" i="14"/>
  <c r="X1031" i="14"/>
  <c r="X1040" i="14"/>
  <c r="X1033" i="14"/>
  <c r="AJ1025" i="14"/>
  <c r="AJ1026" i="14"/>
  <c r="AJ1027" i="14"/>
  <c r="AJ1028" i="14"/>
  <c r="AJ1031" i="14"/>
  <c r="AJ1040" i="14"/>
  <c r="AJ1033" i="14"/>
  <c r="V992" i="14" l="1"/>
  <c r="U1015" i="14"/>
  <c r="U996" i="14"/>
  <c r="V988" i="14"/>
  <c r="U993" i="14"/>
  <c r="U995" i="14"/>
  <c r="V1015" i="14"/>
  <c r="V995" i="14"/>
  <c r="V996" i="14"/>
  <c r="U992" i="14"/>
  <c r="U988" i="14"/>
  <c r="U1025" i="14"/>
  <c r="V993" i="14"/>
  <c r="U1031" i="14"/>
  <c r="U1028" i="14"/>
  <c r="U1027" i="14"/>
  <c r="U1026" i="14"/>
  <c r="V1040" i="14"/>
  <c r="V1033" i="14"/>
  <c r="U1001" i="14"/>
  <c r="R1001" i="14"/>
  <c r="T1001" i="14"/>
  <c r="R987" i="14"/>
  <c r="T987" i="14"/>
  <c r="X987" i="14"/>
  <c r="AJ987" i="14"/>
  <c r="R989" i="14"/>
  <c r="T989" i="14"/>
  <c r="X989" i="14"/>
  <c r="AJ989" i="14"/>
  <c r="R990" i="14"/>
  <c r="T990" i="14"/>
  <c r="X990" i="14"/>
  <c r="AJ990" i="14"/>
  <c r="U989" i="14" l="1"/>
  <c r="V990" i="14"/>
  <c r="U987" i="14"/>
  <c r="V1001" i="14"/>
  <c r="V987" i="14"/>
  <c r="V989" i="14"/>
  <c r="U990" i="14"/>
  <c r="R134" i="10"/>
  <c r="R135" i="10"/>
  <c r="R138" i="10"/>
  <c r="R139" i="10"/>
  <c r="R140" i="10"/>
  <c r="R141" i="10"/>
  <c r="R142" i="10"/>
  <c r="R143" i="10"/>
  <c r="R144" i="10"/>
  <c r="AJ980" i="14"/>
  <c r="X980" i="14"/>
  <c r="T980" i="14"/>
  <c r="R980" i="14"/>
  <c r="R982" i="14"/>
  <c r="T982" i="14"/>
  <c r="X982" i="14"/>
  <c r="AJ982" i="14"/>
  <c r="R981" i="14"/>
  <c r="R983" i="14"/>
  <c r="R984" i="14"/>
  <c r="R985" i="14"/>
  <c r="R986" i="14"/>
  <c r="R991" i="14"/>
  <c r="R1014" i="14"/>
  <c r="R1000" i="14"/>
  <c r="R1002" i="14"/>
  <c r="R1019" i="14"/>
  <c r="R1022" i="14"/>
  <c r="T981" i="14"/>
  <c r="T983" i="14"/>
  <c r="T984" i="14"/>
  <c r="T985" i="14"/>
  <c r="T986" i="14"/>
  <c r="T991" i="14"/>
  <c r="T1014" i="14"/>
  <c r="T1000" i="14"/>
  <c r="T1002" i="14"/>
  <c r="T1022" i="14"/>
  <c r="X981" i="14"/>
  <c r="X983" i="14"/>
  <c r="X984" i="14"/>
  <c r="X985" i="14"/>
  <c r="X986" i="14"/>
  <c r="X991" i="14"/>
  <c r="X101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101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576" i="14"/>
  <c r="AJ348" i="14"/>
  <c r="AJ349" i="14"/>
  <c r="AJ346" i="14"/>
  <c r="AJ352" i="14"/>
  <c r="AJ351" i="14"/>
  <c r="AJ350" i="14"/>
  <c r="AJ594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355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9" i="14"/>
  <c r="AJ488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620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932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808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15" i="14"/>
  <c r="AJ811" i="14"/>
  <c r="AJ812" i="14"/>
  <c r="AJ813" i="14"/>
  <c r="AJ975" i="14"/>
  <c r="AJ809" i="14"/>
  <c r="AJ810" i="14"/>
  <c r="AJ828" i="14"/>
  <c r="AJ816" i="14"/>
  <c r="AJ817" i="14"/>
  <c r="AJ819" i="14"/>
  <c r="AJ820" i="14"/>
  <c r="AJ818" i="14"/>
  <c r="AJ830" i="14"/>
  <c r="AJ794" i="14"/>
  <c r="AJ823" i="14"/>
  <c r="AJ824" i="14"/>
  <c r="AJ825" i="14"/>
  <c r="AJ869" i="14"/>
  <c r="AJ827" i="14"/>
  <c r="AJ888" i="14"/>
  <c r="AJ904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905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21" i="14"/>
  <c r="AJ922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39" i="14"/>
  <c r="AJ994" i="14"/>
  <c r="AJ923" i="14"/>
  <c r="AJ924" i="14"/>
  <c r="AJ925" i="14"/>
  <c r="AJ926" i="14"/>
  <c r="AJ927" i="14"/>
  <c r="AJ928" i="14"/>
  <c r="AJ929" i="14"/>
  <c r="AJ930" i="14"/>
  <c r="AJ931" i="14"/>
  <c r="AJ997" i="14"/>
  <c r="AJ933" i="14"/>
  <c r="AJ934" i="14"/>
  <c r="AJ935" i="14"/>
  <c r="AJ936" i="14"/>
  <c r="AJ889" i="14"/>
  <c r="AJ937" i="14"/>
  <c r="AJ347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X972" i="14"/>
  <c r="T972" i="14"/>
  <c r="R972" i="14"/>
  <c r="V980" i="14" l="1"/>
  <c r="U980" i="14"/>
  <c r="U986" i="14"/>
  <c r="U1022" i="14"/>
  <c r="U985" i="14"/>
  <c r="U1019" i="14"/>
  <c r="U984" i="14"/>
  <c r="U1002" i="14"/>
  <c r="V983" i="14"/>
  <c r="U981" i="14"/>
  <c r="U982" i="14"/>
  <c r="V972" i="14"/>
  <c r="U1000" i="14"/>
  <c r="U1014" i="14"/>
  <c r="V991" i="14"/>
  <c r="V982" i="14"/>
  <c r="V984" i="14"/>
  <c r="U991" i="14"/>
  <c r="V1002" i="14"/>
  <c r="V981" i="14"/>
  <c r="V1014" i="14"/>
  <c r="U983" i="14"/>
  <c r="V1000" i="14"/>
  <c r="V1019" i="14"/>
  <c r="V986" i="14"/>
  <c r="V1022" i="14"/>
  <c r="V985" i="14"/>
  <c r="U972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576" i="14"/>
  <c r="T348" i="14"/>
  <c r="T349" i="14"/>
  <c r="T351" i="14"/>
  <c r="T352" i="14"/>
  <c r="T350" i="14"/>
  <c r="T353" i="14"/>
  <c r="T594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355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9" i="14"/>
  <c r="T488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620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932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808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15" i="14"/>
  <c r="T809" i="14"/>
  <c r="T810" i="14"/>
  <c r="T811" i="14"/>
  <c r="T812" i="14"/>
  <c r="T813" i="14"/>
  <c r="T975" i="14"/>
  <c r="T828" i="14"/>
  <c r="T816" i="14"/>
  <c r="T817" i="14"/>
  <c r="T818" i="14"/>
  <c r="T819" i="14"/>
  <c r="T820" i="14"/>
  <c r="T830" i="14"/>
  <c r="T794" i="14"/>
  <c r="T823" i="14"/>
  <c r="T824" i="14"/>
  <c r="T825" i="14"/>
  <c r="T869" i="14"/>
  <c r="T827" i="14"/>
  <c r="T888" i="14"/>
  <c r="T904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905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22" i="14"/>
  <c r="T921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39" i="14"/>
  <c r="T994" i="14"/>
  <c r="T923" i="14"/>
  <c r="T924" i="14"/>
  <c r="T925" i="14"/>
  <c r="T926" i="14"/>
  <c r="T927" i="14"/>
  <c r="T928" i="14"/>
  <c r="T929" i="14"/>
  <c r="T930" i="14"/>
  <c r="T931" i="14"/>
  <c r="T997" i="14"/>
  <c r="T933" i="14"/>
  <c r="T934" i="14"/>
  <c r="T935" i="14"/>
  <c r="T936" i="14"/>
  <c r="T889" i="14"/>
  <c r="T937" i="14"/>
  <c r="T347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X945" i="14"/>
  <c r="R130" i="10"/>
  <c r="R129" i="10"/>
  <c r="R120" i="10"/>
  <c r="R121" i="10"/>
  <c r="R122" i="10"/>
  <c r="R123" i="10"/>
  <c r="R124" i="10"/>
  <c r="R125" i="10"/>
  <c r="R126" i="10"/>
  <c r="R127" i="10"/>
  <c r="X940" i="14"/>
  <c r="R940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347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X903" i="14"/>
  <c r="R903" i="14"/>
  <c r="R939" i="14"/>
  <c r="X939" i="14"/>
  <c r="R994" i="14"/>
  <c r="X994" i="14"/>
  <c r="X890" i="14"/>
  <c r="R890" i="14"/>
  <c r="R885" i="14"/>
  <c r="X885" i="14"/>
  <c r="R886" i="14"/>
  <c r="X88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97" i="14"/>
  <c r="R934" i="14"/>
  <c r="R935" i="14"/>
  <c r="R936" i="14"/>
  <c r="R930" i="14"/>
  <c r="R889" i="14"/>
  <c r="R937" i="14"/>
  <c r="R938" i="14"/>
  <c r="R347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97" i="14"/>
  <c r="X934" i="14"/>
  <c r="X935" i="14"/>
  <c r="X936" i="14"/>
  <c r="X930" i="14"/>
  <c r="X889" i="14"/>
  <c r="X937" i="14"/>
  <c r="X938" i="14"/>
  <c r="X347" i="14"/>
  <c r="X942" i="14"/>
  <c r="X872" i="14"/>
  <c r="R872" i="14"/>
  <c r="X826" i="14"/>
  <c r="R826" i="14"/>
  <c r="R867" i="14"/>
  <c r="X867" i="14"/>
  <c r="R891" i="14"/>
  <c r="R883" i="14"/>
  <c r="R875" i="14"/>
  <c r="R887" i="14"/>
  <c r="R905" i="14"/>
  <c r="R892" i="14"/>
  <c r="R893" i="14"/>
  <c r="R897" i="14"/>
  <c r="R898" i="14"/>
  <c r="R899" i="14"/>
  <c r="R900" i="14"/>
  <c r="R901" i="14"/>
  <c r="R895" i="14"/>
  <c r="R896" i="14"/>
  <c r="R894" i="14"/>
  <c r="R902" i="14"/>
  <c r="R922" i="14"/>
  <c r="R921" i="14"/>
  <c r="X891" i="14"/>
  <c r="X883" i="14"/>
  <c r="X875" i="14"/>
  <c r="X887" i="14"/>
  <c r="X905" i="14"/>
  <c r="X892" i="14"/>
  <c r="X893" i="14"/>
  <c r="X897" i="14"/>
  <c r="X898" i="14"/>
  <c r="X899" i="14"/>
  <c r="X900" i="14"/>
  <c r="X901" i="14"/>
  <c r="X895" i="14"/>
  <c r="X896" i="14"/>
  <c r="X894" i="14"/>
  <c r="X902" i="14"/>
  <c r="X922" i="14"/>
  <c r="X921" i="14"/>
  <c r="R116" i="10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X856" i="14"/>
  <c r="R856" i="14"/>
  <c r="X853" i="14"/>
  <c r="R853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94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21" i="14"/>
  <c r="U899" i="14"/>
  <c r="U883" i="14"/>
  <c r="U879" i="14"/>
  <c r="U867" i="14"/>
  <c r="U936" i="14"/>
  <c r="U925" i="14"/>
  <c r="U910" i="14"/>
  <c r="U907" i="14"/>
  <c r="U886" i="14"/>
  <c r="U939" i="14"/>
  <c r="U857" i="14"/>
  <c r="U846" i="14"/>
  <c r="U895" i="14"/>
  <c r="U905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97" i="14"/>
  <c r="U926" i="14"/>
  <c r="U915" i="14"/>
  <c r="U911" i="14"/>
  <c r="U920" i="14"/>
  <c r="U908" i="14"/>
  <c r="U922" i="14"/>
  <c r="U885" i="14"/>
  <c r="I25" i="16"/>
  <c r="V931" i="14"/>
  <c r="V939" i="14"/>
  <c r="V903" i="14"/>
  <c r="V994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97" i="14"/>
  <c r="V926" i="14"/>
  <c r="V911" i="14"/>
  <c r="V920" i="14"/>
  <c r="V908" i="14"/>
  <c r="V922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347" i="14"/>
  <c r="V923" i="14"/>
  <c r="V916" i="14"/>
  <c r="V875" i="14"/>
  <c r="V899" i="14"/>
  <c r="V921" i="14"/>
  <c r="V887" i="14"/>
  <c r="V891" i="14"/>
  <c r="V900" i="14"/>
  <c r="V893" i="14"/>
  <c r="V902" i="14"/>
  <c r="V897" i="14"/>
  <c r="V895" i="14"/>
  <c r="V905" i="14"/>
  <c r="V865" i="14"/>
  <c r="V866" i="14"/>
  <c r="V881" i="14"/>
  <c r="V880" i="14"/>
  <c r="V871" i="14"/>
  <c r="V868" i="14"/>
  <c r="V882" i="14"/>
  <c r="V855" i="14"/>
  <c r="V877" i="14"/>
  <c r="V846" i="14"/>
  <c r="V851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R904" i="14"/>
  <c r="R834" i="14"/>
  <c r="R835" i="14"/>
  <c r="R836" i="14"/>
  <c r="R837" i="14"/>
  <c r="R838" i="14"/>
  <c r="R839" i="14"/>
  <c r="R845" i="14"/>
  <c r="X904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904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904" i="14"/>
  <c r="V839" i="14"/>
  <c r="V835" i="14"/>
  <c r="V838" i="14"/>
  <c r="X800" i="14"/>
  <c r="R800" i="14"/>
  <c r="R888" i="14"/>
  <c r="R829" i="14"/>
  <c r="R831" i="14"/>
  <c r="R832" i="14"/>
  <c r="R833" i="14"/>
  <c r="X888" i="14"/>
  <c r="X829" i="14"/>
  <c r="X831" i="14"/>
  <c r="X832" i="14"/>
  <c r="X833" i="14"/>
  <c r="R813" i="14"/>
  <c r="R975" i="14"/>
  <c r="U813" i="14" l="1"/>
  <c r="U829" i="14"/>
  <c r="U825" i="14"/>
  <c r="U827" i="14"/>
  <c r="U823" i="14"/>
  <c r="U794" i="14"/>
  <c r="U800" i="14"/>
  <c r="U975" i="14"/>
  <c r="U888" i="14"/>
  <c r="U824" i="14"/>
  <c r="I33" i="16"/>
  <c r="V800" i="14"/>
  <c r="V829" i="14"/>
  <c r="V833" i="14"/>
  <c r="V832" i="14"/>
  <c r="V888" i="14"/>
  <c r="V831" i="14"/>
  <c r="V975" i="14"/>
  <c r="V813" i="14"/>
  <c r="I37" i="16" l="1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827" i="14"/>
  <c r="V794" i="14" l="1"/>
  <c r="V825" i="14"/>
  <c r="V827" i="14"/>
  <c r="R806" i="14" l="1"/>
  <c r="R807" i="14"/>
  <c r="R811" i="14"/>
  <c r="R818" i="14"/>
  <c r="R812" i="14"/>
  <c r="R809" i="14"/>
  <c r="R810" i="14"/>
  <c r="R830" i="14"/>
  <c r="R828" i="14"/>
  <c r="R816" i="14"/>
  <c r="X806" i="14"/>
  <c r="X807" i="14"/>
  <c r="X811" i="14"/>
  <c r="X818" i="14"/>
  <c r="X812" i="14"/>
  <c r="X809" i="14"/>
  <c r="X810" i="14"/>
  <c r="X830" i="14"/>
  <c r="X828" i="14"/>
  <c r="X816" i="14"/>
  <c r="X803" i="14"/>
  <c r="R797" i="14"/>
  <c r="X797" i="14"/>
  <c r="R798" i="14"/>
  <c r="X798" i="14"/>
  <c r="X36" i="14"/>
  <c r="X788" i="14"/>
  <c r="R788" i="14"/>
  <c r="AK1" i="14"/>
  <c r="AM1" i="14"/>
  <c r="AJ1" i="14"/>
  <c r="AH1" i="14"/>
  <c r="R119" i="10"/>
  <c r="R110" i="10"/>
  <c r="R111" i="10"/>
  <c r="R113" i="10"/>
  <c r="R112" i="10"/>
  <c r="R114" i="10"/>
  <c r="R115" i="10"/>
  <c r="R117" i="10"/>
  <c r="R118" i="10"/>
  <c r="R789" i="14"/>
  <c r="R795" i="14"/>
  <c r="R796" i="14"/>
  <c r="R793" i="14"/>
  <c r="R780" i="14"/>
  <c r="R799" i="14"/>
  <c r="R803" i="14"/>
  <c r="R801" i="14"/>
  <c r="R802" i="14"/>
  <c r="R804" i="14"/>
  <c r="R815" i="14"/>
  <c r="R805" i="14"/>
  <c r="X796" i="14"/>
  <c r="X793" i="14"/>
  <c r="X780" i="14"/>
  <c r="X799" i="14"/>
  <c r="X801" i="14"/>
  <c r="X802" i="14"/>
  <c r="X804" i="14"/>
  <c r="X815" i="14"/>
  <c r="X805" i="14"/>
  <c r="X778" i="14"/>
  <c r="R778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576" i="14"/>
  <c r="R345" i="14"/>
  <c r="R349" i="14"/>
  <c r="R350" i="14"/>
  <c r="R352" i="14"/>
  <c r="R351" i="14"/>
  <c r="R353" i="14"/>
  <c r="R354" i="14"/>
  <c r="R594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355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9" i="14"/>
  <c r="R488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620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932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808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576" i="14"/>
  <c r="X349" i="14"/>
  <c r="X350" i="14"/>
  <c r="X351" i="14"/>
  <c r="X352" i="14"/>
  <c r="X353" i="14"/>
  <c r="X354" i="14"/>
  <c r="X594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355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9" i="14"/>
  <c r="X488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620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932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808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U791" i="14" l="1"/>
  <c r="U785" i="14"/>
  <c r="U779" i="14"/>
  <c r="U780" i="14"/>
  <c r="U790" i="14"/>
  <c r="U828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15" i="14"/>
  <c r="U802" i="14"/>
  <c r="U789" i="14"/>
  <c r="U812" i="14"/>
  <c r="U787" i="14"/>
  <c r="U793" i="14"/>
  <c r="U830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28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30" i="14"/>
  <c r="V797" i="14"/>
  <c r="V798" i="14"/>
  <c r="V778" i="14"/>
  <c r="V805" i="14"/>
  <c r="V780" i="14"/>
  <c r="V801" i="14"/>
  <c r="V804" i="14"/>
  <c r="V799" i="14"/>
  <c r="V815" i="14"/>
  <c r="V793" i="14"/>
  <c r="V795" i="14"/>
  <c r="V779" i="14"/>
  <c r="V784" i="14"/>
  <c r="V787" i="14"/>
  <c r="V791" i="14"/>
  <c r="V783" i="14"/>
  <c r="V792" i="14"/>
  <c r="R109" i="10" l="1"/>
  <c r="N55" i="10"/>
  <c r="O55" i="10"/>
  <c r="V822" i="14" l="1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V772" i="14" l="1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U704" i="14" l="1"/>
  <c r="V718" i="14"/>
  <c r="V717" i="14"/>
  <c r="V711" i="14"/>
  <c r="V714" i="14"/>
  <c r="V719" i="14"/>
  <c r="R96" i="10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R17" i="10" l="1"/>
  <c r="U600" i="14" l="1"/>
  <c r="U592" i="14"/>
  <c r="U606" i="14"/>
  <c r="U613" i="14"/>
  <c r="U932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808" i="14"/>
  <c r="U615" i="14"/>
  <c r="U614" i="14"/>
  <c r="U611" i="14"/>
  <c r="U636" i="14"/>
  <c r="U642" i="14"/>
  <c r="U630" i="14"/>
  <c r="U656" i="14"/>
  <c r="U648" i="14"/>
  <c r="U651" i="14"/>
  <c r="U647" i="14"/>
  <c r="U643" i="14"/>
  <c r="U620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808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620" i="14"/>
  <c r="V592" i="14"/>
  <c r="V597" i="14"/>
  <c r="V626" i="14"/>
  <c r="V595" i="14"/>
  <c r="V596" i="14"/>
  <c r="V932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R84" i="10" l="1"/>
  <c r="R108" i="10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9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576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8" i="14"/>
  <c r="U479" i="14"/>
  <c r="U472" i="14"/>
  <c r="U465" i="14"/>
  <c r="U457" i="14"/>
  <c r="U452" i="14"/>
  <c r="U355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594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8" i="14"/>
  <c r="V483" i="14"/>
  <c r="V479" i="14"/>
  <c r="V476" i="14"/>
  <c r="V472" i="14"/>
  <c r="V468" i="14"/>
  <c r="V465" i="14"/>
  <c r="V460" i="14"/>
  <c r="V457" i="14"/>
  <c r="V456" i="14"/>
  <c r="V452" i="14"/>
  <c r="V443" i="14"/>
  <c r="V355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594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9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576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I137" i="10" s="1"/>
  <c r="A1" i="8" a="1"/>
  <c r="Q1" i="8" s="1"/>
  <c r="A2" i="9" a="1"/>
  <c r="A2" i="9" s="1"/>
  <c r="N137" i="10" l="1"/>
  <c r="O137" i="10"/>
  <c r="I136" i="10"/>
  <c r="O136" i="10" s="1"/>
  <c r="I138" i="10"/>
  <c r="I139" i="10"/>
  <c r="I140" i="10"/>
  <c r="I141" i="10"/>
  <c r="I142" i="10"/>
  <c r="I143" i="10"/>
  <c r="I144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4" i="10" l="1"/>
  <c r="O144" i="10"/>
  <c r="O143" i="10"/>
  <c r="N143" i="10"/>
  <c r="N142" i="10"/>
  <c r="O142" i="10"/>
  <c r="N141" i="10"/>
  <c r="O141" i="10"/>
  <c r="N140" i="10"/>
  <c r="O140" i="10"/>
  <c r="N139" i="10"/>
  <c r="O139" i="10"/>
  <c r="N138" i="10"/>
  <c r="O138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1" i="19" l="1" a="1"/>
  <c r="A1" i="19" s="1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<sst xmlns="http://schemas.openxmlformats.org/spreadsheetml/2006/main" count="17063" uniqueCount="5077">
  <si>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</si>
  <si>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</si>
  <si>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</si>
  <si>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</si>
  <si>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</si>
  <si>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</si>
  <si>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</si>
  <si>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</si>
  <si>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</si>
  <si>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</si>
  <si>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</si>
  <si>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</si>
  <si>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</si>
  <si>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</si>
  <si>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</si>
  <si>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</si>
  <si>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</si>
  <si>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</si>
  <si>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</si>
  <si>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</si>
  <si>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</si>
  <si>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</si>
  <si>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</si>
  <si>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</si>
  <si>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</si>
  <si>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</si>
  <si>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</si>
  <si>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</si>
  <si>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</si>
  <si>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</si>
  <si>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</si>
  <si>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</si>
  <si>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</si>
  <si>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</si>
  <si>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</si>
  <si>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</si>
  <si>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</si>
  <si>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</si>
  <si>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</si>
  <si>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</si>
  <si>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</si>
  <si>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</si>
  <si>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</si>
  <si>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</si>
  <si>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</si>
  <si>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</si>
  <si>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</si>
  <si>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</si>
  <si>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</si>
  <si>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</si>
  <si>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</si>
  <si>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</si>
  <si>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</si>
  <si>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</si>
  <si>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</si>
  <si>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</si>
  <si>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</si>
  <si>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</si>
  <si>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</si>
  <si>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</si>
  <si>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</si>
  <si>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</si>
  <si>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</si>
  <si>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</si>
  <si>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</si>
  <si>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</si>
  <si>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</si>
  <si>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</si>
  <si>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</si>
  <si>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</si>
  <si>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</si>
  <si>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</si>
  <si>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</si>
  <si>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</si>
  <si>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</si>
  <si>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</si>
  <si>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</si>
  <si>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</si>
  <si>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</si>
  <si>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</si>
  <si>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</si>
  <si>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</si>
  <si>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</si>
  <si>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</si>
  <si>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</si>
  <si>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</si>
  <si>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</si>
  <si>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</si>
  <si>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</si>
  <si>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</si>
  <si>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</si>
  <si>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</si>
  <si>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</si>
  <si>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</si>
  <si>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</si>
  <si>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</si>
  <si>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</si>
  <si>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</si>
  <si>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</si>
  <si>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</si>
  <si>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</si>
  <si>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</si>
  <si>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</si>
  <si>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</si>
  <si>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</si>
  <si>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</si>
  <si>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</si>
  <si>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</si>
  <si>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</si>
  <si>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</si>
  <si>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</si>
  <si>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</si>
  <si>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</si>
  <si>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</si>
  <si>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</si>
  <si>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</si>
  <si>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</si>
  <si>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</si>
  <si>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</si>
  <si>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</si>
  <si>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</si>
  <si>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</si>
  <si>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</si>
  <si>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</si>
  <si>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</si>
  <si>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</si>
  <si>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</si>
  <si>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</si>
  <si>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</si>
  <si>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</si>
  <si>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</si>
  <si>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</si>
  <si>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</si>
  <si>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</si>
  <si>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</si>
  <si>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</si>
  <si>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</si>
  <si>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</si>
  <si>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</si>
  <si>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</si>
  <si>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</si>
  <si>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</si>
  <si>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</si>
  <si>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</si>
  <si>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</si>
  <si>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</si>
  <si>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</si>
  <si>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</si>
  <si>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</si>
  <si>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</si>
  <si>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</si>
  <si>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</si>
  <si>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</si>
  <si>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</si>
  <si>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</si>
  <si>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</si>
  <si>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</si>
  <si>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</si>
  <si>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</si>
  <si>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</si>
  <si>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</si>
  <si>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</si>
  <si>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</si>
  <si>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</si>
  <si>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</si>
  <si>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</si>
  <si>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</si>
  <si>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</si>
  <si>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</si>
  <si>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</si>
  <si>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</si>
  <si>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</si>
  <si>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</si>
  <si>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</si>
  <si>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</si>
  <si>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</si>
  <si>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</si>
  <si>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</si>
  <si>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</si>
  <si>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</si>
  <si>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</si>
  <si>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</si>
  <si>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</si>
  <si>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</si>
  <si>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</si>
  <si>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</si>
  <si>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</si>
  <si>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</si>
  <si>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</si>
  <si>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</si>
  <si>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</si>
  <si>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</si>
  <si>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</si>
  <si>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</si>
  <si>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</si>
  <si>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</si>
  <si>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</si>
  <si>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</si>
  <si>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</si>
  <si>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</si>
  <si>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</si>
  <si>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</si>
  <si>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</si>
  <si>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</si>
  <si>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</si>
  <si>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</si>
  <si>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</si>
  <si>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</si>
  <si>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</si>
  <si>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</si>
  <si>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</si>
  <si>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</si>
  <si>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</si>
  <si>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</si>
  <si>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</si>
  <si>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</si>
  <si>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</si>
  <si>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</si>
  <si>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</si>
  <si>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</si>
  <si>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</si>
  <si>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</si>
  <si>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</si>
  <si>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</si>
  <si>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</si>
  <si>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</si>
  <si>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</si>
  <si>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</si>
  <si>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</si>
  <si>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</si>
  <si>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</si>
  <si>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</si>
  <si>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</si>
  <si>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</si>
  <si>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</si>
  <si>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</si>
  <si>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</si>
  <si>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</si>
  <si>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</si>
  <si>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</si>
  <si>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</si>
  <si>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</si>
  <si>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</si>
  <si>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</si>
  <si>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</si>
  <si>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</si>
  <si>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</si>
  <si>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</si>
  <si>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</si>
  <si>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</si>
  <si>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</si>
  <si>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</si>
  <si>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</si>
  <si>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</si>
  <si>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</si>
  <si>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</si>
  <si>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</si>
  <si>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</si>
  <si>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</si>
  <si>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</si>
  <si>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</si>
  <si>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</si>
  <si>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</si>
  <si>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</si>
  <si>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</si>
  <si>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</si>
  <si>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</si>
  <si>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</si>
  <si>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</si>
  <si>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</si>
  <si>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</si>
  <si>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</si>
  <si>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</si>
  <si>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</si>
  <si>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</si>
  <si>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</si>
  <si>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</si>
  <si>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</si>
  <si>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</si>
  <si>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</si>
  <si>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</si>
  <si>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</si>
  <si>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</si>
  <si>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</si>
  <si>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</si>
  <si>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</si>
  <si>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</si>
  <si>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</si>
  <si>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</si>
  <si>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</si>
  <si>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</si>
  <si>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</si>
  <si>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</si>
  <si>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</si>
  <si>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</si>
  <si>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</si>
  <si>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</si>
  <si>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</si>
  <si>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</si>
  <si>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</si>
  <si>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</si>
  <si>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</si>
  <si>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</si>
  <si>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</si>
  <si>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</si>
  <si>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</si>
  <si>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</si>
  <si>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</si>
  <si>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</si>
  <si>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</si>
  <si>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</si>
  <si>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</si>
  <si>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</si>
  <si>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</si>
  <si>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</si>
  <si>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</si>
  <si>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</si>
  <si>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</si>
  <si>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</si>
  <si>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</si>
  <si>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</si>
  <si>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</si>
  <si>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</si>
  <si>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</si>
  <si>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</si>
  <si>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</si>
  <si>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</si>
  <si>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</si>
  <si>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</si>
  <si>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</si>
  <si>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</si>
  <si>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</si>
  <si>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</si>
  <si>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</si>
  <si>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</si>
  <si>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</si>
  <si>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</si>
  <si>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</si>
  <si>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</si>
  <si>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</si>
  <si>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</si>
  <si>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</si>
  <si>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</si>
  <si>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</si>
  <si>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</si>
  <si>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</si>
  <si>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</si>
  <si>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</si>
  <si>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</si>
  <si>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</si>
  <si>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</si>
  <si>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</si>
  <si>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</si>
  <si>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</si>
  <si>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</si>
  <si>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</si>
  <si>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</si>
  <si>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</si>
  <si>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</si>
  <si>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</si>
  <si>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</si>
  <si>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</si>
  <si>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</si>
  <si>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</si>
  <si>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</si>
  <si>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</si>
  <si>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</si>
  <si>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</si>
  <si>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</si>
  <si>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</si>
  <si>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</si>
  <si>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</si>
  <si>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</si>
  <si>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</si>
  <si>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</si>
  <si>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</si>
  <si>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</si>
  <si>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</si>
  <si>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</si>
  <si>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</si>
  <si>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</si>
  <si>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</si>
  <si>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</si>
  <si>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</si>
  <si>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</si>
  <si>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</si>
  <si>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</si>
  <si>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</si>
  <si>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</si>
  <si>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</si>
  <si>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</si>
  <si>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</si>
  <si>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</si>
  <si>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</si>
  <si>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</si>
  <si>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</si>
  <si>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</si>
  <si>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</si>
  <si>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</si>
  <si>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</si>
  <si>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</si>
  <si>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</si>
  <si>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</si>
  <si>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</si>
  <si>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</si>
  <si>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</si>
  <si>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</si>
  <si>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</si>
  <si>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</si>
  <si>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</si>
  <si>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</si>
  <si>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</si>
  <si>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</si>
  <si>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</si>
  <si>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</si>
  <si>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</si>
  <si>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</si>
  <si>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</si>
  <si>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</si>
  <si>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</si>
  <si>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</si>
  <si>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</si>
  <si>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</si>
  <si>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</si>
  <si>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</si>
  <si>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</si>
  <si>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</si>
  <si>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</si>
  <si>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</si>
  <si>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</si>
  <si>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</si>
  <si>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</si>
  <si>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</si>
  <si>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</si>
  <si>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</si>
  <si>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</si>
  <si>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</si>
  <si>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</si>
  <si>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</si>
  <si>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</si>
  <si>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</si>
  <si>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</si>
  <si>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</si>
  <si>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</si>
  <si>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</si>
  <si>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</si>
  <si>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</si>
  <si>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</si>
  <si>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</si>
  <si>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</si>
  <si>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</si>
  <si>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</si>
  <si>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</si>
  <si>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</si>
  <si>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</si>
  <si>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</si>
  <si>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</si>
  <si>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</si>
  <si>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</si>
  <si>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</si>
  <si>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</si>
  <si>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</si>
  <si>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</si>
  <si>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</si>
  <si>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</si>
  <si>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</si>
  <si>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</si>
  <si>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</si>
  <si>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</si>
  <si>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</si>
  <si>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</si>
  <si>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</si>
  <si>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</si>
  <si>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</si>
  <si>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</si>
  <si>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</si>
  <si>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</si>
  <si>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</si>
  <si>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</si>
  <si>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</si>
  <si>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</si>
  <si>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</si>
  <si>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</si>
  <si>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</si>
  <si>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</si>
  <si>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</si>
  <si>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</si>
  <si>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</si>
  <si>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</si>
  <si>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</si>
  <si>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</si>
  <si>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</si>
  <si>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</si>
  <si>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</si>
  <si>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</si>
  <si>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</si>
  <si>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</si>
  <si>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</si>
  <si>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</si>
  <si>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</si>
  <si>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</si>
  <si>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</si>
  <si>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</si>
  <si>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</si>
  <si>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</si>
  <si>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</si>
  <si>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</si>
  <si>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</si>
  <si>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</si>
  <si>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</si>
  <si>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</si>
  <si>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</si>
  <si>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</si>
  <si>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</si>
  <si>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</si>
  <si>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</si>
  <si>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</si>
  <si>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</si>
  <si>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</si>
  <si>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</si>
  <si>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</si>
  <si>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</si>
  <si>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</si>
  <si>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</si>
  <si>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</si>
  <si>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</si>
  <si>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</si>
  <si>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</si>
  <si>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</si>
  <si>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</si>
  <si>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</si>
  <si>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</si>
  <si>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</si>
  <si>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</si>
  <si>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</si>
  <si>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</si>
  <si>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</si>
  <si>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</si>
  <si>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</si>
  <si>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</si>
  <si>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</si>
  <si>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</si>
  <si>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</si>
  <si>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</si>
  <si>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</si>
  <si>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</si>
  <si>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</si>
  <si>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</si>
  <si>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</si>
  <si>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</si>
  <si>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</si>
  <si>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</si>
  <si>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</si>
  <si>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</si>
  <si>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</si>
  <si>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</si>
  <si>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</si>
  <si>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</si>
  <si>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</si>
  <si>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</si>
  <si>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</si>
  <si>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</si>
  <si>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</si>
  <si>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</si>
  <si>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</si>
  <si>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</si>
  <si>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</si>
  <si>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</si>
  <si>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</si>
  <si>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</si>
  <si>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</si>
  <si>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</si>
  <si>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</si>
  <si>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</si>
  <si>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</si>
  <si>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</si>
  <si>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</si>
  <si>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</si>
  <si>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</si>
  <si>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</si>
  <si>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</si>
  <si>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</si>
  <si>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</si>
  <si>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</si>
  <si>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</si>
  <si>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</si>
  <si>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</si>
  <si>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</si>
  <si>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</si>
  <si>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</si>
  <si>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</si>
  <si>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</si>
  <si>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</si>
  <si>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</si>
  <si>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</si>
  <si>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</si>
  <si>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</si>
  <si>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</si>
  <si>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</si>
  <si>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</si>
  <si>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</si>
  <si>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</si>
  <si>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</si>
  <si>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</si>
  <si>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</si>
  <si>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</si>
  <si>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</si>
  <si>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</si>
  <si>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</si>
  <si>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</si>
  <si>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</si>
  <si>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</si>
  <si>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</si>
  <si>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</si>
  <si>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</si>
  <si>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</si>
  <si>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</si>
  <si>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</si>
  <si>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</si>
  <si>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</si>
  <si>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</si>
  <si>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</si>
  <si>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</si>
  <si>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</si>
  <si>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</si>
  <si>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</si>
  <si>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</si>
  <si>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</si>
  <si>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</si>
  <si>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</si>
  <si>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</si>
  <si>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</si>
  <si>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</si>
  <si>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</si>
  <si>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</si>
  <si>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</si>
  <si>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</si>
  <si>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</si>
  <si>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</si>
  <si>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</si>
  <si>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</si>
  <si>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</si>
  <si>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</si>
  <si>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</si>
  <si>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</si>
  <si>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</si>
  <si>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</si>
  <si>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</si>
  <si>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</si>
  <si>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</si>
  <si>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</si>
  <si>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</si>
  <si>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</si>
  <si>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</si>
  <si>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</si>
  <si>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</si>
  <si>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</si>
  <si>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</si>
  <si>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</si>
  <si>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</si>
  <si>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</si>
  <si>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</si>
  <si>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</si>
  <si>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</si>
  <si>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</si>
  <si>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</si>
  <si>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</si>
  <si>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</si>
  <si>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</si>
  <si>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</si>
  <si>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</si>
  <si>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</si>
  <si>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</si>
  <si>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</si>
  <si>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</si>
  <si>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</si>
  <si>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</si>
  <si>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</si>
  <si>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</si>
  <si>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</si>
  <si>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</si>
  <si>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</si>
  <si>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</si>
  <si>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</si>
  <si>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</si>
  <si>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</si>
  <si>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</si>
  <si>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</si>
  <si>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</si>
  <si>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</si>
  <si>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</si>
  <si>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</si>
  <si>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</si>
  <si>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</si>
  <si>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</si>
  <si>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</si>
  <si>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</si>
  <si>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</si>
  <si>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</si>
  <si>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</si>
  <si>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</si>
  <si>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</si>
  <si>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</si>
  <si>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</si>
  <si>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</si>
  <si>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</si>
  <si>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</si>
  <si>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</si>
  <si>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</si>
  <si>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</si>
  <si>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</si>
  <si>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</si>
  <si>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</si>
  <si>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</si>
  <si>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</si>
  <si>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</si>
  <si>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</si>
  <si>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</si>
  <si>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</si>
  <si>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</si>
  <si>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</si>
  <si>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</si>
  <si>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</si>
  <si>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</si>
  <si>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</si>
  <si>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</si>
  <si>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</si>
  <si>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</si>
  <si>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</si>
  <si>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</si>
  <si>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</si>
  <si>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</si>
  <si>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</si>
  <si>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</si>
  <si>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</si>
  <si>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</si>
  <si>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</si>
  <si>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</si>
  <si>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</si>
  <si>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</si>
  <si>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</si>
  <si>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</si>
  <si>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</si>
  <si>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</si>
  <si>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</si>
  <si>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</si>
  <si>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</si>
  <si>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</si>
  <si>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</si>
  <si>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</si>
  <si>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</si>
  <si>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</si>
  <si>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</si>
  <si>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</si>
  <si>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</si>
  <si>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</si>
  <si>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</si>
  <si>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</si>
  <si>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</si>
  <si>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</si>
  <si>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</si>
  <si>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</si>
  <si>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</si>
  <si>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</si>
  <si>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</si>
  <si>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</si>
  <si>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</si>
  <si>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</si>
  <si>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</si>
  <si>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</si>
  <si>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</si>
  <si>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</si>
  <si>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</si>
  <si>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</si>
  <si>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</si>
  <si>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</si>
  <si>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</si>
  <si>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</si>
  <si>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</si>
  <si>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</si>
  <si>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</si>
  <si>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</si>
  <si>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</si>
  <si>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</si>
  <si>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</si>
  <si>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</si>
  <si>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</si>
  <si>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</si>
  <si>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</si>
  <si>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</si>
  <si>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</si>
  <si>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</si>
  <si>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</si>
  <si>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</si>
  <si>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</si>
  <si>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</si>
  <si>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</si>
  <si>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</si>
  <si>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</si>
  <si>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</si>
  <si>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</si>
  <si>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</si>
  <si>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</si>
  <si>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</si>
  <si>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</si>
  <si>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</si>
  <si>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</si>
  <si>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</si>
  <si>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</si>
  <si>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</si>
  <si>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</si>
  <si>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</si>
  <si>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</si>
  <si>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</si>
  <si>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</si>
  <si>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</si>
  <si>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</si>
  <si>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</si>
  <si>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</si>
  <si>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</si>
  <si>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</si>
  <si>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</si>
  <si>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</si>
  <si>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</si>
  <si>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</si>
  <si>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</si>
  <si>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</si>
  <si>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</si>
  <si>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</si>
  <si>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</si>
  <si>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</si>
  <si>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</si>
  <si>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</si>
  <si>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</si>
  <si>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</si>
  <si>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</si>
  <si>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</si>
  <si>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</si>
  <si>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</si>
  <si>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</si>
  <si>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</si>
  <si>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</si>
  <si>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</si>
  <si>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</si>
  <si>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</si>
  <si>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</si>
  <si>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</si>
  <si>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</si>
  <si>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</si>
  <si>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</si>
  <si>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</si>
  <si>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</si>
  <si>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</si>
  <si>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</si>
  <si>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</si>
  <si>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</si>
  <si>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</si>
  <si>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</si>
  <si>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</si>
  <si>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</si>
  <si>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</si>
  <si>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</si>
  <si>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</si>
  <si>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</si>
  <si>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</si>
  <si>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</si>
  <si>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</si>
  <si>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</si>
  <si>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</si>
  <si>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</si>
  <si>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</si>
  <si>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</si>
  <si>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</si>
  <si>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</si>
  <si>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</si>
  <si>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</si>
  <si>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</si>
  <si>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</si>
  <si>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</si>
  <si>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</si>
  <si>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</si>
  <si>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</si>
  <si>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</si>
  <si>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</si>
  <si>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</si>
  <si>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</si>
  <si>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</si>
  <si>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</si>
  <si>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</si>
  <si>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</si>
  <si>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</si>
  <si>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</si>
  <si>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</si>
  <si>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</si>
  <si>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</si>
  <si>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</si>
  <si>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</si>
  <si>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</si>
  <si>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</si>
  <si>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</si>
  <si>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</si>
  <si>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</si>
  <si>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</si>
  <si>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</si>
  <si>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</si>
  <si>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</si>
  <si>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</si>
  <si>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</si>
  <si>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</si>
  <si>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</si>
  <si>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</si>
  <si>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</si>
  <si>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</si>
  <si>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</si>
  <si>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</si>
  <si>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</si>
  <si>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</si>
  <si>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</si>
  <si>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</si>
  <si>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</si>
  <si>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</si>
  <si>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</si>
  <si>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</si>
  <si>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</si>
  <si>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</si>
  <si>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</si>
  <si>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</si>
  <si>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</si>
  <si>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</si>
  <si>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</si>
  <si>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</si>
  <si>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</si>
  <si>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</si>
  <si>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</si>
  <si>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</si>
  <si>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</si>
  <si>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</si>
  <si>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</si>
  <si>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</si>
  <si>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</si>
  <si>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</si>
  <si>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</si>
  <si>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</si>
  <si>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</si>
  <si>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</si>
  <si>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</si>
  <si>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</si>
  <si>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</si>
  <si>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</si>
  <si>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</si>
  <si>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</si>
  <si>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</si>
  <si>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</si>
  <si>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</si>
  <si>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</si>
  <si>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</si>
  <si>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</si>
  <si>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</si>
  <si>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</si>
  <si>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</si>
  <si>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</si>
  <si>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</si>
  <si>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</si>
  <si>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</si>
  <si>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</si>
  <si>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</si>
  <si>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</si>
  <si>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</si>
  <si>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</si>
  <si>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</si>
  <si>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</si>
  <si>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</si>
  <si>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</si>
  <si>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</si>
  <si>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</si>
  <si>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</si>
  <si>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</si>
  <si>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</si>
  <si>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</si>
  <si>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</si>
  <si>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</si>
  <si>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</si>
  <si>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</si>
  <si>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</si>
  <si>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</si>
  <si>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</si>
  <si>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</si>
  <si>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</si>
  <si>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</si>
  <si>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</si>
  <si>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</si>
  <si>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</si>
  <si>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</si>
  <si>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</si>
  <si>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</si>
  <si>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</si>
  <si>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</si>
  <si>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</si>
  <si>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</si>
  <si>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</si>
  <si>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</si>
  <si>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</si>
  <si>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</si>
  <si>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</si>
  <si>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</si>
  <si>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</si>
  <si>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</si>
  <si>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</si>
  <si>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</si>
  <si>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</si>
  <si>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</si>
  <si>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</si>
  <si>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</si>
  <si>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</si>
  <si>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</si>
  <si>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</si>
  <si>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</si>
  <si>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</si>
  <si>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</si>
  <si>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</si>
  <si>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</si>
  <si>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</si>
  <si>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</si>
  <si>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</si>
  <si>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</si>
  <si>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</si>
  <si>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</si>
  <si>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</si>
  <si>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</si>
  <si>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</si>
  <si>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</si>
  <si>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</si>
  <si>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</si>
  <si>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</si>
  <si>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</si>
  <si>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</si>
  <si>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</si>
  <si>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</si>
  <si>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</si>
  <si>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</si>
  <si>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</si>
  <si>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</si>
  <si>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</si>
  <si>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</si>
  <si>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</si>
  <si>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</si>
  <si>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</si>
  <si>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</si>
  <si>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</si>
  <si>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</si>
  <si>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</si>
  <si>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</si>
  <si>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</si>
  <si>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</si>
  <si>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</si>
  <si>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</si>
  <si>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</si>
  <si>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</si>
  <si>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</si>
  <si>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</si>
  <si>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</si>
  <si>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</si>
  <si>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</si>
  <si>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</si>
  <si>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</si>
  <si>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</si>
  <si>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</si>
  <si>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</si>
  <si>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</si>
  <si>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</si>
  <si>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</si>
  <si>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</si>
  <si>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</si>
  <si>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</si>
  <si>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</si>
  <si>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</si>
  <si>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</si>
  <si>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</si>
  <si>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</si>
  <si>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</si>
  <si>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</si>
  <si>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</si>
  <si>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</si>
  <si>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</si>
  <si>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</si>
  <si>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</si>
  <si>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</si>
  <si>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</si>
  <si>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</si>
  <si>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</si>
  <si>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</si>
  <si>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</si>
  <si>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</si>
  <si>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</si>
  <si>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</si>
  <si>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</si>
  <si>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</si>
  <si>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</si>
  <si>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</si>
  <si>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</si>
  <si>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</si>
  <si>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</si>
  <si>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</si>
  <si>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</si>
  <si>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</si>
  <si>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</si>
  <si>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</si>
  <si>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</si>
  <si>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</si>
  <si>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</si>
  <si>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</si>
  <si>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</si>
  <si>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</si>
  <si>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</si>
  <si>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</si>
  <si>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</si>
  <si>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</si>
  <si>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</si>
  <si>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</si>
  <si>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</si>
  <si>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</si>
  <si>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</si>
  <si>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</si>
  <si>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</si>
  <si>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</si>
  <si>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</si>
  <si>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</si>
  <si>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</si>
  <si>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</si>
  <si>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</si>
  <si>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</si>
  <si>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</si>
  <si>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</si>
  <si>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</si>
  <si>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</si>
  <si>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</si>
  <si>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</si>
  <si>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</si>
  <si>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</si>
  <si>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</si>
  <si>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</si>
  <si>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</si>
  <si>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</si>
  <si>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</si>
  <si>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</si>
  <si>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</si>
  <si>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</si>
  <si>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</si>
  <si>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</si>
  <si>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</si>
  <si>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</si>
  <si>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</si>
  <si>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</si>
  <si>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</si>
  <si>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</si>
  <si>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</si>
  <si>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</si>
  <si>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</si>
  <si>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</si>
  <si>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</si>
  <si>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</si>
  <si>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</si>
  <si>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</si>
  <si>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</si>
  <si>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</si>
  <si>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</si>
  <si>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</si>
  <si>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</si>
  <si>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</si>
  <si>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</si>
  <si>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</si>
  <si>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</si>
  <si>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</si>
  <si>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</si>
  <si>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</si>
  <si>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</si>
  <si>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</si>
  <si>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</si>
  <si>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</si>
  <si>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</si>
  <si>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</si>
  <si>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</si>
  <si>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</si>
  <si>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</si>
  <si>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</si>
  <si>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</si>
  <si>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</si>
  <si>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</si>
  <si>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</si>
  <si>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</si>
  <si>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</si>
  <si>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</si>
  <si>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</si>
  <si>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</si>
  <si>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</si>
  <si>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</si>
  <si>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</si>
  <si>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</si>
  <si>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</si>
  <si>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</si>
  <si>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</si>
  <si>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</si>
  <si>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</si>
  <si>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</si>
  <si>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</si>
  <si>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</si>
  <si>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</si>
  <si>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</si>
  <si>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</si>
  <si>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</si>
  <si>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</si>
  <si>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</si>
  <si>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</si>
  <si>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</si>
  <si>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</si>
  <si>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</si>
  <si>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</si>
  <si>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</si>
  <si>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</si>
  <si>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</si>
  <si>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</si>
  <si>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</si>
  <si>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</si>
  <si>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</si>
  <si>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</si>
  <si>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</si>
  <si>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</si>
  <si>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</si>
  <si>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</si>
  <si>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</si>
  <si>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</si>
  <si>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</si>
  <si>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</si>
  <si>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</si>
  <si>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</si>
  <si>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</si>
  <si>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</si>
  <si>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</si>
  <si>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</si>
  <si>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</si>
  <si>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</si>
  <si>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</si>
  <si>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</si>
  <si>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</si>
  <si>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</si>
  <si>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</si>
  <si>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</si>
  <si>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</si>
  <si>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</si>
  <si>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</si>
  <si>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</si>
  <si>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</si>
  <si>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</si>
  <si>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</si>
  <si>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</si>
  <si>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</si>
  <si>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</si>
  <si>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</si>
  <si>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</si>
  <si>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</si>
  <si>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</si>
  <si>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</si>
  <si>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</si>
  <si>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</si>
  <si>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</si>
  <si>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</si>
  <si>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</si>
  <si>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</si>
  <si>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</si>
  <si>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</si>
  <si>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</si>
  <si>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</si>
  <si>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</si>
  <si>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</si>
  <si>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</si>
  <si>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</si>
  <si>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</si>
  <si>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</si>
  <si>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</si>
  <si>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</si>
  <si>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</si>
  <si>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</si>
  <si>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</si>
  <si>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</si>
  <si>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</si>
  <si>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</si>
  <si>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</si>
  <si>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</si>
  <si>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</si>
  <si>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</si>
  <si>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</si>
  <si>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</si>
  <si>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</si>
  <si>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</si>
  <si>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</si>
  <si>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</si>
  <si>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</si>
  <si>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</si>
  <si>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</si>
  <si>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</si>
  <si>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</si>
  <si>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</si>
  <si>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</si>
  <si>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</si>
  <si>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</si>
  <si>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</si>
  <si>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</si>
  <si>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</si>
  <si>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</si>
  <si>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</si>
  <si>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</si>
  <si>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</si>
  <si>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</si>
  <si>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</si>
  <si>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</si>
  <si>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</si>
  <si>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</si>
  <si>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</si>
  <si>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</si>
  <si>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</si>
  <si>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</si>
  <si>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</si>
  <si>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</si>
  <si>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</si>
  <si>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</si>
  <si>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</si>
  <si>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</si>
  <si>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</si>
  <si>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</si>
  <si>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</si>
  <si>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</si>
  <si>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</si>
  <si>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</si>
  <si>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</si>
  <si>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</si>
  <si>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</si>
  <si>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</si>
  <si>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</si>
  <si>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</si>
  <si>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</si>
  <si>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</si>
  <si>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</si>
  <si>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</si>
  <si>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</si>
  <si>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</si>
  <si>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</si>
  <si>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</si>
  <si>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</si>
  <si>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</si>
  <si>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</si>
  <si>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</si>
  <si>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</si>
  <si>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</si>
  <si>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</si>
  <si>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</si>
  <si>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</si>
  <si>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</si>
  <si>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</si>
  <si>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</si>
  <si>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</si>
  <si>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</si>
  <si>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</si>
  <si>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</si>
  <si>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</si>
  <si>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</si>
  <si>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</si>
  <si>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</si>
  <si>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</si>
  <si>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</si>
  <si>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</si>
  <si>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</si>
  <si>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</si>
  <si>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</si>
  <si>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</si>
  <si>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</si>
  <si>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</si>
  <si>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</si>
  <si>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</si>
  <si>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</si>
  <si>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</si>
  <si>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</si>
  <si>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</si>
  <si>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</si>
  <si>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</si>
  <si>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</si>
  <si>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</si>
  <si>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</si>
  <si>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</si>
  <si>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</si>
  <si>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</si>
  <si>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</si>
  <si>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</si>
  <si>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</si>
  <si>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</si>
  <si>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</si>
  <si>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</si>
  <si>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</si>
  <si>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</si>
  <si>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</si>
  <si>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</si>
  <si>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</si>
  <si>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</si>
  <si>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</si>
  <si>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</si>
  <si>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</si>
  <si>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</si>
  <si>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</si>
  <si>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</si>
  <si>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</si>
  <si>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</si>
  <si>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</si>
  <si>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</si>
  <si>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</si>
  <si>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</si>
  <si>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</si>
  <si>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</si>
  <si>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</si>
  <si>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</si>
  <si>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</si>
  <si>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</si>
  <si>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</si>
  <si>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</si>
  <si>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</si>
  <si>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</si>
  <si>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</si>
  <si>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</si>
  <si>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</si>
  <si>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</si>
  <si>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</si>
  <si>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</si>
  <si>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</si>
  <si>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</si>
  <si>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</si>
  <si>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</si>
  <si>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</si>
  <si>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</si>
  <si>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</si>
  <si>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</si>
  <si>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</si>
  <si>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</si>
  <si>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</si>
  <si>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</si>
  <si>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</si>
  <si>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</si>
  <si>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</si>
  <si>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</si>
  <si>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</si>
  <si>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</si>
  <si>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</si>
  <si>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</si>
  <si>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</si>
  <si>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</si>
  <si>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</si>
  <si>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</si>
  <si>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</si>
  <si>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</si>
  <si>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</si>
  <si>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</si>
  <si>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</si>
  <si>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</si>
  <si>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</si>
  <si>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</si>
  <si>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</si>
  <si>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</si>
  <si>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</si>
  <si>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</si>
  <si>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</si>
  <si>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</si>
  <si>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</si>
  <si>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</si>
  <si>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</si>
  <si>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</si>
  <si>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</si>
  <si>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</si>
  <si>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</si>
  <si>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</si>
  <si>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</si>
  <si>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</si>
  <si>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</si>
  <si>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</si>
  <si>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</si>
  <si>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</si>
  <si>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</si>
  <si>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</si>
  <si>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</si>
  <si>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</si>
  <si>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</si>
  <si>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</si>
  <si>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</si>
  <si>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</si>
  <si>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</si>
  <si>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</si>
  <si>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</si>
  <si>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</si>
  <si>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</si>
  <si>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</si>
  <si>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</si>
  <si>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</si>
  <si>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</si>
  <si>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</si>
  <si>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</si>
  <si>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</si>
  <si>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</si>
  <si>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</si>
  <si>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</si>
  <si>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</si>
  <si>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</si>
  <si>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</si>
  <si>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</si>
  <si>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</si>
  <si>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</si>
  <si>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</si>
  <si>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</si>
  <si>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</si>
  <si>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</si>
  <si>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</si>
  <si>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</si>
  <si>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</si>
  <si>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</si>
  <si>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</si>
  <si>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</si>
  <si>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</si>
  <si>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</si>
  <si>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</si>
  <si>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</si>
  <si>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</si>
  <si>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</si>
  <si>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</si>
  <si>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</si>
  <si>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</si>
  <si>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</si>
  <si>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</si>
  <si>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</si>
  <si>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</si>
  <si>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</si>
  <si>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</si>
  <si>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</si>
  <si>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</si>
  <si>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</si>
  <si>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</si>
  <si>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</si>
  <si>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</si>
  <si>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</si>
  <si>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</si>
  <si>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</si>
  <si>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</si>
  <si>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</si>
  <si>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</si>
  <si>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</si>
  <si>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</si>
  <si>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</si>
  <si>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</si>
  <si>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</si>
  <si>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</si>
  <si>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</si>
  <si>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</si>
  <si>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</si>
  <si>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</si>
  <si>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</si>
  <si>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</si>
  <si>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</si>
  <si>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</si>
  <si>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</si>
  <si>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</si>
  <si>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</si>
  <si>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</si>
  <si>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</si>
  <si>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</si>
  <si>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</si>
  <si>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</si>
  <si>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</si>
  <si>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</si>
  <si>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</si>
  <si>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</si>
  <si>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</si>
  <si>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</si>
  <si>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</si>
  <si>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</si>
  <si>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</si>
  <si>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</si>
  <si>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</si>
  <si>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</si>
  <si>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</si>
  <si>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</si>
  <si>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</si>
  <si>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</si>
  <si>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</si>
  <si>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</si>
  <si>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</si>
  <si>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</si>
  <si>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</si>
  <si>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</si>
  <si>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</si>
  <si>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</si>
  <si>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</si>
  <si>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</si>
  <si>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</si>
  <si>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</si>
  <si>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</si>
  <si>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</si>
  <si>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</si>
  <si>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</si>
  <si>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</si>
  <si>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</si>
  <si>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</si>
  <si>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</si>
  <si>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</si>
  <si>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</si>
  <si>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</si>
  <si>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</si>
  <si>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</si>
  <si>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</si>
  <si>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</si>
  <si>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</si>
  <si>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</si>
  <si>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</si>
  <si>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</si>
  <si>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</si>
  <si>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</si>
  <si>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</si>
  <si>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</si>
  <si>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</si>
  <si>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</si>
  <si>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</si>
  <si>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</si>
  <si>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</si>
  <si>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</si>
  <si>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</si>
  <si>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</si>
  <si>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</si>
  <si>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</si>
  <si>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</si>
  <si>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</si>
  <si>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</si>
  <si>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</si>
  <si>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</si>
  <si>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</si>
  <si>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</si>
  <si>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</si>
  <si>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</si>
  <si>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</si>
  <si>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</si>
  <si>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</si>
  <si>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</si>
  <si>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</si>
  <si>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</si>
  <si>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</si>
  <si>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</si>
  <si>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</si>
  <si>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</si>
  <si>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</si>
  <si>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</si>
  <si>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</si>
  <si>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</si>
  <si>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</si>
  <si>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</si>
  <si>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</si>
  <si>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</si>
  <si>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</si>
  <si>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</si>
  <si>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</si>
  <si>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</si>
  <si>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</si>
  <si>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</si>
  <si>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</si>
  <si>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</si>
  <si>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</si>
  <si>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</si>
  <si>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</si>
  <si>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</si>
  <si>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</si>
  <si>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</si>
  <si>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</si>
  <si>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</si>
  <si>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</si>
  <si>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</si>
  <si>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</si>
  <si>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</si>
  <si>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</si>
  <si>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</si>
  <si>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</si>
  <si>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</si>
  <si>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</si>
  <si>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</si>
  <si>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</si>
  <si>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</si>
  <si>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</si>
  <si>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</si>
  <si>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</si>
  <si>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</si>
  <si>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</si>
  <si>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</si>
  <si>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</si>
  <si>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</si>
  <si>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</si>
  <si>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</si>
  <si>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</si>
  <si>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</si>
  <si>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</si>
  <si>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</si>
  <si>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</si>
  <si>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</si>
  <si>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</si>
  <si>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</si>
  <si>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</si>
  <si>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</si>
  <si>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</si>
  <si>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</si>
  <si>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</si>
  <si>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</si>
  <si>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</si>
  <si>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</si>
  <si>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</si>
  <si>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</si>
  <si>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</si>
  <si>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</si>
  <si>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</si>
  <si>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</si>
  <si>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</si>
  <si>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</si>
  <si>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</si>
  <si>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</si>
  <si>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</si>
  <si>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</si>
  <si>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</si>
  <si>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</si>
  <si>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</si>
  <si>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</si>
  <si>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</si>
  <si>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</si>
  <si>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</si>
  <si>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</si>
  <si>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</si>
  <si>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</si>
  <si>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</si>
  <si>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</si>
  <si>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</si>
  <si>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</si>
  <si>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</si>
  <si>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</si>
  <si>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</si>
  <si>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</si>
  <si>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</si>
  <si>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</si>
  <si>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</si>
  <si>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</si>
  <si>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</si>
  <si>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</si>
  <si>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</si>
  <si>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</si>
  <si>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</si>
  <si>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</si>
  <si>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</si>
  <si>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</si>
  <si>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</si>
  <si>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</si>
  <si>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</si>
  <si>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</si>
  <si>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</si>
  <si>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</si>
  <si>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</si>
  <si>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</si>
  <si>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</si>
  <si>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</si>
  <si>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</si>
  <si>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</si>
  <si>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</si>
  <si>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</si>
  <si>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</si>
  <si>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</si>
  <si>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</si>
  <si>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</si>
  <si>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</si>
  <si>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</si>
  <si>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</si>
  <si>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</si>
  <si>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</si>
  <si>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</si>
  <si>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</si>
  <si>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</si>
  <si>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</si>
  <si>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</si>
  <si>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</si>
  <si>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</si>
  <si>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</si>
  <si>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</si>
  <si>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</si>
  <si>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</si>
  <si>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</si>
  <si>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</si>
  <si>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</si>
  <si>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</si>
  <si>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</si>
  <si>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</si>
  <si>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</si>
  <si>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</si>
  <si>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</si>
  <si>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</si>
  <si>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</si>
  <si>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</si>
  <si>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</si>
  <si>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</si>
  <si>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</si>
  <si>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</si>
  <si>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</si>
  <si>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</si>
  <si>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</si>
  <si>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</si>
  <si>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</si>
  <si>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</si>
  <si>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</si>
  <si>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</si>
  <si>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</si>
  <si>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</si>
  <si>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</si>
  <si>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</si>
  <si>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</si>
  <si>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</si>
  <si>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</si>
  <si>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</si>
  <si>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</si>
  <si>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</si>
  <si>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</si>
  <si>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</si>
  <si>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</si>
  <si>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</si>
  <si>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</si>
  <si>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</si>
  <si>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</si>
  <si>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</si>
  <si>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</si>
  <si>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</si>
  <si>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</si>
  <si>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</si>
  <si>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</si>
  <si>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</si>
  <si>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</si>
  <si>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</si>
  <si>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</si>
  <si>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</si>
  <si>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</si>
  <si>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</si>
  <si>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</si>
  <si>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</si>
  <si>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</si>
  <si>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</si>
  <si>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</si>
  <si>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</si>
  <si>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</si>
  <si>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</si>
  <si>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</si>
  <si>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</si>
  <si>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</si>
  <si>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</si>
  <si>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</si>
  <si>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</si>
  <si>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</si>
  <si>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</si>
  <si>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</si>
  <si>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</si>
  <si>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</si>
  <si>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</si>
  <si>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</si>
  <si>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</si>
  <si>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</si>
  <si>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</si>
  <si>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</si>
  <si>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</si>
  <si>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</si>
  <si>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</si>
  <si>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</si>
  <si>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</si>
  <si>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</si>
  <si>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</si>
  <si>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</si>
  <si>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</si>
  <si>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</si>
  <si>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</si>
  <si>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</si>
  <si>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</si>
  <si>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</si>
  <si>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</si>
  <si>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</si>
  <si>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</si>
  <si>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</si>
  <si>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</si>
  <si>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</si>
  <si>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</si>
  <si>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</si>
  <si>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</si>
  <si>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</si>
  <si>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</si>
  <si>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</si>
  <si>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</si>
  <si>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</si>
  <si>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</si>
  <si>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</si>
  <si>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</si>
  <si>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</si>
  <si>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</si>
  <si>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</si>
  <si>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</si>
  <si>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</si>
  <si>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</si>
  <si>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</si>
  <si>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</si>
  <si>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</si>
  <si>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</si>
  <si>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</si>
  <si>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</si>
  <si>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</si>
  <si>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</si>
  <si>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</si>
  <si>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</si>
  <si>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</si>
  <si>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</si>
  <si>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</si>
  <si>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</si>
  <si>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</si>
  <si>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</si>
  <si>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</si>
  <si>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</si>
  <si>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</si>
  <si>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</si>
  <si>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</si>
  <si>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</si>
  <si>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</si>
  <si>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</si>
  <si>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</si>
  <si>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</si>
  <si>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</si>
  <si>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</si>
  <si>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</si>
  <si>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</si>
  <si>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</si>
  <si>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</si>
  <si>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</si>
  <si>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</si>
  <si>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</si>
  <si>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</si>
  <si>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</si>
  <si>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</si>
  <si>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</si>
  <si>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</si>
  <si>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</si>
  <si>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</si>
  <si>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</si>
  <si>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</si>
  <si>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</si>
  <si>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</si>
  <si>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</si>
  <si>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</si>
  <si>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</si>
  <si>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</si>
  <si>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</si>
  <si>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</si>
  <si>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</si>
  <si>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</si>
  <si>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</si>
  <si>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</si>
  <si>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</si>
  <si>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</si>
  <si>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</si>
  <si>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</si>
  <si>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</si>
  <si>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</si>
  <si>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</si>
  <si>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</si>
  <si>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</si>
  <si>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</si>
  <si>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</si>
  <si>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</si>
  <si>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</si>
  <si>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</si>
  <si>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</si>
  <si>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</si>
  <si>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</si>
  <si>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</si>
  <si>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</si>
  <si>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</si>
  <si>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</si>
  <si>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</si>
  <si>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</si>
  <si>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</si>
  <si>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</si>
  <si>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</si>
  <si>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</si>
  <si>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</si>
  <si>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</si>
  <si>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</si>
  <si>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</si>
  <si>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</si>
  <si>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</si>
  <si>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</si>
  <si>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</si>
  <si>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</si>
  <si>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</si>
  <si>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</si>
  <si>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</si>
  <si>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</si>
  <si>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</si>
  <si>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</si>
  <si>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</si>
  <si>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</si>
  <si>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</si>
  <si>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</si>
  <si>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</si>
  <si>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</si>
  <si>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</si>
  <si>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</si>
  <si>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</si>
  <si>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</si>
  <si>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</si>
  <si>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</si>
  <si>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</si>
  <si>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</si>
  <si>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</si>
  <si>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</si>
  <si>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</si>
  <si>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</si>
  <si>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</si>
  <si>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</si>
  <si>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</si>
  <si>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</si>
  <si>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</si>
  <si>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</si>
  <si>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</si>
  <si>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</si>
  <si>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</si>
  <si>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</si>
  <si>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</si>
  <si>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</si>
  <si>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</si>
  <si>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</si>
  <si>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</si>
  <si>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</si>
  <si>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</si>
  <si>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</si>
  <si>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</si>
  <si>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</si>
  <si>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</si>
  <si>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</si>
  <si>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</si>
  <si>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</si>
  <si>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</si>
  <si>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</si>
  <si>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</si>
  <si>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</si>
  <si>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</si>
  <si>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</si>
  <si>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</si>
  <si>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</si>
  <si>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</si>
  <si>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</si>
  <si>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</si>
  <si>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</si>
  <si>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</si>
  <si>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</si>
  <si>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</si>
  <si>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</si>
  <si>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</si>
  <si>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</si>
  <si>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</si>
  <si>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</si>
  <si>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</si>
  <si>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</si>
  <si>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</si>
  <si>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</si>
  <si>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</si>
  <si>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</si>
  <si>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</si>
  <si>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</si>
  <si>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</si>
  <si>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</si>
  <si>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</si>
  <si>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</si>
  <si>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</si>
  <si>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</si>
  <si>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</si>
  <si>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</si>
  <si>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</si>
  <si>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</si>
  <si>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</si>
  <si>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</si>
  <si>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</si>
  <si>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</si>
  <si>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</si>
  <si>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</si>
  <si>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</si>
  <si>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</si>
  <si>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</si>
  <si>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</si>
  <si>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</si>
  <si>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</si>
  <si>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</si>
  <si>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</si>
  <si>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</si>
  <si>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</si>
  <si>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</si>
  <si>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</si>
  <si>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</si>
  <si>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</si>
  <si>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</si>
  <si>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</si>
  <si>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</si>
  <si>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</si>
  <si>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</si>
  <si>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</si>
  <si>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</si>
  <si>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</si>
  <si>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</si>
  <si>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</si>
  <si>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</si>
  <si>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</si>
  <si>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</si>
  <si>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</si>
  <si>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</si>
  <si>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</si>
  <si>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</si>
  <si>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</si>
  <si>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</si>
  <si>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</si>
  <si>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</si>
  <si>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</si>
  <si>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</si>
  <si>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</si>
  <si>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</si>
  <si>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</si>
  <si>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</si>
  <si>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</si>
  <si>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</si>
  <si>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</si>
  <si>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</si>
  <si>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</si>
  <si>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</si>
  <si>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</si>
  <si>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</si>
  <si>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</si>
  <si>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</si>
  <si>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</si>
  <si>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</si>
  <si>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</si>
  <si>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</si>
  <si>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</si>
  <si>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</si>
  <si>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</si>
  <si>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</si>
  <si>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</si>
  <si>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</si>
  <si>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</si>
  <si>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</si>
  <si>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</si>
  <si>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</si>
  <si>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</si>
  <si>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</si>
  <si>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</si>
  <si>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</si>
  <si>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</si>
  <si>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</si>
  <si>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</si>
  <si>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</si>
  <si>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</si>
  <si>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</si>
  <si>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</si>
  <si>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</si>
  <si>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</si>
  <si>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</si>
  <si>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</si>
  <si>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</si>
  <si>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</si>
  <si>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</si>
  <si>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</si>
  <si>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</si>
  <si>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</si>
  <si>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</si>
  <si>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</si>
  <si>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</si>
  <si>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</si>
  <si>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</si>
  <si>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</si>
  <si>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</si>
  <si>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</si>
  <si>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</si>
  <si>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</si>
  <si>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</si>
  <si>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</si>
  <si>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</si>
  <si>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</si>
  <si>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</si>
  <si>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</si>
  <si>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</si>
  <si>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</si>
  <si>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</si>
  <si>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</si>
  <si>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</si>
  <si>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</si>
  <si>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</si>
  <si>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</si>
  <si>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</si>
  <si>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</si>
  <si>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</si>
  <si>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</si>
  <si>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</si>
  <si>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</si>
  <si>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</si>
  <si>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</si>
  <si>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</si>
  <si>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</si>
  <si>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</si>
  <si>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</si>
  <si>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</si>
  <si>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</si>
  <si>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</si>
  <si>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</si>
  <si>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</si>
  <si>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</si>
  <si>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</si>
  <si>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</si>
  <si>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</si>
  <si>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</si>
  <si>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</si>
  <si>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</si>
  <si>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</si>
  <si>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</si>
  <si>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</si>
  <si>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</si>
  <si>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</si>
  <si>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</si>
  <si>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</si>
  <si>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</si>
  <si>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</si>
  <si>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</si>
  <si>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</si>
  <si>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</si>
  <si>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</si>
  <si>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</si>
  <si>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</si>
  <si>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</si>
  <si>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</si>
  <si>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</si>
  <si>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</si>
  <si>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</si>
  <si>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</si>
  <si>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</si>
  <si>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</si>
  <si>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</si>
  <si>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</si>
  <si>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</si>
  <si>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</si>
  <si>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</si>
  <si>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</si>
  <si>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</si>
  <si>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</si>
  <si>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</si>
  <si>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</si>
  <si>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</si>
  <si>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</si>
  <si>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</si>
  <si>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</si>
  <si>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</si>
  <si>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</si>
  <si>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</si>
  <si>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</si>
  <si>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</si>
  <si>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</si>
  <si>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</si>
  <si>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</si>
  <si>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</si>
  <si>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</si>
  <si>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</si>
  <si>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</si>
  <si>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</si>
  <si>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</si>
  <si>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</si>
  <si>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</si>
  <si>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</si>
  <si>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</si>
  <si>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</si>
  <si>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</si>
  <si>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</si>
  <si>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</si>
  <si>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</si>
  <si>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</si>
  <si>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</si>
  <si>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</si>
  <si>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</si>
  <si>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</si>
  <si>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</si>
  <si>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</si>
  <si>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</si>
  <si>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</si>
  <si>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</si>
  <si>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</si>
  <si>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</si>
  <si>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</si>
  <si>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</si>
  <si>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</si>
  <si>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</si>
  <si>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</si>
  <si>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</si>
  <si>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</si>
  <si>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</si>
  <si>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</si>
  <si>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</si>
  <si>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</si>
  <si>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</si>
  <si>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</si>
  <si>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</si>
  <si>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</si>
  <si>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</si>
  <si>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</si>
  <si>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</si>
  <si>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</si>
  <si>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</si>
  <si>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</si>
  <si>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</si>
  <si>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</si>
  <si>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</si>
  <si>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</si>
  <si>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</si>
  <si>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</si>
  <si>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</si>
  <si>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</si>
  <si>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</si>
  <si>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</si>
  <si>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</si>
  <si>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</si>
  <si>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</si>
  <si>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</si>
  <si>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</si>
  <si>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</si>
  <si>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</si>
  <si>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</si>
  <si>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</si>
  <si>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</si>
  <si>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</si>
  <si>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</si>
  <si>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</si>
  <si>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</si>
  <si>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</si>
  <si>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</si>
  <si>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</si>
  <si>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</si>
  <si>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</si>
  <si>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</si>
  <si>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</si>
  <si>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</si>
  <si>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</si>
  <si>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</si>
  <si>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</si>
  <si>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</si>
  <si>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</si>
  <si>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</si>
  <si>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</si>
  <si>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</si>
  <si>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</si>
  <si>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</si>
  <si>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</si>
  <si>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</si>
  <si>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</si>
  <si>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</si>
  <si>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</si>
  <si>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</si>
  <si>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</si>
  <si>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</si>
  <si>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</si>
  <si>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</si>
  <si>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</si>
  <si>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</si>
  <si>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</si>
  <si>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</si>
  <si>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</si>
  <si>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</si>
  <si>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</si>
  <si>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</si>
  <si>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</si>
  <si>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</si>
  <si>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</si>
  <si>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</si>
  <si>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</si>
  <si>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</si>
  <si>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</si>
  <si>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</si>
  <si>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</si>
  <si>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</si>
  <si>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</si>
  <si>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</si>
  <si>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</si>
  <si>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</si>
  <si>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</si>
  <si>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</si>
  <si>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</si>
  <si>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</si>
  <si>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</si>
  <si>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</si>
  <si>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</si>
  <si>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</si>
  <si>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</si>
  <si>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</si>
  <si>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</si>
  <si>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</si>
  <si>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</si>
  <si>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</si>
  <si>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</si>
  <si>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</si>
  <si>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</si>
  <si>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</si>
  <si>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</si>
  <si>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</si>
  <si>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</si>
  <si>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</si>
  <si>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</si>
  <si>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</si>
  <si>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</si>
  <si>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</si>
  <si>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</si>
  <si>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</si>
  <si>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</si>
  <si>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</si>
  <si>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</si>
  <si>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</si>
  <si>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</si>
  <si>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</si>
  <si>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</si>
  <si>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</si>
  <si>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</si>
  <si>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</si>
  <si>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</si>
  <si>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</si>
  <si>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</si>
  <si>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</si>
  <si>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</si>
  <si>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</si>
  <si>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</si>
  <si>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</si>
  <si>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</si>
  <si>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</si>
  <si>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</si>
  <si>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</si>
  <si>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</si>
  <si>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</si>
  <si>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</si>
  <si>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</si>
  <si>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</si>
  <si>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</si>
  <si>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</si>
  <si>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</si>
  <si>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</si>
  <si>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</si>
  <si>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</si>
  <si>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</si>
  <si>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</si>
  <si>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</si>
  <si>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</si>
  <si>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</si>
  <si>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</si>
  <si>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</si>
  <si>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</si>
  <si>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</si>
  <si>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</si>
  <si>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</si>
  <si>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</si>
  <si>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</si>
  <si>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</si>
  <si>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</si>
  <si>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</si>
  <si>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</si>
  <si>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</si>
  <si>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</si>
  <si>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</si>
  <si>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</si>
  <si>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</si>
  <si>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</si>
  <si>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</si>
  <si>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</si>
  <si>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</si>
  <si>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</si>
  <si>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</si>
  <si>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</si>
  <si>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</si>
  <si>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</si>
  <si>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</si>
  <si>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</si>
  <si>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</si>
  <si>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</si>
  <si>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</si>
  <si>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</si>
  <si>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</si>
  <si>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</si>
  <si>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</si>
  <si>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</si>
  <si>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</si>
  <si>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</si>
  <si>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</si>
  <si>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</si>
  <si>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</si>
  <si>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</si>
  <si>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</si>
  <si>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</si>
  <si>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</si>
  <si>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</si>
  <si>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</si>
  <si>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</si>
  <si>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</si>
  <si>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</si>
  <si>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</si>
  <si>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</si>
  <si>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</si>
  <si>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</si>
  <si>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</si>
  <si>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</si>
  <si>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</si>
  <si>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</si>
  <si>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</si>
  <si>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</si>
  <si>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</si>
  <si>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</si>
  <si>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</si>
  <si>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</si>
  <si>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</si>
  <si>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</si>
  <si>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</si>
  <si>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</si>
  <si>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</si>
  <si>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</si>
  <si>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</si>
  <si>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</si>
  <si>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</si>
  <si>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</si>
  <si>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</si>
  <si>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</si>
  <si>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</si>
  <si>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</si>
  <si>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</si>
  <si>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</si>
  <si>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</si>
  <si>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</si>
  <si>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</si>
  <si>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</si>
  <si>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</si>
  <si>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</si>
  <si>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</si>
  <si>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</si>
  <si>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</si>
  <si>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</si>
  <si>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</si>
  <si>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</si>
  <si>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</si>
  <si>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</si>
  <si>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</si>
  <si>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</si>
  <si>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</si>
  <si>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</si>
  <si>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</si>
  <si>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</si>
  <si>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</si>
  <si>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</si>
  <si>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</si>
  <si>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</si>
  <si>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</si>
  <si>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</si>
  <si>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</si>
  <si>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</si>
  <si>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</si>
  <si>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</si>
  <si>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</si>
  <si>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</si>
  <si>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</si>
  <si>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</si>
  <si>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</si>
  <si>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</si>
  <si>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</si>
  <si>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</si>
  <si>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</si>
  <si>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</si>
  <si>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</si>
  <si>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</si>
  <si>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</si>
  <si>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</si>
  <si>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</si>
  <si>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</si>
  <si>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</si>
  <si>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</si>
  <si>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</si>
  <si>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</si>
  <si>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</si>
  <si>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</si>
  <si>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</si>
  <si>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</si>
  <si>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</si>
  <si>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</si>
  <si>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</si>
  <si>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</si>
  <si>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</si>
  <si>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</si>
  <si>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</si>
  <si>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</si>
  <si>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</si>
  <si>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</si>
  <si>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</si>
  <si>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</si>
  <si>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</si>
  <si>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</si>
  <si>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</si>
  <si>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</si>
  <si>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</si>
  <si>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</si>
  <si>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</si>
  <si>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</si>
  <si>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</si>
  <si>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</si>
  <si>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</si>
  <si>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</si>
  <si>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</si>
  <si>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</si>
  <si>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</si>
  <si>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</si>
  <si>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</si>
  <si>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</si>
  <si>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</si>
  <si>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</si>
  <si>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</si>
  <si>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</si>
  <si>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</si>
  <si>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</si>
  <si>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</si>
  <si>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</si>
  <si>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</si>
  <si>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</si>
  <si>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</si>
  <si>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</si>
  <si>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</si>
  <si>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</si>
  <si>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</si>
  <si>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</si>
  <si>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</si>
  <si>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</si>
  <si>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</si>
  <si>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</si>
  <si>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</si>
  <si>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</si>
  <si>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</si>
  <si>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</si>
  <si>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</si>
  <si>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</si>
  <si>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</si>
  <si>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</si>
  <si>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</si>
  <si>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</si>
  <si>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</si>
  <si>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</si>
  <si>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</si>
  <si>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</si>
  <si>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</si>
  <si>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</si>
  <si>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</si>
  <si>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</si>
  <si>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</si>
  <si>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</si>
  <si>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</si>
  <si>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</si>
  <si>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</si>
  <si>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</si>
  <si>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</si>
  <si>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</si>
  <si>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</si>
  <si>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</si>
  <si>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</si>
  <si>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</si>
  <si>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</si>
  <si>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</si>
  <si>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</si>
  <si>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</si>
  <si>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</si>
  <si>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</si>
  <si>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</si>
  <si>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</si>
  <si>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</si>
  <si>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</si>
  <si>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</si>
  <si>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</si>
  <si>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</si>
  <si>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</si>
  <si>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</si>
  <si>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</si>
  <si>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</si>
  <si>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</si>
  <si>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</si>
  <si>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</si>
  <si>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</si>
  <si>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</si>
  <si>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</si>
  <si>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</si>
  <si>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</si>
  <si>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</si>
  <si>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</si>
  <si>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</si>
  <si>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</si>
  <si>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</si>
  <si>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</si>
  <si>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</si>
  <si>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</si>
  <si>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</si>
  <si>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</si>
  <si>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</si>
  <si>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</si>
  <si>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</si>
  <si>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</si>
  <si>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</si>
  <si>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</si>
  <si>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</si>
  <si>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</si>
  <si>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</si>
  <si>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</si>
  <si>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</si>
  <si>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</si>
  <si>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</si>
  <si>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</si>
  <si>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</si>
  <si>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</si>
  <si>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</si>
  <si>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</si>
  <si>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</si>
  <si>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</si>
  <si>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</si>
  <si>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</si>
  <si>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</si>
  <si>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</si>
  <si>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</si>
  <si>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</si>
  <si>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</si>
  <si>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</si>
  <si>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</si>
  <si>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</si>
  <si>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</si>
  <si>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</si>
  <si>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</si>
  <si>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</si>
  <si>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</si>
  <si>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</si>
  <si>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</si>
  <si>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</si>
  <si>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</si>
  <si>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</si>
  <si>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</si>
  <si>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</si>
  <si>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</si>
  <si>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</si>
  <si>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</si>
  <si>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</si>
  <si>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</si>
  <si>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</si>
  <si>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</si>
  <si>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</si>
  <si>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</si>
  <si>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</si>
  <si>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</si>
  <si>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</si>
  <si>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</si>
  <si>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</si>
  <si>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</si>
  <si>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</si>
  <si>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</si>
  <si>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</si>
  <si>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</si>
  <si>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</si>
  <si>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</si>
  <si>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</si>
  <si>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</si>
  <si>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</si>
  <si>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</si>
  <si>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</si>
  <si>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</si>
  <si>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</si>
  <si>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</si>
  <si>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</si>
  <si>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</si>
  <si>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</si>
  <si>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</si>
  <si>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</si>
  <si>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</si>
  <si>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</si>
  <si>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</si>
  <si>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</si>
  <si>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</si>
  <si>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</si>
  <si>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</si>
  <si>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</si>
  <si>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</si>
  <si>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</si>
  <si>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</si>
  <si>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</si>
  <si>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</si>
  <si>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</si>
  <si>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</si>
  <si>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</si>
  <si>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</si>
  <si>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</si>
  <si>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</si>
  <si>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</si>
  <si>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</si>
  <si>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</si>
  <si>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</si>
  <si>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</si>
  <si>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</si>
  <si>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</si>
  <si>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</si>
  <si>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</si>
  <si>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</si>
  <si>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</si>
  <si>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</si>
  <si>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</si>
  <si>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</si>
  <si>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</si>
  <si>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</si>
  <si>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</si>
  <si>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</si>
  <si>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</si>
  <si>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</si>
  <si>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</si>
  <si>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</si>
  <si>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</si>
  <si>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</si>
  <si>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</si>
  <si>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</si>
  <si>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</si>
  <si>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</si>
  <si>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</si>
  <si>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</si>
  <si>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</si>
  <si>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</si>
  <si>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</si>
  <si>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</si>
  <si>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</si>
  <si>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</si>
  <si>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</si>
  <si>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</si>
  <si>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</si>
  <si>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</si>
  <si>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</si>
  <si>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</si>
  <si>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</si>
  <si>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</si>
  <si>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</si>
  <si>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</si>
  <si>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</si>
  <si>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</si>
  <si>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</si>
  <si>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</si>
  <si>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</si>
  <si>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</si>
  <si>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</si>
  <si>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</si>
  <si>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</si>
  <si>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</si>
  <si>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</si>
  <si>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</si>
  <si>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</si>
  <si>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</si>
  <si>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</si>
  <si>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</si>
  <si>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</si>
  <si>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</si>
  <si>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</si>
  <si>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</si>
  <si>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</si>
  <si>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</si>
  <si>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</si>
  <si>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</si>
  <si>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</si>
  <si>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</si>
  <si>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</si>
  <si>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</si>
  <si>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</si>
  <si>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</si>
  <si>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</si>
  <si>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</si>
  <si>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</si>
  <si>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</si>
  <si>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</si>
  <si>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</si>
  <si>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</si>
  <si>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</si>
  <si>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</si>
  <si>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</si>
  <si>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</si>
  <si>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</si>
  <si>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</si>
  <si>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</si>
  <si>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</si>
  <si>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</si>
  <si>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</si>
  <si>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</si>
  <si>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</si>
  <si>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</si>
  <si>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</si>
  <si>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</si>
  <si>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</si>
  <si>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</si>
  <si>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</si>
  <si>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</si>
  <si>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</si>
  <si>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</si>
  <si>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</si>
  <si>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</si>
  <si>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</si>
  <si>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</si>
  <si>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</si>
  <si>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</si>
  <si>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</si>
  <si>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</si>
  <si>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</si>
  <si>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</si>
  <si>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</si>
  <si>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</si>
  <si>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</si>
  <si>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</si>
  <si>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</si>
  <si>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</si>
  <si>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</si>
  <si>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</si>
  <si>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</si>
  <si>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</si>
  <si>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</si>
  <si>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</si>
  <si>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</si>
  <si>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</si>
  <si>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</si>
  <si>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</si>
  <si>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</si>
  <si>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</si>
  <si>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</si>
  <si>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</si>
  <si>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</si>
  <si>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</si>
  <si>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</si>
  <si>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</si>
  <si>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</si>
  <si>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</si>
  <si>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</si>
  <si>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</si>
  <si>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</si>
  <si>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</si>
  <si>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</si>
  <si>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</si>
  <si>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</si>
  <si>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</si>
  <si>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</si>
  <si>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</si>
  <si>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</si>
  <si>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</si>
  <si>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</si>
  <si>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</si>
  <si>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</si>
  <si>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</si>
  <si>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</si>
  <si>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</si>
  <si>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</si>
  <si>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</si>
  <si>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</si>
  <si>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</si>
  <si>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</si>
  <si>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</si>
  <si>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</si>
  <si>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</si>
  <si>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</si>
  <si>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</si>
  <si>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</si>
  <si>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</si>
  <si>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</si>
  <si>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</si>
  <si>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</si>
  <si>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</si>
  <si>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</si>
  <si>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</si>
  <si>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</si>
  <si>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</si>
  <si>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</si>
  <si>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</si>
  <si>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</si>
  <si>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</si>
  <si>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</si>
  <si>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</si>
  <si>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</si>
  <si>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</si>
  <si>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</si>
  <si>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</si>
  <si>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</si>
  <si>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</si>
  <si>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</si>
  <si>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</si>
  <si>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</si>
  <si>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</si>
  <si>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</si>
  <si>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</si>
  <si>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</si>
  <si>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</si>
  <si>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</si>
  <si>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</si>
  <si>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</si>
  <si>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</si>
  <si>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</si>
  <si>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</si>
  <si>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</si>
  <si>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</si>
  <si>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</si>
  <si>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</si>
  <si>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</si>
  <si>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</si>
  <si>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</si>
  <si>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</si>
  <si>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</si>
  <si>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</si>
  <si>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</si>
  <si>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</si>
  <si>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</si>
  <si>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</si>
  <si>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</si>
  <si>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</si>
  <si>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</si>
  <si>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</si>
  <si>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</si>
  <si>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</si>
  <si>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</si>
  <si>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</si>
  <si>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</si>
  <si>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</si>
  <si>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</si>
  <si>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</si>
  <si>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</si>
  <si>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</si>
  <si>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</si>
  <si>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</si>
  <si>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</si>
  <si>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</si>
  <si>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</si>
  <si>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</si>
  <si>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</si>
  <si>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</si>
  <si>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</si>
  <si>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</si>
  <si>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</si>
  <si>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</si>
  <si>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</si>
  <si>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</si>
  <si>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</si>
  <si>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</si>
  <si>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</si>
  <si>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</si>
  <si>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</si>
  <si>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</si>
  <si>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</si>
  <si>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</si>
  <si>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</si>
  <si>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</si>
  <si>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</si>
  <si>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</si>
  <si>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</si>
  <si>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</si>
  <si>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</si>
  <si>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</si>
  <si>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</si>
  <si>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</si>
  <si>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</si>
  <si>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</si>
  <si>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</si>
  <si>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</si>
  <si>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</si>
  <si>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</si>
  <si>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</si>
  <si>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</si>
  <si>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</si>
  <si>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</si>
  <si>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</si>
  <si>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</si>
  <si>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</si>
  <si>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</si>
  <si>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</si>
  <si>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</si>
  <si>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</si>
  <si>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</si>
  <si>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</si>
  <si>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</si>
  <si>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</si>
  <si>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</si>
  <si>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</si>
  <si>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</si>
  <si>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</si>
  <si>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</si>
  <si>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</si>
  <si>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</si>
  <si>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</si>
  <si>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</si>
  <si>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</si>
  <si>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</si>
  <si>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</si>
  <si>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</si>
  <si>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</si>
  <si>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</si>
  <si>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</si>
  <si>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</si>
  <si>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</si>
  <si>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</si>
  <si>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</si>
  <si>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</si>
  <si>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</si>
  <si>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</si>
  <si>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</si>
  <si>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</si>
  <si>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</si>
  <si>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</si>
  <si>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</si>
  <si>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</si>
  <si>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</si>
  <si>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</si>
  <si>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</si>
  <si>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</si>
  <si>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</si>
  <si>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</si>
  <si>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</si>
  <si>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</si>
  <si>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</si>
  <si>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</si>
  <si>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</si>
  <si>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</si>
  <si>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</si>
  <si>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</si>
  <si>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</si>
  <si>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</si>
  <si>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</si>
  <si>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</si>
  <si>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</si>
  <si>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</si>
  <si>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</si>
  <si>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</si>
  <si>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</si>
  <si>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</si>
  <si>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</si>
  <si>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</si>
  <si>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</si>
  <si>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</si>
  <si>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</si>
  <si>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</si>
  <si>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</si>
  <si>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</si>
  <si>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</si>
  <si>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</si>
  <si>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</si>
  <si>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</si>
  <si>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</si>
  <si>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</si>
  <si>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</si>
  <si>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</si>
  <si>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</si>
  <si>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</si>
  <si>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</si>
  <si>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</si>
  <si>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</si>
  <si>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</si>
  <si>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</si>
  <si>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</si>
  <si>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</si>
  <si>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</si>
  <si>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</si>
  <si>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</si>
  <si>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</si>
  <si>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</si>
  <si>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</si>
  <si>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</si>
  <si>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</si>
  <si>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</si>
  <si>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</si>
  <si>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</si>
  <si>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</si>
  <si>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</si>
  <si>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</si>
  <si>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</si>
  <si>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</si>
  <si>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</si>
  <si>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</si>
  <si>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</si>
  <si>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</si>
  <si>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</si>
  <si>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</si>
  <si>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</si>
  <si>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</si>
  <si>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</si>
  <si>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</si>
  <si>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</si>
  <si>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</si>
  <si>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</si>
  <si>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</si>
  <si>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</si>
  <si>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</si>
  <si>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</si>
  <si>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</si>
  <si>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</si>
  <si>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</si>
  <si>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</si>
  <si>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</si>
  <si>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</si>
  <si>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</si>
  <si>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</si>
  <si>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</si>
  <si>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</si>
  <si>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</si>
  <si>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</si>
  <si>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</si>
  <si>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</si>
  <si>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</si>
  <si>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</si>
  <si>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</si>
  <si>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</si>
  <si>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</si>
  <si>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</si>
  <si>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</si>
  <si>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</si>
  <si>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</si>
  <si>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</si>
  <si>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</si>
  <si>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</si>
  <si>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</si>
  <si>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</si>
  <si>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</si>
  <si>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</si>
  <si>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</si>
  <si>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</si>
  <si>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</si>
  <si>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</si>
  <si>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</si>
  <si>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</si>
  <si>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</si>
  <si>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</si>
  <si>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</si>
  <si>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</si>
  <si>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</si>
  <si>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</si>
  <si>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</si>
  <si>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</si>
  <si>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</si>
  <si>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</si>
  <si>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</si>
  <si>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</si>
  <si>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</si>
  <si>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</si>
  <si>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</si>
  <si>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</si>
  <si>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</si>
  <si>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</si>
  <si>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</si>
  <si>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</si>
  <si>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</si>
  <si>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</si>
  <si>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</si>
  <si>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</si>
  <si>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</si>
  <si>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</si>
  <si>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</si>
  <si>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</si>
  <si>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</si>
  <si>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</si>
  <si>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</si>
  <si>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</si>
  <si>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</si>
  <si>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</si>
  <si>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</si>
  <si>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</si>
  <si>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</si>
  <si>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</si>
  <si>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</si>
  <si>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</si>
  <si>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</si>
  <si>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</si>
  <si>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</si>
  <si>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</si>
  <si>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</si>
  <si>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</si>
  <si>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</si>
  <si>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</si>
  <si>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</si>
  <si>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</si>
  <si>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</si>
  <si>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</si>
  <si>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</si>
  <si>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</si>
  <si>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</si>
  <si>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</si>
  <si>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</si>
  <si>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</si>
  <si>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</si>
  <si>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</si>
  <si>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</si>
  <si>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</si>
  <si>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</si>
  <si>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</si>
  <si>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</si>
  <si>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</si>
  <si>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</si>
  <si>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</si>
  <si>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</si>
  <si>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</si>
  <si>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</si>
  <si>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</si>
  <si>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</si>
  <si>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</si>
  <si>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</si>
  <si>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</si>
  <si>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</si>
  <si>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</si>
  <si>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</si>
  <si>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</si>
  <si>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</si>
  <si>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</si>
  <si>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</si>
  <si>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</si>
  <si>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</si>
  <si>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</si>
  <si>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</si>
  <si>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</si>
  <si>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</si>
  <si>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</si>
  <si>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</si>
  <si>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</si>
  <si>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</si>
  <si>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</si>
  <si>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</si>
  <si>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</si>
  <si>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</si>
  <si>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</si>
  <si>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</si>
  <si>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</si>
  <si>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</si>
  <si>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</si>
  <si>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</si>
  <si>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</si>
  <si>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</si>
  <si>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</si>
  <si>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</si>
  <si>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</si>
  <si>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</si>
  <si>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</si>
  <si>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</si>
  <si>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</si>
  <si>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</si>
  <si>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</si>
  <si>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</si>
  <si>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</si>
  <si>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</si>
  <si>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</si>
  <si>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</si>
  <si>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</si>
  <si>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</si>
  <si>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</si>
  <si>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</si>
  <si>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</si>
  <si>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</si>
  <si>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</si>
  <si>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</si>
  <si>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</si>
  <si>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</si>
  <si>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</si>
  <si>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</si>
  <si>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</si>
  <si>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</si>
  <si>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</si>
  <si>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</si>
  <si>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</si>
  <si>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</si>
  <si>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</si>
  <si>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</si>
  <si>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</si>
  <si>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</si>
  <si>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</si>
  <si>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</si>
  <si>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</si>
  <si>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</si>
  <si>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</si>
  <si>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</si>
  <si>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</si>
  <si>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</si>
  <si>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</si>
  <si>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</si>
  <si>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</si>
  <si>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</si>
  <si>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</si>
  <si>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</si>
  <si>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</si>
  <si>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</si>
  <si>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</si>
  <si>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</si>
  <si>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</si>
  <si>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</si>
  <si>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</si>
  <si>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</si>
  <si>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</si>
  <si>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</si>
  <si>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</si>
  <si>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</si>
  <si>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</si>
  <si>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</si>
  <si>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</si>
  <si>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</si>
  <si>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</si>
  <si>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</si>
  <si>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</si>
  <si>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</si>
  <si>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</si>
  <si>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</si>
  <si>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</si>
  <si>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</si>
  <si>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</si>
  <si>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</si>
  <si>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</si>
  <si>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</si>
  <si>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</si>
  <si>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</si>
  <si>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</si>
  <si>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</si>
  <si>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</si>
  <si>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</si>
  <si>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</si>
  <si>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</si>
  <si>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</si>
  <si>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</si>
  <si>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</si>
  <si>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</si>
  <si>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</si>
  <si>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</si>
  <si>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</si>
  <si>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</si>
  <si>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</si>
  <si>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</si>
  <si>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</si>
  <si>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</si>
  <si>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</si>
  <si>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</si>
  <si>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</si>
  <si>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</si>
  <si>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</si>
  <si>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</si>
  <si>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</si>
  <si>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</si>
  <si>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</si>
  <si>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</si>
  <si>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</si>
  <si>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</si>
  <si>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</si>
  <si>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</si>
  <si>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</si>
  <si>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</si>
  <si>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</si>
  <si>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</si>
  <si>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</si>
  <si>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</si>
  <si>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</si>
  <si>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</si>
  <si>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</si>
  <si>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</si>
  <si>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</si>
  <si>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</si>
  <si>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</si>
  <si>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</si>
  <si>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</si>
  <si>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</si>
  <si>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</si>
  <si>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</si>
  <si>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</si>
  <si>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</si>
  <si>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</si>
  <si>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</si>
  <si>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</si>
  <si>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</si>
  <si>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</si>
  <si>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</si>
  <si>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</si>
  <si>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</si>
  <si>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</si>
  <si>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</si>
  <si>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</si>
  <si>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</si>
  <si>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</si>
  <si>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</si>
  <si>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</si>
  <si>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</si>
  <si>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</si>
  <si>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</si>
  <si>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</si>
  <si>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</si>
  <si>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</si>
  <si>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</si>
  <si>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</si>
  <si>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</si>
  <si>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</si>
  <si>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</si>
  <si>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</si>
  <si>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</si>
  <si>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</si>
  <si>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</si>
  <si>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</si>
  <si>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</si>
  <si>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</si>
  <si>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</si>
  <si>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</si>
  <si>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</si>
  <si>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</si>
  <si>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</si>
  <si>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</si>
  <si>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</si>
  <si>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</si>
  <si>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</si>
  <si>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</si>
  <si>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</si>
  <si>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</si>
  <si>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</si>
  <si>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</si>
  <si>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</si>
  <si>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</si>
  <si>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</si>
  <si>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</si>
  <si>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</si>
  <si>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</si>
  <si>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</si>
  <si>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</si>
  <si>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</si>
  <si>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</si>
  <si>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</si>
  <si>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</si>
  <si>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</si>
  <si>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</si>
  <si>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</si>
  <si>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</si>
  <si>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</si>
  <si>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</si>
  <si>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</si>
  <si>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</si>
  <si>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</si>
  <si>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</si>
  <si>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</si>
  <si>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</si>
  <si>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</si>
  <si>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</si>
  <si>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</si>
  <si>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</si>
  <si>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</si>
  <si>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</si>
  <si>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</si>
  <si>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</si>
  <si>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</si>
  <si>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</si>
  <si>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</si>
  <si>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</si>
  <si>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</si>
  <si>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</si>
  <si>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</si>
  <si>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</si>
  <si>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</si>
  <si>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</si>
  <si>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</si>
  <si>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</si>
  <si>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</si>
  <si>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</si>
  <si>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</si>
  <si>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</si>
  <si>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</si>
  <si>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</si>
  <si>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</si>
  <si>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</si>
  <si>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</si>
  <si>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</si>
  <si>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</si>
  <si>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</si>
  <si>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</si>
  <si>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</si>
  <si>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</si>
  <si>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</si>
  <si>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</si>
  <si>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</si>
  <si>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</si>
  <si>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</si>
  <si>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</si>
  <si>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</si>
  <si>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</si>
  <si>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</si>
  <si>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</si>
  <si>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</si>
  <si>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</si>
  <si>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</si>
  <si>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</si>
  <si>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</si>
  <si>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</si>
  <si>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</si>
  <si>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</si>
  <si>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</si>
  <si>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</si>
  <si>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</si>
  <si>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</si>
  <si>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</si>
  <si>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</si>
  <si>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</si>
  <si>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</si>
  <si>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</si>
  <si>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</si>
  <si>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</si>
  <si>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</si>
  <si>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</si>
  <si>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</si>
  <si>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</si>
  <si>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</si>
  <si>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</si>
  <si>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</si>
  <si>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</si>
  <si>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</si>
  <si>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</si>
  <si>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</si>
  <si>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</si>
  <si>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</si>
  <si>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</si>
  <si>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</si>
  <si>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</si>
  <si>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</si>
  <si>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</si>
  <si>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</si>
  <si>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</si>
  <si>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</si>
  <si>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</si>
  <si>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</si>
  <si>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</si>
  <si>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</si>
  <si>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</si>
  <si>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</si>
  <si>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</si>
  <si>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</si>
  <si>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</si>
  <si>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</si>
  <si>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</si>
  <si>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</si>
  <si>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</si>
  <si>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</si>
  <si>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</si>
  <si>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</si>
  <si>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</si>
  <si>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</si>
  <si>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</si>
  <si>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</si>
  <si>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</si>
  <si>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</si>
  <si>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</si>
  <si>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</si>
  <si>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</si>
  <si>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</si>
  <si>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</si>
  <si>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</si>
  <si>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</si>
  <si>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</si>
  <si>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</si>
  <si>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</si>
  <si>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</si>
  <si>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</si>
  <si>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</si>
  <si>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</si>
  <si>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</si>
  <si>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</si>
  <si>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</si>
  <si>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</si>
  <si>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</si>
  <si>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</si>
  <si>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</si>
  <si>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</si>
  <si>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</si>
  <si>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</si>
  <si>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</si>
  <si>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</si>
  <si>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</si>
  <si>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</si>
  <si>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</si>
  <si>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</si>
  <si>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</si>
  <si>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</si>
  <si>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</si>
  <si>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</si>
  <si>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</si>
  <si>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</si>
  <si>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</si>
  <si>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</si>
  <si>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</si>
  <si>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</si>
  <si>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</si>
  <si>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</si>
  <si>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</si>
  <si>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</si>
  <si>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</si>
  <si>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</si>
  <si>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</si>
  <si>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</si>
  <si>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</si>
  <si>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</si>
  <si>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</si>
  <si>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</si>
  <si>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</si>
  <si>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</si>
  <si>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</si>
  <si>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</si>
  <si>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</si>
  <si>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</si>
  <si>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</si>
  <si>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</si>
  <si>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</si>
  <si>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</si>
  <si>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</si>
  <si>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</si>
  <si>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</si>
  <si>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</si>
  <si>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</si>
  <si>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</si>
  <si>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</si>
  <si>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</si>
  <si>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</si>
  <si>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</si>
  <si>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</si>
  <si>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</si>
  <si>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</si>
  <si>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</si>
  <si>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</si>
  <si>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</si>
  <si>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</si>
  <si>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</si>
  <si>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</si>
  <si>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</si>
  <si>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</si>
  <si>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</si>
  <si>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</si>
  <si>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</si>
  <si>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</si>
  <si>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</si>
  <si>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</si>
  <si>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</si>
  <si>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</si>
  <si>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</si>
  <si>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</si>
  <si>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</si>
  <si>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</si>
  <si>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</si>
  <si>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</si>
  <si>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</si>
  <si>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</si>
  <si>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</si>
  <si>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</si>
  <si>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</si>
  <si>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</si>
  <si>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</si>
  <si>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</si>
  <si>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</si>
  <si>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</si>
  <si>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</si>
  <si>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</si>
  <si>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</si>
  <si>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</si>
  <si>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</si>
  <si>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</si>
  <si>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</si>
  <si>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</si>
  <si>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</si>
  <si>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</si>
  <si>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</si>
  <si>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</si>
  <si>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</si>
  <si>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</si>
  <si>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</si>
  <si>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</si>
  <si>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</si>
  <si>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</si>
  <si>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</si>
  <si>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</si>
  <si>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</si>
  <si>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</si>
  <si>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</si>
  <si>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</si>
  <si>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</si>
  <si>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</si>
  <si>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</si>
  <si>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</si>
  <si>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</si>
  <si>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</si>
  <si>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</si>
  <si>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</si>
  <si>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</si>
  <si>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</si>
  <si>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</si>
  <si>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</si>
  <si>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</si>
  <si>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</si>
  <si>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</si>
  <si>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</si>
  <si>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</si>
  <si>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</si>
  <si>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</si>
  <si>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</si>
  <si>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</si>
  <si>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</si>
  <si>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</si>
  <si>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</si>
  <si>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</si>
  <si>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</si>
  <si>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</si>
  <si>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</si>
  <si>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</si>
  <si>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</si>
  <si>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</si>
  <si>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</si>
  <si>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</si>
  <si>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</si>
  <si>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</si>
  <si>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</si>
  <si>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</si>
  <si>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</si>
  <si>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</si>
  <si>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</si>
  <si>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</si>
  <si>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</si>
  <si>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</si>
  <si>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</si>
  <si>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</si>
  <si>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</si>
  <si>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</si>
  <si>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</si>
  <si>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</si>
  <si>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</si>
  <si>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</si>
  <si>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</si>
  <si>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</si>
  <si>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</si>
  <si>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</si>
  <si>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</si>
  <si>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</si>
  <si>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</si>
  <si>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</si>
  <si>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</si>
  <si>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</si>
  <si>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</si>
  <si>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</si>
  <si>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</si>
  <si>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</si>
  <si>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</si>
  <si>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</si>
  <si>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</si>
  <si>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</si>
  <si>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</si>
  <si>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</si>
  <si>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</si>
  <si>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</si>
  <si>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</si>
  <si>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</si>
  <si>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</si>
  <si>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</si>
  <si>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</si>
  <si>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</si>
  <si>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</si>
  <si>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</si>
  <si>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</si>
  <si>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</si>
  <si>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</si>
  <si>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</si>
  <si>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</si>
  <si>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</si>
  <si>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</si>
  <si>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</si>
  <si>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</si>
  <si>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</si>
  <si>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</si>
  <si>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</si>
  <si>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</si>
  <si>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</si>
  <si>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</si>
  <si>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</si>
  <si>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</si>
  <si>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</si>
  <si>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</si>
  <si>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</si>
  <si>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</si>
  <si>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</si>
  <si>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</si>
  <si>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</si>
  <si>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</si>
  <si>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</si>
  <si>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</si>
  <si>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</si>
  <si>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</si>
  <si>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</si>
  <si>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</si>
  <si>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</si>
  <si>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</si>
  <si>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</si>
  <si>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</si>
  <si>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</si>
  <si>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</si>
  <si>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</si>
  <si>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</si>
  <si>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</si>
  <si>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</si>
  <si>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</si>
  <si>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</si>
  <si>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</si>
  <si>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</si>
  <si>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</si>
  <si>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</si>
  <si>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</si>
  <si>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</si>
  <si>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</si>
  <si>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</si>
  <si>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</si>
  <si>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</si>
  <si>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</si>
  <si>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</si>
  <si>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</si>
  <si>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</si>
  <si>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</si>
  <si>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</si>
  <si>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</si>
  <si>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</si>
  <si>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</si>
  <si>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</si>
  <si>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</si>
  <si>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</si>
  <si>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</si>
  <si>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</si>
  <si>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</si>
  <si>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</si>
  <si>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</si>
  <si>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</si>
  <si>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</si>
  <si>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</si>
  <si>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</si>
  <si>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</si>
  <si>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</si>
  <si>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</si>
  <si>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</si>
  <si>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</si>
  <si>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</si>
  <si>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</si>
  <si>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</si>
  <si>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</si>
  <si>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</si>
  <si>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</si>
  <si>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</si>
  <si>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</si>
  <si>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</si>
  <si>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</si>
  <si>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</si>
  <si>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</si>
  <si>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</si>
  <si>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</si>
  <si>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</si>
  <si>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</si>
  <si>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</si>
  <si>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</si>
  <si>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</si>
  <si>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</si>
  <si>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</si>
  <si>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</si>
  <si>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</si>
  <si>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</si>
  <si>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</si>
  <si>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</si>
  <si>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</si>
  <si>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</si>
  <si>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</si>
  <si>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</si>
  <si>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</si>
  <si>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</si>
  <si>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</si>
  <si>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</si>
  <si>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</si>
  <si>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</si>
  <si>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</si>
  <si>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</si>
  <si>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</si>
  <si>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</si>
  <si>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</si>
  <si>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</si>
  <si>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</si>
  <si>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</si>
  <si>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</si>
  <si>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</si>
  <si>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</si>
  <si>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</si>
  <si>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</si>
  <si>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</si>
  <si>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</si>
  <si>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</si>
  <si>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</si>
  <si>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</si>
  <si>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</si>
  <si>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</si>
  <si>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</si>
  <si>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</si>
  <si>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</si>
  <si>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</si>
  <si>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</si>
  <si>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</si>
  <si>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</si>
  <si>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</si>
  <si>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</si>
  <si>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</si>
  <si>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</si>
  <si>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</si>
  <si>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</si>
  <si>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</si>
  <si>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</si>
  <si>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</si>
  <si>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</si>
  <si>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</si>
  <si>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</si>
  <si>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</si>
  <si>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</si>
  <si>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</si>
  <si>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</si>
  <si>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</si>
  <si>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</si>
  <si>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</si>
  <si>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</si>
  <si>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</si>
  <si>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</si>
  <si>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</si>
  <si>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</si>
  <si>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</si>
  <si>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</si>
  <si>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</si>
  <si>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</si>
  <si>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</si>
  <si>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</si>
  <si>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</si>
  <si>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</si>
  <si>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</si>
  <si>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</si>
  <si>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</si>
  <si>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</si>
  <si>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</si>
  <si>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</si>
  <si>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</si>
  <si>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</si>
  <si>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</si>
  <si>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</si>
  <si>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</si>
  <si>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</si>
  <si>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</si>
  <si>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</si>
  <si>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</si>
  <si>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</si>
  <si>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</si>
  <si>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</si>
  <si>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</si>
  <si>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</si>
  <si>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</si>
  <si>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</si>
  <si>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</si>
  <si>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</si>
  <si>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</si>
  <si>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</si>
  <si>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</si>
  <si>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</si>
  <si>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</si>
  <si>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</si>
  <si>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</si>
  <si>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</si>
  <si>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</si>
  <si>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</si>
  <si>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</si>
  <si>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</si>
  <si>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</si>
  <si>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</si>
  <si>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</si>
  <si>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</si>
  <si>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</si>
  <si>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</si>
  <si>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</si>
  <si>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</si>
  <si>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</si>
  <si>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</si>
  <si>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</si>
  <si>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</si>
  <si>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</si>
  <si>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</si>
  <si>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</si>
  <si>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</si>
  <si>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</si>
  <si>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</si>
  <si>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</si>
  <si>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</si>
  <si>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</si>
  <si>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</si>
  <si>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</si>
  <si>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</si>
  <si>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</si>
  <si>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</si>
  <si>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</si>
  <si>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</si>
  <si>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</si>
  <si>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</si>
  <si>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</si>
  <si>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</si>
  <si>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</si>
  <si>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</si>
  <si>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</si>
  <si>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</si>
  <si>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</si>
  <si>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</si>
  <si>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</si>
  <si>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</si>
  <si>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</si>
  <si>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</si>
  <si>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</si>
  <si>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</si>
  <si>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</si>
  <si>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</si>
  <si>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</si>
  <si>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</si>
  <si>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</si>
  <si>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</si>
  <si>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</si>
  <si>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</si>
  <si>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</si>
  <si>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</si>
  <si>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</si>
  <si>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</si>
  <si>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</si>
  <si>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</si>
  <si>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</si>
  <si>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</si>
  <si>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</si>
  <si>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</si>
  <si>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</si>
  <si>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</si>
  <si>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</si>
  <si>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</si>
  <si>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</si>
  <si>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</si>
  <si>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</si>
  <si>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</si>
  <si>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</si>
  <si>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</si>
  <si>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</si>
  <si>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</si>
  <si>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</si>
  <si>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</si>
  <si>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</si>
  <si>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</si>
  <si>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</si>
  <si>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</si>
  <si>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</si>
  <si>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</si>
  <si>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</si>
  <si>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</si>
  <si>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</si>
  <si>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</si>
  <si>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</si>
  <si>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</si>
  <si>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</si>
  <si>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</si>
  <si>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</si>
  <si>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</si>
  <si>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</si>
  <si>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</si>
  <si>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</si>
  <si>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</si>
  <si>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</si>
  <si>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</si>
  <si>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</si>
  <si>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</si>
  <si>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</si>
  <si>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</si>
  <si>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</si>
  <si>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</si>
  <si>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</si>
  <si>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</si>
  <si>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</si>
  <si>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</si>
  <si>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</si>
  <si>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</si>
  <si>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</si>
  <si>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</si>
  <si>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</si>
  <si>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</si>
  <si>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</si>
  <si>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</si>
  <si>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</si>
  <si>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</si>
  <si>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</si>
  <si>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</si>
  <si>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</si>
  <si>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</si>
  <si>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</si>
  <si>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</si>
  <si>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</si>
  <si>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</si>
  <si>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</si>
  <si>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</si>
  <si>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</si>
  <si>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</si>
  <si>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</si>
  <si>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</si>
  <si>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</si>
  <si>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</si>
  <si>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</si>
  <si>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</si>
  <si>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</si>
  <si>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</si>
  <si>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</si>
  <si>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</si>
  <si>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</si>
  <si>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</si>
  <si>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</si>
  <si>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</si>
  <si>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</si>
  <si>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</si>
  <si>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</si>
  <si>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</si>
  <si>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</si>
  <si>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</si>
  <si>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</si>
  <si>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</si>
  <si>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</si>
  <si>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</si>
  <si>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</si>
  <si>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</si>
  <si>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</si>
  <si>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</si>
  <si>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</si>
  <si>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</si>
  <si>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</si>
  <si>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</si>
  <si>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</si>
  <si>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</si>
  <si>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</si>
  <si>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</si>
  <si>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</si>
  <si>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</si>
  <si>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</si>
  <si>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</si>
  <si>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</si>
  <si>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</si>
  <si>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</si>
  <si>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</si>
  <si>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</si>
  <si>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</si>
  <si>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</si>
  <si>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</si>
  <si>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</si>
  <si>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</si>
  <si>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</si>
  <si>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</si>
  <si>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</si>
  <si>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</si>
  <si>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</si>
  <si>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</si>
  <si>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</si>
  <si>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</si>
  <si>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</si>
  <si>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</si>
  <si>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</si>
  <si>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</si>
  <si>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</si>
  <si>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</si>
  <si>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</si>
  <si>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</si>
  <si>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</si>
  <si>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</si>
  <si>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</si>
  <si>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</si>
  <si>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</si>
  <si>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</si>
  <si>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</si>
  <si>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</si>
  <si>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</si>
  <si>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</si>
  <si>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</si>
  <si>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</si>
  <si>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</si>
  <si>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</si>
  <si>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</si>
  <si>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</si>
  <si>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</si>
  <si>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</si>
  <si>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</si>
  <si>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</si>
  <si>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</si>
  <si>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</si>
  <si>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</si>
  <si>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</si>
  <si>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</si>
  <si>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</si>
  <si>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</si>
  <si>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</si>
  <si>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</si>
  <si>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</si>
  <si>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</si>
  <si>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</si>
  <si>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</si>
  <si>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</si>
  <si>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</si>
  <si>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</si>
  <si>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</si>
  <si>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</si>
  <si>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</si>
  <si>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</si>
  <si>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</si>
  <si>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</si>
  <si>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</si>
  <si>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</si>
  <si>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</si>
  <si>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</si>
  <si>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</si>
  <si>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</si>
  <si>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</si>
  <si>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</si>
  <si>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</si>
  <si>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</si>
  <si>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</si>
  <si>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</si>
  <si>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</si>
  <si>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</si>
  <si>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</si>
  <si>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</si>
  <si>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</si>
  <si>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</si>
  <si>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</si>
  <si>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</si>
  <si>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</si>
  <si>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</si>
  <si>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</si>
  <si>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</si>
  <si>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</si>
  <si>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</si>
  <si>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</si>
  <si>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</si>
  <si>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</si>
  <si>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</si>
  <si>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</si>
  <si>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</si>
  <si>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</si>
  <si>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</si>
  <si>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</si>
  <si>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</si>
  <si>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</si>
  <si>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</si>
  <si>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</si>
  <si>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</si>
  <si>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</si>
  <si>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</si>
  <si>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</si>
  <si>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</si>
  <si>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</si>
  <si>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</si>
  <si>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</si>
  <si>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</si>
  <si>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</si>
  <si>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</si>
  <si>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</si>
  <si>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</si>
  <si>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</si>
  <si>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</si>
  <si>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</si>
  <si>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</si>
  <si>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</si>
  <si>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</si>
  <si>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</si>
  <si>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</si>
  <si>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</si>
  <si>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</si>
  <si>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</si>
  <si>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</si>
  <si>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</si>
  <si>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</si>
  <si>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</si>
  <si>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</si>
  <si>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</si>
  <si>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</si>
  <si>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</si>
  <si>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</si>
  <si>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</si>
  <si>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</si>
  <si>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</si>
  <si>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</si>
  <si>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</si>
  <si>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</si>
  <si>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</si>
  <si>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</si>
  <si>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</si>
  <si>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</si>
  <si>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</si>
  <si>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</si>
  <si>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</si>
  <si>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</si>
  <si>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</si>
  <si>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</si>
  <si>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</si>
  <si>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</si>
  <si>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</si>
  <si>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</si>
  <si>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</si>
  <si>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</si>
  <si>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</si>
  <si>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</si>
  <si>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</si>
  <si>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</si>
  <si>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</si>
  <si>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</si>
  <si>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</si>
  <si>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</si>
  <si>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</si>
  <si>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</si>
  <si>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</si>
  <si>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</si>
  <si>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</si>
  <si>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</si>
  <si>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</si>
  <si>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</si>
  <si>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</si>
  <si>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</si>
  <si>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</si>
  <si>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</si>
  <si>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</si>
  <si>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</si>
  <si>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</si>
  <si>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</si>
  <si>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</si>
  <si>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</si>
  <si>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</si>
  <si>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</si>
  <si>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</si>
  <si>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</si>
  <si>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</si>
  <si>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</si>
  <si>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</si>
  <si>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</si>
  <si>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</si>
  <si>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</si>
  <si>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</si>
  <si>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</si>
  <si>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</si>
  <si>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</si>
  <si>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</si>
  <si>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</si>
  <si>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</si>
  <si>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</si>
  <si>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</si>
  <si>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</si>
  <si>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</si>
  <si>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</si>
  <si>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</si>
  <si>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</si>
  <si>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</si>
  <si>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</si>
  <si>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</si>
  <si>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</si>
  <si>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</si>
  <si>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</si>
  <si>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</si>
  <si>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</si>
  <si>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</si>
  <si>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</si>
  <si>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</si>
  <si>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</si>
  <si>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</si>
  <si>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</si>
  <si>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</si>
  <si>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</si>
  <si>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</si>
  <si>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</si>
  <si>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</si>
  <si>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</si>
  <si>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</si>
  <si>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</si>
  <si>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</si>
  <si>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</si>
  <si>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</si>
  <si>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</si>
  <si>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</si>
  <si>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</si>
  <si>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</si>
  <si>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</si>
  <si>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</si>
  <si>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</si>
  <si>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</si>
  <si>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</si>
  <si>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</si>
  <si>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</si>
  <si>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</si>
  <si>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</si>
  <si>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</si>
  <si>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</si>
  <si>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</si>
  <si>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</si>
  <si>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</si>
  <si>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</si>
  <si>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</si>
  <si>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</si>
  <si>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</si>
  <si>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</si>
  <si>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</si>
  <si>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</si>
  <si>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</si>
  <si>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</si>
  <si>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</si>
  <si>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</si>
  <si>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</si>
  <si>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</si>
  <si>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</si>
  <si>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</si>
  <si>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</si>
  <si>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</si>
  <si>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</si>
  <si>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</si>
  <si>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</si>
  <si>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</si>
  <si>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</si>
  <si>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</si>
  <si>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</si>
  <si>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</si>
  <si>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</si>
  <si>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</si>
  <si>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</si>
  <si>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</si>
  <si>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</si>
  <si>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</si>
  <si>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</si>
  <si>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</si>
  <si>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</si>
  <si>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</si>
  <si>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</si>
  <si>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</si>
  <si>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</si>
  <si>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</si>
  <si>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</si>
  <si>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</si>
  <si>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</si>
  <si>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</si>
  <si>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</si>
  <si>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</si>
  <si>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</si>
  <si>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</si>
  <si>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</si>
  <si>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</si>
  <si>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</si>
  <si>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</si>
  <si>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</si>
  <si>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</si>
  <si>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</si>
  <si>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</si>
  <si>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</si>
  <si>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</si>
  <si>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</si>
  <si>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</si>
  <si>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</si>
  <si>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</si>
  <si>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</si>
  <si>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</si>
  <si>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</si>
  <si>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</si>
  <si>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</si>
  <si>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</si>
  <si>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</si>
  <si>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</si>
  <si>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</si>
  <si>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</si>
  <si>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</si>
  <si>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</si>
  <si>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</si>
  <si>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</si>
  <si>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</si>
  <si>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</si>
  <si>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</si>
  <si>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</si>
  <si>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</si>
  <si>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</si>
  <si>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</si>
  <si>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</si>
  <si>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</si>
  <si>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</si>
  <si>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</si>
  <si>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</si>
  <si>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</si>
  <si>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</si>
  <si>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</si>
  <si>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</si>
  <si>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</si>
  <si>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</si>
  <si>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</si>
  <si>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</si>
  <si>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</si>
  <si>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</si>
  <si>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</si>
  <si>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</si>
  <si>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</si>
  <si>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</si>
  <si>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</si>
  <si>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</si>
  <si>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</si>
  <si>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</si>
  <si>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</si>
  <si>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</si>
  <si>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</si>
  <si>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</si>
  <si>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</si>
  <si>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</si>
  <si>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</si>
  <si>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</si>
  <si>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</si>
  <si>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</si>
  <si>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</si>
  <si>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</si>
  <si>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</si>
  <si>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</si>
  <si>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</si>
  <si>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</si>
  <si>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</si>
  <si>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</si>
  <si>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</si>
  <si>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</si>
  <si>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</si>
  <si>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</si>
  <si>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</si>
  <si>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</si>
  <si>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</si>
  <si>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</si>
  <si>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</si>
  <si>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</si>
  <si>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</si>
  <si>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</si>
  <si>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</si>
  <si>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</si>
  <si>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</si>
  <si>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</si>
  <si>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</si>
  <si>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</si>
  <si>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</si>
  <si>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</si>
  <si>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</si>
  <si>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</si>
  <si>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</si>
  <si>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</si>
  <si>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</si>
  <si>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</si>
  <si>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</si>
  <si>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</si>
  <si>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</si>
  <si>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</si>
  <si>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</si>
  <si>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</si>
  <si>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</si>
  <si>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</si>
  <si>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</si>
  <si>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</si>
  <si>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</si>
  <si>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</si>
  <si>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</si>
  <si>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</si>
  <si>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</si>
  <si>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</si>
  <si>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</si>
  <si>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</si>
  <si>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</si>
  <si>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</si>
  <si>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</si>
  <si>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</si>
  <si>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</si>
  <si>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</si>
  <si>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</si>
  <si>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</si>
  <si>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</si>
  <si>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</si>
  <si>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</si>
  <si>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</si>
  <si>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</si>
  <si>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</si>
  <si>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</si>
  <si>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</si>
  <si>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</si>
  <si>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</si>
  <si>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</si>
  <si>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</si>
  <si>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</si>
  <si>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</si>
  <si>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</si>
  <si>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</si>
  <si>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</si>
  <si>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</si>
  <si>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</si>
  <si>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</si>
  <si>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</si>
  <si>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</si>
  <si>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</si>
  <si>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</si>
  <si>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</si>
  <si>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</si>
  <si>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</si>
  <si>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</si>
  <si>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</si>
  <si>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</si>
  <si>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</si>
  <si>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</si>
  <si>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</si>
  <si>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</si>
  <si>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</si>
  <si>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</si>
  <si>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</si>
  <si>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</si>
  <si>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</si>
  <si>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</si>
  <si>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</si>
  <si>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</si>
  <si>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</si>
  <si>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</si>
  <si>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</si>
  <si>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</si>
  <si>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</si>
  <si>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</si>
  <si>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</si>
  <si>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</si>
  <si>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</si>
  <si>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</si>
  <si>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</si>
  <si>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</si>
  <si>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</si>
  <si>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</si>
  <si>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</si>
  <si>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</si>
  <si>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</si>
  <si>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</si>
  <si>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</si>
  <si>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</si>
  <si>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</si>
  <si>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</si>
  <si>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</si>
  <si>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</si>
  <si>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</si>
  <si>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</si>
  <si>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</si>
  <si>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</si>
  <si>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</si>
  <si>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</si>
  <si>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</si>
  <si>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</si>
  <si>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</si>
  <si>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</si>
  <si>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</si>
  <si>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</si>
  <si>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</si>
  <si>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</si>
  <si>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</si>
  <si>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</si>
  <si>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</si>
  <si>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</si>
  <si>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</si>
  <si>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</si>
  <si>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</si>
  <si>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</si>
  <si>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</si>
  <si>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</si>
  <si>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</si>
  <si>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</si>
  <si>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</si>
  <si>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</si>
  <si>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</si>
  <si>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</si>
  <si>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</si>
  <si>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</si>
  <si>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</si>
  <si>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</si>
  <si>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</si>
  <si>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</si>
  <si>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</si>
  <si>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</si>
  <si>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</si>
  <si>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</si>
  <si>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</si>
  <si>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</si>
  <si>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</si>
  <si>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</si>
  <si>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</si>
  <si>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</si>
  <si>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</si>
  <si>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</si>
  <si>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</si>
  <si>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</si>
  <si>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</si>
  <si>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</si>
  <si>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</si>
  <si>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</si>
  <si>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</si>
  <si>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</si>
  <si>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</si>
  <si>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</si>
  <si>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</si>
  <si>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</si>
  <si>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</si>
  <si>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</si>
  <si>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</si>
  <si>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</si>
  <si>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</si>
  <si>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</si>
  <si>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</si>
  <si>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</si>
  <si>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</si>
  <si>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</si>
  <si>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</si>
  <si>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</si>
  <si>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</si>
  <si>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</si>
  <si>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</si>
  <si>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</si>
  <si>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</si>
  <si>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</si>
  <si>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</si>
  <si>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</si>
  <si>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</si>
  <si>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</si>
  <si>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</si>
  <si>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</si>
  <si>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</si>
  <si>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</si>
  <si>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</si>
  <si>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</si>
  <si>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</si>
  <si>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</si>
  <si>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</si>
  <si>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</si>
  <si>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</si>
  <si>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</si>
  <si>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</si>
  <si>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</si>
  <si>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</si>
  <si>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</si>
  <si>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</si>
  <si>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</si>
  <si>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</si>
  <si>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</si>
  <si>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</si>
  <si>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</si>
  <si>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</si>
  <si>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</si>
  <si>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</si>
  <si>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</si>
  <si>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</si>
  <si>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</si>
  <si>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</si>
  <si>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</si>
  <si>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</si>
  <si>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</si>
  <si>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</si>
  <si>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</si>
  <si>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</si>
  <si>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</si>
  <si>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</si>
  <si>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</si>
  <si>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</si>
  <si>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</si>
  <si>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</si>
  <si>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</si>
  <si>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</si>
  <si>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</si>
  <si>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</si>
  <si>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</si>
  <si>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</si>
  <si>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</si>
  <si>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</si>
  <si>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</si>
  <si>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</si>
  <si>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</si>
  <si>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</si>
  <si>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</si>
  <si>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</si>
  <si>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</si>
  <si>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</si>
  <si>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</si>
  <si>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</si>
  <si>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</si>
  <si>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</si>
  <si>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</si>
  <si>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</si>
  <si>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</si>
  <si>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</si>
  <si>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</si>
  <si>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</si>
  <si>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</si>
  <si>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</si>
  <si>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</si>
  <si>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</si>
  <si>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</si>
  <si>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</si>
  <si>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</si>
  <si>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</si>
  <si>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</si>
  <si>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</si>
  <si>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</si>
  <si>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</si>
  <si>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</si>
  <si>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</si>
  <si>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</si>
  <si>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</si>
  <si>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</si>
  <si>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</si>
  <si>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</si>
  <si>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</si>
  <si>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</si>
  <si>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</si>
  <si>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</si>
  <si>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</si>
  <si>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</si>
  <si>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</si>
  <si>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</si>
  <si>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</si>
  <si>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</si>
  <si>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</si>
  <si>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</si>
  <si>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</si>
  <si>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</si>
  <si>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</si>
  <si>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</si>
  <si>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</si>
  <si>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</si>
  <si>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</si>
  <si>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</si>
  <si>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</si>
  <si>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</si>
  <si>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</si>
  <si>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</si>
  <si>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</si>
  <si>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</si>
  <si>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</si>
  <si>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</si>
  <si>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</si>
  <si>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</si>
  <si>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</si>
  <si>
    <t>9/30林</t>
    <rPh sb="4" eb="5">
      <t>ハヤシ</t>
    </rPh>
    <phoneticPr fontId="10"/>
  </si>
  <si>
    <t>美鈴工業 本社</t>
    <rPh sb="0" eb="4">
      <t>ミスズコウギョウ</t>
    </rPh>
    <rPh sb="5" eb="7">
      <t>ホンシャ</t>
    </rPh>
    <phoneticPr fontId="10"/>
  </si>
  <si>
    <t>美鈴工業 本庄</t>
    <rPh sb="0" eb="4">
      <t>ミスズコウギョウ</t>
    </rPh>
    <rPh sb="5" eb="7">
      <t>ホンジョウ</t>
    </rPh>
    <phoneticPr fontId="10"/>
  </si>
  <si>
    <t>TRINH TRUNG HIEU</t>
    <phoneticPr fontId="10"/>
  </si>
  <si>
    <t>DUONG MINH TIEN</t>
    <phoneticPr fontId="10"/>
  </si>
  <si>
    <t>チン　チュン　ヒエウ</t>
    <phoneticPr fontId="10"/>
  </si>
  <si>
    <t>ズオン　ミン　ティエン</t>
    <phoneticPr fontId="10"/>
  </si>
  <si>
    <t>10/8原</t>
    <rPh sb="4" eb="5">
      <t>ハラ</t>
    </rPh>
    <phoneticPr fontId="10"/>
  </si>
  <si>
    <t>DAO VAN TUONG</t>
    <phoneticPr fontId="10"/>
  </si>
  <si>
    <t>ダオ　ヴァン　トウオン</t>
    <phoneticPr fontId="10"/>
  </si>
  <si>
    <t>ロドリゲス　ヤカベ　シライベル　エリザ</t>
    <phoneticPr fontId="10"/>
  </si>
  <si>
    <t>PHAM THI NGOC ANH</t>
  </si>
  <si>
    <t>ファム　ティ　ゴック　アイン</t>
    <phoneticPr fontId="10"/>
  </si>
  <si>
    <t>VU QUANG HUNG</t>
  </si>
  <si>
    <t>ヴ　クアン　フン</t>
    <phoneticPr fontId="10"/>
  </si>
  <si>
    <t>VO HUY TUAN</t>
  </si>
  <si>
    <t>ヴォ　フイ　トウアン</t>
    <phoneticPr fontId="10"/>
  </si>
  <si>
    <t>静岡県袋井市葵町2-3-13</t>
    <rPh sb="6" eb="7">
      <t>アオイ</t>
    </rPh>
    <rPh sb="7" eb="8">
      <t>マチ</t>
    </rPh>
    <phoneticPr fontId="10"/>
  </si>
  <si>
    <t>ｼﾃｨﾊｲﾑｸﾞﾘｰﾝﾗｲﾄ202</t>
    <phoneticPr fontId="10"/>
  </si>
  <si>
    <t>愛知県春日井市牛山781-2</t>
    <rPh sb="0" eb="3">
      <t>アイチケン</t>
    </rPh>
    <rPh sb="3" eb="7">
      <t>カスガイシ</t>
    </rPh>
    <rPh sb="7" eb="9">
      <t>ウシヤマ</t>
    </rPh>
    <phoneticPr fontId="10"/>
  </si>
  <si>
    <t>ﾋﾞﾚｯｼﾞﾊｳｽ牛山２棟208</t>
    <rPh sb="9" eb="11">
      <t>ウシヤマ</t>
    </rPh>
    <rPh sb="12" eb="13">
      <t>トウ</t>
    </rPh>
    <phoneticPr fontId="10"/>
  </si>
  <si>
    <t>請負に異動2025/8/26から</t>
    <rPh sb="0" eb="2">
      <t>ウケオイ</t>
    </rPh>
    <rPh sb="3" eb="5">
      <t>イドウ</t>
    </rPh>
    <phoneticPr fontId="10"/>
  </si>
  <si>
    <t>ﾚｼﾞｪﾝﾄﾞK304</t>
  </si>
  <si>
    <t>TRAN VAN TOAN</t>
    <phoneticPr fontId="10"/>
  </si>
  <si>
    <t>チャン　ヴァン　トアン</t>
    <phoneticPr fontId="10"/>
  </si>
  <si>
    <t>コーリツ 州の崎</t>
  </si>
  <si>
    <t>TRAN QUY TRONG</t>
    <phoneticPr fontId="10"/>
  </si>
  <si>
    <t>チャン　クイ　チョン</t>
    <phoneticPr fontId="10"/>
  </si>
  <si>
    <t>県営高取住宅3棟205号</t>
  </si>
  <si>
    <t>581-0094</t>
    <phoneticPr fontId="10"/>
  </si>
  <si>
    <t>府営住宅6-1003号</t>
    <rPh sb="0" eb="2">
      <t>フエイ</t>
    </rPh>
    <rPh sb="2" eb="4">
      <t>ジュウタク</t>
    </rPh>
    <rPh sb="10" eb="11">
      <t>ゴウ</t>
    </rPh>
    <phoneticPr fontId="10"/>
  </si>
  <si>
    <t>大坂府八尾市志紀町西1丁目3番地</t>
    <phoneticPr fontId="10"/>
  </si>
  <si>
    <t>10/24林</t>
    <rPh sb="5" eb="6">
      <t>ハヤシ</t>
    </rPh>
    <phoneticPr fontId="10"/>
  </si>
  <si>
    <t>成広矢原ｺｰﾎﾟⅢ103</t>
  </si>
  <si>
    <t>愛知県春日井市高山町4丁目13-13</t>
    <phoneticPr fontId="10"/>
  </si>
  <si>
    <t>ﾒｿﾞﾝ辻山201</t>
  </si>
  <si>
    <t>MATSUMOTO MAURILIO</t>
    <phoneticPr fontId="10"/>
  </si>
  <si>
    <t>マツモト　マウリリオ</t>
    <phoneticPr fontId="10"/>
  </si>
  <si>
    <t>497-0058</t>
    <phoneticPr fontId="10"/>
  </si>
  <si>
    <t>愛知県海部郡蟹江町富吉1丁目723番地</t>
    <rPh sb="9" eb="10">
      <t>トミ</t>
    </rPh>
    <rPh sb="12" eb="14">
      <t>チョウメ</t>
    </rPh>
    <rPh sb="17" eb="19">
      <t>バンチ</t>
    </rPh>
    <phoneticPr fontId="10"/>
  </si>
  <si>
    <t>富吉公団住宅321号</t>
    <rPh sb="0" eb="2">
      <t>トミヨシ</t>
    </rPh>
    <rPh sb="2" eb="4">
      <t>コウダン</t>
    </rPh>
    <rPh sb="4" eb="6">
      <t>ジュウタク</t>
    </rPh>
    <rPh sb="9" eb="10">
      <t>ゴウ</t>
    </rPh>
    <phoneticPr fontId="10"/>
  </si>
  <si>
    <t>NGUYEN VAN HINH</t>
    <phoneticPr fontId="10"/>
  </si>
  <si>
    <t>グエン　バン　ヒン</t>
    <phoneticPr fontId="10"/>
  </si>
  <si>
    <t>2022/7/1~2023/7/28ﾌｪﾆﾃｯｸ鹿児島　2023/8/4~高雄工業岡山へ異動 育休後復帰無で退社</t>
    <rPh sb="24" eb="27">
      <t>カゴシマ</t>
    </rPh>
    <rPh sb="37" eb="41">
      <t>タカオコウギョウ</t>
    </rPh>
    <rPh sb="41" eb="43">
      <t>オカヤマ</t>
    </rPh>
    <rPh sb="44" eb="46">
      <t>イドウ</t>
    </rPh>
    <rPh sb="47" eb="50">
      <t>イクキュウゴ</t>
    </rPh>
    <rPh sb="50" eb="53">
      <t>フッキナシ</t>
    </rPh>
    <rPh sb="54" eb="56">
      <t>タイシャ</t>
    </rPh>
    <phoneticPr fontId="10"/>
  </si>
  <si>
    <t>PHAM THUY HUONG AN</t>
    <phoneticPr fontId="10"/>
  </si>
  <si>
    <t>ファム　トゥイ　フオン　アン</t>
    <phoneticPr fontId="10"/>
  </si>
  <si>
    <t>DOAN NGOC THANG</t>
  </si>
  <si>
    <t>ドアン　ゴック　タン</t>
  </si>
  <si>
    <t>グエン　マイン　ハー</t>
  </si>
  <si>
    <t>NGUYEN MANH HA</t>
  </si>
  <si>
    <t>レー　ドゥック　マイン</t>
  </si>
  <si>
    <t>LE DUC MANH</t>
  </si>
  <si>
    <t>DUONG CHI THANH</t>
  </si>
  <si>
    <t>ズオン　チー　タイン</t>
  </si>
  <si>
    <t>NGUYEN VAN VUONG</t>
  </si>
  <si>
    <t>レー　ヴァン　チョン</t>
  </si>
  <si>
    <t>LE VAN TRONG</t>
  </si>
  <si>
    <t>11/4原</t>
    <rPh sb="4" eb="5">
      <t>ハラ</t>
    </rPh>
    <phoneticPr fontId="10"/>
  </si>
  <si>
    <t>485-0075</t>
    <phoneticPr fontId="10"/>
  </si>
  <si>
    <t>愛知県小牧市小牧市三ツ渕866</t>
    <rPh sb="0" eb="3">
      <t>アイチケン</t>
    </rPh>
    <rPh sb="3" eb="6">
      <t>コマキシ</t>
    </rPh>
    <rPh sb="6" eb="8">
      <t>コマキ</t>
    </rPh>
    <rPh sb="8" eb="9">
      <t>シ</t>
    </rPh>
    <rPh sb="9" eb="10">
      <t>ミ</t>
    </rPh>
    <rPh sb="11" eb="12">
      <t>フチ</t>
    </rPh>
    <phoneticPr fontId="10"/>
  </si>
  <si>
    <t>サープラスウワンは・る・る209</t>
    <phoneticPr fontId="10"/>
  </si>
  <si>
    <t>485-0821</t>
    <phoneticPr fontId="10"/>
  </si>
  <si>
    <t>愛知県小牧市大字本庄169番地3-2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</si>
  <si>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208号</t>
    <rPh sb="3" eb="4">
      <t>ゴウ</t>
    </rPh>
    <phoneticPr fontId="10"/>
  </si>
  <si>
    <t>071101</t>
    <phoneticPr fontId="10"/>
  </si>
  <si>
    <t>11/11林</t>
    <rPh sb="5" eb="6">
      <t>ハヤシ</t>
    </rPh>
    <phoneticPr fontId="10"/>
  </si>
  <si>
    <t>育休復帰後2025/11/7～請負へ異動</t>
    <rPh sb="0" eb="5">
      <t>イクキュウフッキゴ</t>
    </rPh>
    <rPh sb="15" eb="17">
      <t>ウケオイ</t>
    </rPh>
    <rPh sb="18" eb="20">
      <t>イドウ</t>
    </rPh>
    <phoneticPr fontId="10"/>
  </si>
  <si>
    <t>DUONG THI PHUONG</t>
  </si>
  <si>
    <t>ズオン　ティ　フォン</t>
  </si>
  <si>
    <t>071102</t>
    <phoneticPr fontId="10"/>
  </si>
  <si>
    <t>ﾚｼﾞｪﾝﾄﾞK301</t>
    <phoneticPr fontId="10"/>
  </si>
  <si>
    <t>愛知県高浜市春日町1-2-1</t>
    <phoneticPr fontId="10"/>
  </si>
  <si>
    <t>県営赤松住宅202</t>
    <rPh sb="0" eb="2">
      <t>ケンエイ</t>
    </rPh>
    <rPh sb="2" eb="4">
      <t>アカマツ</t>
    </rPh>
    <rPh sb="4" eb="6">
      <t>ジュウタク</t>
    </rPh>
    <phoneticPr fontId="10"/>
  </si>
  <si>
    <t>444-1334</t>
    <phoneticPr fontId="10"/>
  </si>
  <si>
    <t>愛知県碧南市福清水町4-45-10</t>
    <rPh sb="0" eb="2">
      <t>アイチ</t>
    </rPh>
    <rPh sb="2" eb="3">
      <t>ケン</t>
    </rPh>
    <rPh sb="3" eb="5">
      <t>ヘキナン</t>
    </rPh>
    <rPh sb="5" eb="6">
      <t>シ</t>
    </rPh>
    <rPh sb="6" eb="10">
      <t>フクシミズマチ</t>
    </rPh>
    <phoneticPr fontId="10"/>
  </si>
  <si>
    <t>447-0048</t>
    <phoneticPr fontId="10"/>
  </si>
  <si>
    <t>11/13林</t>
    <rPh sb="5" eb="6">
      <t>ハヤシ</t>
    </rPh>
    <phoneticPr fontId="10"/>
  </si>
  <si>
    <t>11/14林</t>
    <rPh sb="5" eb="6">
      <t>ハヤシ</t>
    </rPh>
    <phoneticPr fontId="10"/>
  </si>
  <si>
    <t>071103</t>
  </si>
  <si>
    <t>071104</t>
  </si>
  <si>
    <t>071105</t>
  </si>
  <si>
    <t>NOFAL ADAM PRADITA</t>
    <phoneticPr fontId="10"/>
  </si>
  <si>
    <t>ノファル　アダム　プラディタ</t>
    <phoneticPr fontId="10"/>
  </si>
  <si>
    <t>DATUKA LEO SAPUTRA</t>
    <phoneticPr fontId="10"/>
  </si>
  <si>
    <t>ダトゥカ　レオ　サプトラ</t>
    <phoneticPr fontId="10"/>
  </si>
  <si>
    <t>NABIL ARYA SAPUTRA</t>
    <phoneticPr fontId="10"/>
  </si>
  <si>
    <t>ナビル　アリャ　サプトラ</t>
    <phoneticPr fontId="10"/>
  </si>
  <si>
    <t>鶴松102</t>
    <phoneticPr fontId="10"/>
  </si>
  <si>
    <t>高雄工業 海南第一</t>
    <rPh sb="8" eb="9">
      <t>イチ</t>
    </rPh>
    <phoneticPr fontId="10"/>
  </si>
  <si>
    <t>異動_海南第一2025/10/16まで</t>
    <rPh sb="0" eb="2">
      <t>イドウ</t>
    </rPh>
    <rPh sb="3" eb="5">
      <t>カイナン</t>
    </rPh>
    <rPh sb="5" eb="7">
      <t>ダイイチ</t>
    </rPh>
    <phoneticPr fontId="10"/>
  </si>
  <si>
    <t>岡山市北区御津下田77-3</t>
  </si>
  <si>
    <t>ビレッジハウス宇甘川2号棟301</t>
  </si>
  <si>
    <t>TA DUC TUAN</t>
  </si>
  <si>
    <t>PHAM PHUNG TRUNG</t>
    <phoneticPr fontId="10"/>
  </si>
  <si>
    <t>ファム　フン　チュン</t>
    <phoneticPr fontId="10"/>
  </si>
  <si>
    <t>成広ｺｰﾎﾟⅠ105</t>
    <phoneticPr fontId="10"/>
  </si>
  <si>
    <t>成広矢原ｺｰﾎﾟⅢ101</t>
    <rPh sb="0" eb="4">
      <t>ナリヒロヤハラ</t>
    </rPh>
    <phoneticPr fontId="10"/>
  </si>
  <si>
    <t>458-0821</t>
    <phoneticPr fontId="10"/>
  </si>
  <si>
    <t>愛知県小牧市大字本庄169番地</t>
    <rPh sb="0" eb="3">
      <t>アイチケン</t>
    </rPh>
    <rPh sb="3" eb="6">
      <t>コマキシ</t>
    </rPh>
    <rPh sb="6" eb="8">
      <t>オオアザ</t>
    </rPh>
    <rPh sb="8" eb="10">
      <t>ホンジョウ</t>
    </rPh>
    <rPh sb="13" eb="15">
      <t>バンチ</t>
    </rPh>
    <phoneticPr fontId="10"/>
  </si>
  <si>
    <t>本庄第3寮208号</t>
    <rPh sb="0" eb="2">
      <t>ホンジョウ</t>
    </rPh>
    <rPh sb="2" eb="3">
      <t>ダイ</t>
    </rPh>
    <rPh sb="4" eb="5">
      <t>リョウ</t>
    </rPh>
    <rPh sb="8" eb="9">
      <t>ゴウ</t>
    </rPh>
    <phoneticPr fontId="10"/>
  </si>
  <si>
    <t>11/20林</t>
    <rPh sb="5" eb="6">
      <t>ハヤシ</t>
    </rPh>
    <phoneticPr fontId="10"/>
  </si>
  <si>
    <t>11/19林</t>
    <rPh sb="5" eb="6">
      <t>ハヤシ</t>
    </rPh>
    <phoneticPr fontId="10"/>
  </si>
  <si>
    <t>11/12原</t>
    <rPh sb="5" eb="6">
      <t>ハラ</t>
    </rPh>
    <phoneticPr fontId="10"/>
  </si>
  <si>
    <t>11/7~ 派遣(高雄岡山)から異動</t>
    <rPh sb="6" eb="8">
      <t>ハケン</t>
    </rPh>
    <rPh sb="9" eb="11">
      <t>タカオ</t>
    </rPh>
    <rPh sb="11" eb="13">
      <t>オカヤマ</t>
    </rPh>
    <rPh sb="16" eb="18">
      <t>イドウ</t>
    </rPh>
    <phoneticPr fontId="10"/>
  </si>
  <si>
    <t>12/1原</t>
    <rPh sb="4" eb="5">
      <t>ハラ</t>
    </rPh>
    <phoneticPr fontId="10"/>
  </si>
  <si>
    <t>VO MINH PHUONG</t>
  </si>
  <si>
    <t>ヴォ　ミン　フォン</t>
  </si>
  <si>
    <t>成広矢原ｺｰﾎﾟ7 206</t>
    <phoneticPr fontId="10"/>
  </si>
  <si>
    <t>12/2林</t>
    <rPh sb="4" eb="5">
      <t>ハヤシ</t>
    </rPh>
    <phoneticPr fontId="10"/>
  </si>
  <si>
    <t>待機中</t>
  </si>
  <si>
    <t>CVJ部品短軸品の旋削加工、NCプログラム修正</t>
  </si>
  <si>
    <t>ヒータ事業部</t>
    <rPh sb="3" eb="6">
      <t>ジギョウブ</t>
    </rPh>
    <phoneticPr fontId="10"/>
  </si>
  <si>
    <t>VO TRUNG NGUYEN</t>
    <phoneticPr fontId="10"/>
  </si>
  <si>
    <t>ヴォ　チュン　グエン</t>
  </si>
  <si>
    <t>ダン　ホアイ　フオン</t>
  </si>
  <si>
    <t>DANG HOAI PHUONG</t>
  </si>
  <si>
    <t>DANG NGUYEN HOANG ANH</t>
  </si>
  <si>
    <t>ダン　グエン　ホアン　アイン</t>
  </si>
  <si>
    <t>12/9～高雄工業本社工場に派遣として異動</t>
    <rPh sb="5" eb="13">
      <t>タカオコウギョウホンシャコウジョウ</t>
    </rPh>
    <rPh sb="14" eb="16">
      <t>ハケン</t>
    </rPh>
    <rPh sb="19" eb="21">
      <t>イドウ</t>
    </rPh>
    <phoneticPr fontId="10"/>
  </si>
  <si>
    <t>愛知県弥富市前ケ須勘助走34-1</t>
    <rPh sb="0" eb="6">
      <t>アイチケンヤトミシ</t>
    </rPh>
    <rPh sb="6" eb="7">
      <t>ゼン</t>
    </rPh>
    <rPh sb="8" eb="9">
      <t>ス</t>
    </rPh>
    <rPh sb="9" eb="10">
      <t>カン</t>
    </rPh>
    <rPh sb="10" eb="12">
      <t>ジョソウ</t>
    </rPh>
    <phoneticPr fontId="10"/>
  </si>
  <si>
    <t>ｱﾄﾚA101</t>
    <phoneticPr fontId="10"/>
  </si>
  <si>
    <t>ﾌﾚｸﾞﾗﾝｽ桂A棟201号</t>
  </si>
  <si>
    <t>高雄工業株式会社 営業部 第二営業部海南HUB営業課</t>
    <rPh sb="13" eb="15">
      <t>ダイニ</t>
    </rPh>
    <rPh sb="15" eb="18">
      <t>エイギョウブ</t>
    </rPh>
    <rPh sb="18" eb="20">
      <t>カイナン</t>
    </rPh>
    <rPh sb="23" eb="26">
      <t>エイギョウカ</t>
    </rPh>
    <phoneticPr fontId="10"/>
  </si>
  <si>
    <t>高雄工業株式会社 営業部 第一営業部本社営業課</t>
    <phoneticPr fontId="10"/>
  </si>
  <si>
    <t>高雄工業株式会社 愛知事業所 営業部 第三営業部 海南産機営業課</t>
    <rPh sb="9" eb="14">
      <t>アイチジギョウショ</t>
    </rPh>
    <phoneticPr fontId="10"/>
  </si>
  <si>
    <t>高雄工業株式会社 営業部 第二営業部海南HUB営業課</t>
    <rPh sb="0" eb="2">
      <t>タカオ</t>
    </rPh>
    <rPh sb="2" eb="4">
      <t>コウギョウ</t>
    </rPh>
    <rPh sb="4" eb="8">
      <t>カブシキガイシャ</t>
    </rPh>
    <rPh sb="9" eb="11">
      <t>エイギョウ</t>
    </rPh>
    <rPh sb="11" eb="12">
      <t>ブ</t>
    </rPh>
    <rPh sb="13" eb="15">
      <t>ダイニ</t>
    </rPh>
    <rPh sb="15" eb="17">
      <t>エイギョウ</t>
    </rPh>
    <rPh sb="17" eb="18">
      <t>ブ</t>
    </rPh>
    <rPh sb="18" eb="20">
      <t>カイナン</t>
    </rPh>
    <rPh sb="23" eb="26">
      <t>エイギョウカ</t>
    </rPh>
    <phoneticPr fontId="10"/>
  </si>
  <si>
    <t>IH技術開発部</t>
    <rPh sb="2" eb="4">
      <t>ギジュツ</t>
    </rPh>
    <rPh sb="4" eb="6">
      <t>カイハツ</t>
    </rPh>
    <rPh sb="6" eb="7">
      <t>ブ</t>
    </rPh>
    <phoneticPr fontId="10"/>
  </si>
  <si>
    <t>グエン　ヴァン　ヴォン</t>
    <phoneticPr fontId="10"/>
  </si>
  <si>
    <t>HO DUC KHA</t>
    <phoneticPr fontId="10"/>
  </si>
  <si>
    <t>ホー　ドゥック　カー</t>
    <phoneticPr fontId="10"/>
  </si>
  <si>
    <t>TRUONG TAN PHUOC</t>
    <phoneticPr fontId="10"/>
  </si>
  <si>
    <t>チュオン　タン　フォック</t>
    <phoneticPr fontId="10"/>
  </si>
  <si>
    <t>LE DUC TRUNG</t>
    <phoneticPr fontId="10"/>
  </si>
  <si>
    <t>レ　ドゥック　チュン</t>
    <phoneticPr fontId="10"/>
  </si>
  <si>
    <t>TRAN VU DANG</t>
    <phoneticPr fontId="10"/>
  </si>
  <si>
    <t>チャン　ヴ　ダン</t>
    <phoneticPr fontId="10"/>
  </si>
  <si>
    <t>BUI QUOC TUAN</t>
    <phoneticPr fontId="10"/>
  </si>
  <si>
    <t>ブイ　クオック　トゥアン</t>
    <phoneticPr fontId="10"/>
  </si>
  <si>
    <t>486-0846</t>
    <phoneticPr fontId="10"/>
  </si>
  <si>
    <t>愛知県春日井市朝宮町2-2-4</t>
    <rPh sb="0" eb="7">
      <t>アイチケンカスガイシ</t>
    </rPh>
    <rPh sb="7" eb="8">
      <t>アサ</t>
    </rPh>
    <rPh sb="8" eb="9">
      <t>ミヤ</t>
    </rPh>
    <rPh sb="9" eb="10">
      <t>マチ</t>
    </rPh>
    <phoneticPr fontId="10"/>
  </si>
  <si>
    <t>ｸﾞﾘｰﾝｱｲﾗﾝﾄﾞA102</t>
    <phoneticPr fontId="10"/>
  </si>
  <si>
    <t>485-0013</t>
    <phoneticPr fontId="10"/>
  </si>
  <si>
    <t>愛知県小牧市新町3-124</t>
    <rPh sb="0" eb="3">
      <t>アイチケン</t>
    </rPh>
    <rPh sb="3" eb="6">
      <t>コマキシ</t>
    </rPh>
    <rPh sb="6" eb="8">
      <t>シンマチ</t>
    </rPh>
    <phoneticPr fontId="10"/>
  </si>
  <si>
    <t>ｺｰﾎﾟﾌｧﾐｰﾙB202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</si>
</sst>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3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9" xfId="3" applyNumberFormat="1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left" vertical="center" shrinkToFit="1"/>
    </xf>
    <xf numFmtId="49" fontId="14" fillId="0" borderId="4" xfId="3" applyNumberFormat="1" applyFont="1" applyBorder="1" applyAlignment="1">
      <alignment vertical="center" shrinkToFit="1"/>
    </xf>
    <xf numFmtId="178" fontId="14" fillId="0" borderId="4" xfId="3" applyNumberFormat="1" applyFont="1" applyBorder="1" applyAlignment="1">
      <alignment horizontal="center" vertical="center" shrinkToFit="1"/>
    </xf>
    <xf numFmtId="0" fontId="0" fillId="0" borderId="0" xfId="0" applyAlignment="1"/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>
          <bgColor theme="7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588756</xdr:colOff>
      <xdr:row>0</xdr:row>
      <xdr:rowOff>19050</xdr:rowOff>
    </xdr:from>
    <xdr:to>
      <xdr:col>7</xdr:col>
      <xdr:colOff>1388922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3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1465234</xdr:colOff>
      <xdr:row>0</xdr:row>
      <xdr:rowOff>38100</xdr:rowOff>
    </xdr:from>
    <xdr:to>
      <xdr:col>8</xdr:col>
      <xdr:colOff>479734</xdr:colOff>
      <xdr:row>0</xdr:row>
      <xdr:rowOff>361950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3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1085850</xdr:colOff>
          <xdr:row>0</xdr:row>
          <xdr:rowOff>57150</xdr:rowOff>
        </xdr:from>
        <xdr:to>
          <xdr:col>7</xdr:col>
          <xdr:colOff>342900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3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69" totalsRowShown="0">
  <autoFilter ref="A2:AP1069" xr:uid="{A683D0E3-C82F-48B3-85C2-B80EFD99C019}"/>
  <sortState xmlns:xlrd2="http://schemas.microsoft.com/office/spreadsheetml/2017/richdata2" ref="A347:AP1053">
    <sortCondition ref="C2:C1069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4" totalsRowShown="0" totalsRowDxfId="118">
  <autoFilter ref="A3:AJ144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IF(OR(UkeoiT[[#This Row],[標準報酬]]="",UkeoiT[[#This Row],[標準報酬]]=0),"",ROUNDUP(_xlfn.XLOOKUP(UkeoiT[[#This Row],[標準報酬]],HDATE23[月  額],HDATE23[健康保険],"",0,1)-0.5,0))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workbookViewId="0"/>
  </sheetViews>
  <sheetFormatPr defaultColWidth="11.125" defaultRowHeight="18.75"/>
  <cols>
    <col min="10" max="18" width="11.375" customWidth="1"/>
    <col min="19" max="28" width="12.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/>
  </sheetViews>
  <sheetFormatPr defaultColWidth="11.125" defaultRowHeight="18.75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69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56</v>
      </c>
      <c r="J8">
        <v>0</v>
      </c>
      <c r="K8">
        <v>0</v>
      </c>
      <c r="L8" t="str">
        <v>有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68"/>
  <sheetViews>
    <sheetView workbookViewId="0"/>
  </sheetViews>
  <sheetFormatPr defaultColWidth="9" defaultRowHeight="18.75"/>
  <cols>
    <col min="2" max="3" width="9" style="241"/>
    <col min="4" max="7" width="9" style="240"/>
    <col min="12" max="12" width="15.375" style="237" bestFit="1" customWidth="1"/>
    <col min="14" max="14" width="9" style="238"/>
    <col min="16" max="16" width="9" style="239"/>
    <col min="18" max="18" width="9.125" style="239" bestFit="1" customWidth="1"/>
    <col min="19" max="19" width="10.125" style="239" bestFit="1" customWidth="1"/>
    <col min="20" max="22" width="9.125" style="239" bestFit="1" customWidth="1"/>
    <col min="23" max="23" width="15.375" style="237" bestFit="1" customWidth="1"/>
    <col min="30" max="32" width="15.375" style="237" bestFit="1" customWidth="1"/>
  </cols>
  <sheetData>
    <row r="1" spans="1:42">
      <c r="A1" s="20" t="str" cm="1">
        <f t="array" aca="1" ref="A1:AP1068" ca="1">DBGensaiXD</f>
        <v>現在</v>
      </c>
      <c r="B1" s="241" t="str">
        <f ca="1"/>
        <v>社員№</v>
      </c>
      <c r="C1" s="241" t="str">
        <f ca="1"/>
        <v>派遣先ID</v>
      </c>
      <c r="D1" s="240" t="str">
        <f ca="1"/>
        <v>派遣先</v>
      </c>
      <c r="E1" s="240" t="str">
        <f ca="1"/>
        <v>配属先</v>
      </c>
      <c r="F1" s="240" t="str">
        <f ca="1"/>
        <v>配属ライン</v>
      </c>
      <c r="G1" s="240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7" t="str">
        <f ca="1"/>
        <v>生年月日</v>
      </c>
      <c r="M1" t="str">
        <f ca="1"/>
        <v>年齢</v>
      </c>
      <c r="N1" s="238" t="str">
        <f ca="1"/>
        <v>時給</v>
      </c>
      <c r="O1" t="str">
        <f ca="1"/>
        <v>時給改定</v>
      </c>
      <c r="P1" s="239" t="str">
        <f ca="1"/>
        <v>請求単価</v>
      </c>
      <c r="Q1" t="str">
        <f ca="1"/>
        <v>請求改定</v>
      </c>
      <c r="R1" s="239" t="str">
        <f ca="1"/>
        <v>差額利益</v>
      </c>
      <c r="S1" s="239" t="str">
        <f ca="1"/>
        <v>標準報酬</v>
      </c>
      <c r="T1" s="239" t="str">
        <f ca="1"/>
        <v>健康保険</v>
      </c>
      <c r="U1" s="239" t="str">
        <f ca="1"/>
        <v>介護保険</v>
      </c>
      <c r="V1" s="239" t="str">
        <f ca="1"/>
        <v>厚生年金</v>
      </c>
      <c r="W1" s="237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7" t="str">
        <f ca="1"/>
        <v>入社日</v>
      </c>
      <c r="AE1" s="237" t="str">
        <f ca="1"/>
        <v>退社日</v>
      </c>
      <c r="AF1" s="237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1">
        <f ca="1"/>
        <v>200805</v>
      </c>
      <c r="C2" s="241">
        <f ca="1"/>
        <v>0</v>
      </c>
      <c r="D2" s="240" t="str">
        <f ca="1"/>
        <v>ピーエムアイ</v>
      </c>
      <c r="E2" s="240">
        <f ca="1"/>
        <v>0</v>
      </c>
      <c r="F2" s="240">
        <f ca="1"/>
        <v>0</v>
      </c>
      <c r="G2" s="240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7">
        <f ca="1"/>
        <v>34359</v>
      </c>
      <c r="M2">
        <f ca="1"/>
        <v>31</v>
      </c>
      <c r="N2" s="238">
        <f ca="1"/>
        <v>1300</v>
      </c>
      <c r="O2" t="str">
        <f ca="1"/>
        <v>2020/11/21 1200⇒1250　2021/2/21　1250⇒1300</v>
      </c>
      <c r="P2" s="239">
        <f ca="1"/>
        <v>1750</v>
      </c>
      <c r="Q2">
        <f ca="1"/>
        <v>0</v>
      </c>
      <c r="R2" s="239">
        <f ca="1"/>
        <v>450</v>
      </c>
      <c r="S2" s="239">
        <f ca="1"/>
        <v>0</v>
      </c>
      <c r="T2" s="239" t="str">
        <f ca="1"/>
        <v/>
      </c>
      <c r="U2" s="239" t="str">
        <f ca="1"/>
        <v>0</v>
      </c>
      <c r="V2" s="239" t="str">
        <f ca="1"/>
        <v/>
      </c>
      <c r="W2" s="237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7">
        <f ca="1"/>
        <v>44061</v>
      </c>
      <c r="AE2" s="237">
        <f ca="1"/>
        <v>44317</v>
      </c>
      <c r="AF2" s="237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1">
        <f ca="1"/>
        <v>200801</v>
      </c>
      <c r="C3" s="241">
        <f ca="1"/>
        <v>0</v>
      </c>
      <c r="D3" s="240" t="str">
        <f ca="1"/>
        <v>ピーエムアイ</v>
      </c>
      <c r="E3" s="240">
        <f ca="1"/>
        <v>0</v>
      </c>
      <c r="F3" s="240">
        <f ca="1"/>
        <v>0</v>
      </c>
      <c r="G3" s="240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7">
        <f ca="1"/>
        <v>32431</v>
      </c>
      <c r="M3">
        <f ca="1"/>
        <v>37</v>
      </c>
      <c r="N3" s="238">
        <f ca="1"/>
        <v>1250</v>
      </c>
      <c r="O3" t="str">
        <f ca="1"/>
        <v>2020/11/21 1200⇒1250　2021/2/21　1250⇒1300</v>
      </c>
      <c r="P3" s="239">
        <f ca="1"/>
        <v>1750</v>
      </c>
      <c r="Q3" t="str">
        <f ca="1"/>
        <v>2021/2/21~　1750⇒1800</v>
      </c>
      <c r="R3" s="239">
        <f ca="1"/>
        <v>500</v>
      </c>
      <c r="S3" s="239">
        <f ca="1"/>
        <v>0</v>
      </c>
      <c r="T3" s="239" t="str">
        <f ca="1"/>
        <v/>
      </c>
      <c r="U3" s="239" t="str">
        <f ca="1"/>
        <v>0</v>
      </c>
      <c r="V3" s="239" t="str">
        <f ca="1"/>
        <v/>
      </c>
      <c r="W3" s="237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7">
        <f ca="1"/>
        <v>44064</v>
      </c>
      <c r="AE3" s="237">
        <f ca="1"/>
        <v>44286</v>
      </c>
      <c r="AF3" s="237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1">
        <f ca="1"/>
        <v>200802</v>
      </c>
      <c r="C4" s="241">
        <f ca="1"/>
        <v>0</v>
      </c>
      <c r="D4" s="240" t="str">
        <f ca="1"/>
        <v>ピーエムアイ</v>
      </c>
      <c r="E4" s="240">
        <f ca="1"/>
        <v>0</v>
      </c>
      <c r="F4" s="240">
        <f ca="1"/>
        <v>0</v>
      </c>
      <c r="G4" s="240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7">
        <f ca="1"/>
        <v>34212</v>
      </c>
      <c r="M4">
        <f ca="1"/>
        <v>32</v>
      </c>
      <c r="N4" s="238">
        <f ca="1"/>
        <v>1200</v>
      </c>
      <c r="O4">
        <f ca="1"/>
        <v>0</v>
      </c>
      <c r="P4" s="239">
        <f ca="1"/>
        <v>1750</v>
      </c>
      <c r="Q4">
        <f ca="1"/>
        <v>550</v>
      </c>
      <c r="R4" s="239">
        <f ca="1"/>
        <v>550</v>
      </c>
      <c r="S4" s="239">
        <f ca="1"/>
        <v>0</v>
      </c>
      <c r="T4" s="239" t="str">
        <f ca="1"/>
        <v/>
      </c>
      <c r="U4" s="239" t="str">
        <f ca="1"/>
        <v>0</v>
      </c>
      <c r="V4" s="239" t="str">
        <f ca="1"/>
        <v/>
      </c>
      <c r="W4" s="237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7">
        <f ca="1"/>
        <v>44064</v>
      </c>
      <c r="AE4" s="237">
        <f ca="1"/>
        <v>44092</v>
      </c>
      <c r="AF4" s="237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1">
        <f ca="1"/>
        <v>200803</v>
      </c>
      <c r="C5" s="241">
        <f ca="1"/>
        <v>8210005</v>
      </c>
      <c r="D5" s="240" t="str">
        <f ca="1"/>
        <v>コーリツ 州の崎</v>
      </c>
      <c r="E5" s="240" t="str">
        <f ca="1"/>
        <v>州の埼工場　製造２課２工区３班</v>
      </c>
      <c r="F5" s="240">
        <f ca="1"/>
        <v>0</v>
      </c>
      <c r="G5" s="240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7">
        <f ca="1"/>
        <v>34939</v>
      </c>
      <c r="M5">
        <f ca="1"/>
        <v>30</v>
      </c>
      <c r="N5" s="238">
        <f ca="1"/>
        <v>1400</v>
      </c>
      <c r="O5" t="str">
        <f ca="1"/>
        <v>2020/11/21 1200⇒1250　2021/2/22PMI⇒ｺｰﾘﾂ移動</v>
      </c>
      <c r="P5" s="239">
        <f ca="1"/>
        <v>1990</v>
      </c>
      <c r="Q5">
        <f ca="1"/>
        <v>0</v>
      </c>
      <c r="R5" s="239">
        <f ca="1"/>
        <v>590</v>
      </c>
      <c r="S5" s="239">
        <f ca="1"/>
        <v>0</v>
      </c>
      <c r="T5" s="239" t="str">
        <f ca="1"/>
        <v/>
      </c>
      <c r="U5" s="239" t="str">
        <f ca="1"/>
        <v>0</v>
      </c>
      <c r="V5" s="239" t="str">
        <f ca="1"/>
        <v/>
      </c>
      <c r="W5" s="237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7">
        <f ca="1"/>
        <v>44064</v>
      </c>
      <c r="AE5" s="237">
        <f ca="1"/>
        <v>44923</v>
      </c>
      <c r="AF5" s="237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1">
        <f ca="1"/>
        <v>200804</v>
      </c>
      <c r="C6" s="241">
        <f ca="1"/>
        <v>0</v>
      </c>
      <c r="D6" s="240" t="str">
        <f ca="1"/>
        <v>ピーエムアイ</v>
      </c>
      <c r="E6" s="240">
        <f ca="1"/>
        <v>0</v>
      </c>
      <c r="F6" s="240">
        <f ca="1"/>
        <v>0</v>
      </c>
      <c r="G6" s="240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7">
        <f ca="1"/>
        <v>33172</v>
      </c>
      <c r="M6">
        <f ca="1"/>
        <v>35</v>
      </c>
      <c r="N6" s="238">
        <f ca="1"/>
        <v>1300</v>
      </c>
      <c r="O6" t="str">
        <f ca="1"/>
        <v>2020/11/21 1200⇒1250　2021/2/21　1250⇒1300</v>
      </c>
      <c r="P6" s="239">
        <f ca="1"/>
        <v>1750</v>
      </c>
      <c r="Q6" t="str">
        <f ca="1"/>
        <v>2021/2/21~　1750⇒1800</v>
      </c>
      <c r="R6" s="239">
        <f ca="1"/>
        <v>450</v>
      </c>
      <c r="S6" s="239">
        <f ca="1"/>
        <v>0</v>
      </c>
      <c r="T6" s="239" t="str">
        <f ca="1"/>
        <v/>
      </c>
      <c r="U6" s="239" t="str">
        <f ca="1"/>
        <v>0</v>
      </c>
      <c r="V6" s="239" t="str">
        <f ca="1"/>
        <v/>
      </c>
      <c r="W6" s="237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7">
        <f ca="1"/>
        <v>44064</v>
      </c>
      <c r="AE6" s="237">
        <f ca="1"/>
        <v>44317</v>
      </c>
      <c r="AF6" s="237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1">
        <f ca="1"/>
        <v>200806</v>
      </c>
      <c r="C7" s="241">
        <f ca="1"/>
        <v>45</v>
      </c>
      <c r="D7" s="240" t="str">
        <f ca="1"/>
        <v>ピーエムアイ</v>
      </c>
      <c r="E7" s="240" t="str">
        <f ca="1"/>
        <v>製造1</v>
      </c>
      <c r="F7" s="240" t="str">
        <f ca="1"/>
        <v>成型ライン</v>
      </c>
      <c r="G7" s="240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7">
        <f ca="1"/>
        <v>33037</v>
      </c>
      <c r="M7">
        <f ca="1"/>
        <v>35</v>
      </c>
      <c r="N7" s="238">
        <f ca="1"/>
        <v>1450</v>
      </c>
      <c r="O7">
        <f ca="1"/>
        <v>0</v>
      </c>
      <c r="P7" s="239">
        <f ca="1"/>
        <v>1950</v>
      </c>
      <c r="Q7" t="str">
        <f ca="1"/>
        <v>2021/2/21~　1800⇒1850</v>
      </c>
      <c r="R7" s="239">
        <f ca="1"/>
        <v>500</v>
      </c>
      <c r="S7" s="239">
        <f ca="1"/>
        <v>320000</v>
      </c>
      <c r="T7" s="239">
        <f ca="1"/>
        <v>16048</v>
      </c>
      <c r="U7" s="239" t="str">
        <f ca="1"/>
        <v>0</v>
      </c>
      <c r="V7" s="239">
        <f ca="1"/>
        <v>29280</v>
      </c>
      <c r="W7" s="23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7">
        <f ca="1"/>
        <v>44064</v>
      </c>
      <c r="AE7" s="237">
        <f ca="1"/>
        <v>45398</v>
      </c>
      <c r="AF7" s="23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1">
        <f ca="1"/>
        <v>200901</v>
      </c>
      <c r="C8" s="241">
        <f ca="1"/>
        <v>46</v>
      </c>
      <c r="D8" s="240" t="str">
        <f ca="1"/>
        <v>ピーエムアイ</v>
      </c>
      <c r="E8" s="240" t="str">
        <f ca="1"/>
        <v>製造1</v>
      </c>
      <c r="F8" s="240" t="str">
        <f ca="1"/>
        <v>成型ライン</v>
      </c>
      <c r="G8" s="240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7">
        <f ca="1"/>
        <v>34765</v>
      </c>
      <c r="M8">
        <f ca="1"/>
        <v>30</v>
      </c>
      <c r="N8" s="238">
        <f ca="1"/>
        <v>1350</v>
      </c>
      <c r="O8" t="str">
        <f ca="1"/>
        <v>2021/2/21⇒1300</v>
      </c>
      <c r="P8" s="239">
        <f ca="1"/>
        <v>1800</v>
      </c>
      <c r="Q8">
        <f ca="1"/>
        <v>0</v>
      </c>
      <c r="R8" s="239">
        <f ca="1"/>
        <v>450</v>
      </c>
      <c r="S8" s="239">
        <f ca="1"/>
        <v>240000</v>
      </c>
      <c r="T8" s="239">
        <f ca="1"/>
        <v>12036</v>
      </c>
      <c r="U8" s="239" t="str">
        <f ca="1"/>
        <v>0</v>
      </c>
      <c r="V8" s="239">
        <f ca="1"/>
        <v>21960</v>
      </c>
      <c r="W8" s="237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7">
        <f ca="1"/>
        <v>44083</v>
      </c>
      <c r="AE8" s="237">
        <f ca="1"/>
        <v>0</v>
      </c>
      <c r="AF8" s="237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1">
        <f ca="1"/>
        <v>200902</v>
      </c>
      <c r="C9" s="241">
        <f ca="1"/>
        <v>0</v>
      </c>
      <c r="D9" s="240" t="str">
        <f ca="1"/>
        <v>ピーエムアイ</v>
      </c>
      <c r="E9" s="240">
        <f ca="1"/>
        <v>0</v>
      </c>
      <c r="F9" s="240">
        <f ca="1"/>
        <v>0</v>
      </c>
      <c r="G9" s="240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7">
        <f ca="1"/>
        <v>33125</v>
      </c>
      <c r="M9">
        <f ca="1"/>
        <v>35</v>
      </c>
      <c r="N9" s="238">
        <f ca="1"/>
        <v>1350</v>
      </c>
      <c r="O9" t="str">
        <f ca="1"/>
        <v>2020/12/21 1200⇒1250　2021/3/21　1250→1300</v>
      </c>
      <c r="P9" s="239">
        <f ca="1"/>
        <v>1800</v>
      </c>
      <c r="Q9" t="str">
        <f ca="1"/>
        <v>2021/2/21~　1750⇒1800</v>
      </c>
      <c r="R9" s="239">
        <f ca="1"/>
        <v>450</v>
      </c>
      <c r="S9" s="239">
        <f ca="1"/>
        <v>0</v>
      </c>
      <c r="T9" s="239" t="str">
        <f ca="1"/>
        <v/>
      </c>
      <c r="U9" s="239" t="str">
        <f ca="1"/>
        <v>0</v>
      </c>
      <c r="V9" s="239" t="str">
        <f ca="1"/>
        <v/>
      </c>
      <c r="W9" s="237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7">
        <f ca="1"/>
        <v>44095</v>
      </c>
      <c r="AE9" s="237">
        <f ca="1"/>
        <v>44540</v>
      </c>
      <c r="AF9" s="237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1">
        <f ca="1"/>
        <v>201001</v>
      </c>
      <c r="C10" s="241">
        <f ca="1"/>
        <v>108</v>
      </c>
      <c r="D10" s="240" t="str">
        <f ca="1"/>
        <v>三幸技研</v>
      </c>
      <c r="E10" s="240">
        <f ca="1"/>
        <v>0</v>
      </c>
      <c r="F10" s="240">
        <f ca="1"/>
        <v>0</v>
      </c>
      <c r="G10" s="24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7">
        <f ca="1"/>
        <v>33380</v>
      </c>
      <c r="M10">
        <f ca="1"/>
        <v>34</v>
      </c>
      <c r="N10" s="238">
        <f ca="1"/>
        <v>1350</v>
      </c>
      <c r="O10" t="str">
        <f ca="1"/>
        <v>2021/2/21　1250⇒1300　2022/6/21　1300円⇒1350円</v>
      </c>
      <c r="P10" s="239">
        <f ca="1"/>
        <v>1750</v>
      </c>
      <c r="Q10">
        <f ca="1"/>
        <v>0</v>
      </c>
      <c r="R10" s="239">
        <f ca="1"/>
        <v>400</v>
      </c>
      <c r="S10" s="239">
        <f ca="1"/>
        <v>220000</v>
      </c>
      <c r="T10" s="239">
        <f ca="1"/>
        <v>11033</v>
      </c>
      <c r="U10" s="239" t="str">
        <f ca="1"/>
        <v>0</v>
      </c>
      <c r="V10" s="239">
        <f ca="1"/>
        <v>20130</v>
      </c>
      <c r="W10" s="237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7">
        <f ca="1"/>
        <v>44130</v>
      </c>
      <c r="AE10" s="237">
        <f ca="1"/>
        <v>45226</v>
      </c>
      <c r="AF10" s="237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1">
        <f ca="1"/>
        <v>201002</v>
      </c>
      <c r="C11" s="241">
        <f ca="1"/>
        <v>9330002</v>
      </c>
      <c r="D11" s="240" t="str">
        <f ca="1"/>
        <v>オーツカ</v>
      </c>
      <c r="E11" s="240" t="str">
        <f ca="1"/>
        <v>製造部関ヶ原第三製造課</v>
      </c>
      <c r="F11" s="240" t="str">
        <f ca="1"/>
        <v>第7工場</v>
      </c>
      <c r="G11" s="240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7">
        <f ca="1"/>
        <v>24193</v>
      </c>
      <c r="M11">
        <f ca="1"/>
        <v>59</v>
      </c>
      <c r="N11" s="238">
        <f ca="1"/>
        <v>1400</v>
      </c>
      <c r="O11" t="str">
        <f ca="1"/>
        <v>2021/7/21　1300⇒1350</v>
      </c>
      <c r="P11" s="239">
        <f ca="1"/>
        <v>1872</v>
      </c>
      <c r="Q11">
        <f ca="1"/>
        <v>0</v>
      </c>
      <c r="R11" s="239">
        <f ca="1"/>
        <v>472</v>
      </c>
      <c r="S11" s="239">
        <f ca="1"/>
        <v>320000</v>
      </c>
      <c r="T11" s="239">
        <f ca="1"/>
        <v>16048</v>
      </c>
      <c r="U11" s="239">
        <f ca="1"/>
        <v>2544</v>
      </c>
      <c r="V11" s="239">
        <f ca="1"/>
        <v>29280</v>
      </c>
      <c r="W11" s="237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7">
        <f ca="1"/>
        <v>44130</v>
      </c>
      <c r="AE11" s="237">
        <f ca="1"/>
        <v>45615</v>
      </c>
      <c r="AF11" s="237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1">
        <f ca="1"/>
        <v>201003</v>
      </c>
      <c r="C12" s="241">
        <f ca="1"/>
        <v>0</v>
      </c>
      <c r="D12" s="240" t="str">
        <f ca="1"/>
        <v>オーツカ</v>
      </c>
      <c r="E12" s="240">
        <f ca="1"/>
        <v>0</v>
      </c>
      <c r="F12" s="240">
        <f ca="1"/>
        <v>0</v>
      </c>
      <c r="G12" s="240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7">
        <f ca="1"/>
        <v>26893</v>
      </c>
      <c r="M12">
        <f ca="1"/>
        <v>52</v>
      </c>
      <c r="N12" s="238">
        <f ca="1"/>
        <v>1350</v>
      </c>
      <c r="O12">
        <f ca="1"/>
        <v>0</v>
      </c>
      <c r="P12" s="239">
        <f ca="1"/>
        <v>1872</v>
      </c>
      <c r="Q12">
        <f ca="1"/>
        <v>0</v>
      </c>
      <c r="R12" s="239">
        <f ca="1"/>
        <v>522</v>
      </c>
      <c r="S12" s="239">
        <f ca="1"/>
        <v>0</v>
      </c>
      <c r="T12" s="239" t="str">
        <f ca="1"/>
        <v/>
      </c>
      <c r="U12" s="239" t="str">
        <f ca="1"/>
        <v>0</v>
      </c>
      <c r="V12" s="239" t="str">
        <f ca="1"/>
        <v/>
      </c>
      <c r="W12" s="237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7">
        <f ca="1"/>
        <v>44130</v>
      </c>
      <c r="AE12" s="237">
        <f ca="1"/>
        <v>44469</v>
      </c>
      <c r="AF12" s="237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1">
        <f ca="1"/>
        <v>201101</v>
      </c>
      <c r="C13" s="241">
        <f ca="1"/>
        <v>0</v>
      </c>
      <c r="D13" s="240" t="str">
        <f ca="1"/>
        <v>高雄工業 本社</v>
      </c>
      <c r="E13" s="240" t="str">
        <f ca="1"/>
        <v>高雄工業株式会社 愛知事業所本社工場製作課</v>
      </c>
      <c r="F13" s="240">
        <f ca="1"/>
        <v>0</v>
      </c>
      <c r="G13" s="240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7">
        <f ca="1"/>
        <v>30431</v>
      </c>
      <c r="M13">
        <f ca="1"/>
        <v>42</v>
      </c>
      <c r="N13" s="238">
        <f ca="1"/>
        <v>1200</v>
      </c>
      <c r="O13" t="str">
        <f ca="1"/>
        <v>入社3か月後50円UP</v>
      </c>
      <c r="P13" s="239">
        <f ca="1"/>
        <v>1700</v>
      </c>
      <c r="Q13">
        <f ca="1"/>
        <v>500</v>
      </c>
      <c r="R13" s="239">
        <f ca="1"/>
        <v>500</v>
      </c>
      <c r="S13" s="239">
        <f ca="1"/>
        <v>0</v>
      </c>
      <c r="T13" s="239" t="str">
        <f ca="1"/>
        <v/>
      </c>
      <c r="U13" s="239" t="str">
        <f ca="1"/>
        <v>0</v>
      </c>
      <c r="V13" s="239" t="str">
        <f ca="1"/>
        <v/>
      </c>
      <c r="W13" s="237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7">
        <f ca="1"/>
        <v>44144</v>
      </c>
      <c r="AE13" s="237">
        <f ca="1"/>
        <v>44211</v>
      </c>
      <c r="AF13" s="237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1">
        <f ca="1"/>
        <v>201102</v>
      </c>
      <c r="C14" s="241">
        <f ca="1"/>
        <v>0</v>
      </c>
      <c r="D14" s="240" t="str">
        <f ca="1"/>
        <v>高雄工業 海南第一</v>
      </c>
      <c r="E14" s="240" t="str">
        <f ca="1"/>
        <v>高雄工業株式会社 愛知事業所海南第一工場製作1課</v>
      </c>
      <c r="F14" s="240">
        <f ca="1"/>
        <v>0</v>
      </c>
      <c r="G14" s="240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7">
        <f ca="1"/>
        <v>29783</v>
      </c>
      <c r="M14">
        <f ca="1"/>
        <v>44</v>
      </c>
      <c r="N14" s="238">
        <f ca="1"/>
        <v>1300</v>
      </c>
      <c r="O14">
        <f ca="1"/>
        <v>0</v>
      </c>
      <c r="P14" s="239">
        <f ca="1"/>
        <v>1650</v>
      </c>
      <c r="Q14">
        <f ca="1"/>
        <v>0</v>
      </c>
      <c r="R14" s="239">
        <f ca="1"/>
        <v>350</v>
      </c>
      <c r="S14" s="239">
        <f ca="1"/>
        <v>0</v>
      </c>
      <c r="T14" s="239" t="str">
        <f ca="1"/>
        <v/>
      </c>
      <c r="U14" s="239" t="str">
        <f ca="1"/>
        <v>0</v>
      </c>
      <c r="V14" s="239" t="str">
        <f ca="1"/>
        <v/>
      </c>
      <c r="W14" s="237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7">
        <f ca="1"/>
        <v>44146</v>
      </c>
      <c r="AE14" s="237">
        <f ca="1"/>
        <v>44316</v>
      </c>
      <c r="AF14" s="237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1">
        <f ca="1"/>
        <v>201103</v>
      </c>
      <c r="C15" s="241">
        <f ca="1"/>
        <v>0</v>
      </c>
      <c r="D15" s="240" t="str">
        <f ca="1"/>
        <v>高雄工業 海南第一</v>
      </c>
      <c r="E15" s="240" t="str">
        <f ca="1"/>
        <v>高雄工業株式会社 愛知事業所海南第一工場製作1課</v>
      </c>
      <c r="F15" s="240">
        <f ca="1"/>
        <v>0</v>
      </c>
      <c r="G15" s="240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7">
        <f ca="1"/>
        <v>30103</v>
      </c>
      <c r="M15">
        <f ca="1"/>
        <v>43</v>
      </c>
      <c r="N15" s="238">
        <f ca="1"/>
        <v>1200</v>
      </c>
      <c r="O15">
        <f ca="1"/>
        <v>0</v>
      </c>
      <c r="P15" s="239">
        <f ca="1"/>
        <v>1600</v>
      </c>
      <c r="Q15">
        <f ca="1"/>
        <v>400</v>
      </c>
      <c r="R15" s="239">
        <f ca="1"/>
        <v>400</v>
      </c>
      <c r="S15" s="239">
        <f ca="1"/>
        <v>0</v>
      </c>
      <c r="T15" s="239" t="str">
        <f ca="1"/>
        <v/>
      </c>
      <c r="U15" s="239" t="str">
        <f ca="1"/>
        <v>0</v>
      </c>
      <c r="V15" s="239" t="str">
        <f ca="1"/>
        <v/>
      </c>
      <c r="W15" s="237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7">
        <f ca="1"/>
        <v>44151</v>
      </c>
      <c r="AE15" s="237">
        <f ca="1"/>
        <v>44164</v>
      </c>
      <c r="AF15" s="237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1">
        <f ca="1"/>
        <v>201104</v>
      </c>
      <c r="C16" s="241">
        <f ca="1"/>
        <v>0</v>
      </c>
      <c r="D16" s="240" t="str">
        <f ca="1"/>
        <v>川原鉄工所</v>
      </c>
      <c r="E16" s="240" t="str">
        <f ca="1"/>
        <v>製造部</v>
      </c>
      <c r="F16" s="240" t="str">
        <f ca="1"/>
        <v>旋盤ライン</v>
      </c>
      <c r="G16" s="240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7">
        <f ca="1"/>
        <v>34711</v>
      </c>
      <c r="M16">
        <f ca="1"/>
        <v>30</v>
      </c>
      <c r="N16" s="238">
        <f ca="1"/>
        <v>1200</v>
      </c>
      <c r="O16" t="str">
        <f ca="1"/>
        <v>入社3か月後50円UP</v>
      </c>
      <c r="P16" s="239">
        <f ca="1"/>
        <v>1600</v>
      </c>
      <c r="Q16">
        <f ca="1"/>
        <v>400</v>
      </c>
      <c r="R16" s="239">
        <f ca="1"/>
        <v>400</v>
      </c>
      <c r="S16" s="239">
        <f ca="1"/>
        <v>0</v>
      </c>
      <c r="T16" s="239" t="str">
        <f ca="1"/>
        <v/>
      </c>
      <c r="U16" s="239" t="str">
        <f ca="1"/>
        <v>0</v>
      </c>
      <c r="V16" s="239" t="str">
        <f ca="1"/>
        <v/>
      </c>
      <c r="W16" s="237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7">
        <f ca="1"/>
        <v>44153</v>
      </c>
      <c r="AE16" s="237">
        <f ca="1"/>
        <v>44175</v>
      </c>
      <c r="AF16" s="237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1">
        <f ca="1"/>
        <v>201105</v>
      </c>
      <c r="C17" s="241">
        <f ca="1"/>
        <v>0</v>
      </c>
      <c r="D17" s="240" t="str">
        <f ca="1"/>
        <v>川原鉄工所</v>
      </c>
      <c r="E17" s="240" t="str">
        <f ca="1"/>
        <v>製造部</v>
      </c>
      <c r="F17" s="240" t="str">
        <f ca="1"/>
        <v>旋盤ライン</v>
      </c>
      <c r="G17" s="240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7">
        <f ca="1"/>
        <v>33794</v>
      </c>
      <c r="M17">
        <f ca="1"/>
        <v>33</v>
      </c>
      <c r="N17" s="238">
        <f ca="1"/>
        <v>1250</v>
      </c>
      <c r="O17">
        <f ca="1"/>
        <v>0</v>
      </c>
      <c r="P17" s="239">
        <f ca="1"/>
        <v>1650</v>
      </c>
      <c r="Q17" t="str">
        <f ca="1"/>
        <v>9/21　1600円→1650円</v>
      </c>
      <c r="R17" s="239">
        <f ca="1"/>
        <v>400</v>
      </c>
      <c r="S17" s="239">
        <f ca="1"/>
        <v>0</v>
      </c>
      <c r="T17" s="239" t="str">
        <f ca="1"/>
        <v/>
      </c>
      <c r="U17" s="239" t="str">
        <f ca="1"/>
        <v>0</v>
      </c>
      <c r="V17" s="239" t="str">
        <f ca="1"/>
        <v/>
      </c>
      <c r="W17" s="23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7">
        <f ca="1"/>
        <v>44154</v>
      </c>
      <c r="AE17" s="237">
        <f ca="1"/>
        <v>44464</v>
      </c>
      <c r="AF17" s="23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1">
        <f ca="1"/>
        <v>201106</v>
      </c>
      <c r="C18" s="241">
        <f ca="1"/>
        <v>222004</v>
      </c>
      <c r="D18" s="240" t="str">
        <f ca="1"/>
        <v>高雄工業 海南第一</v>
      </c>
      <c r="E18" s="240" t="str">
        <f ca="1"/>
        <v>高雄工業株式会社 愛知事業所海南第一工場製作1課</v>
      </c>
      <c r="F18" s="240" t="str">
        <f ca="1"/>
        <v>HUB</v>
      </c>
      <c r="G18" s="240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7">
        <f ca="1"/>
        <v>34415</v>
      </c>
      <c r="M18">
        <f ca="1"/>
        <v>31</v>
      </c>
      <c r="N18" s="238">
        <f ca="1"/>
        <v>1420</v>
      </c>
      <c r="O18" t="str">
        <f ca="1"/>
        <v>6/16~　\1210⇒\1260</v>
      </c>
      <c r="P18" s="239">
        <f ca="1"/>
        <v>1830</v>
      </c>
      <c r="Q18" t="str">
        <f ca="1"/>
        <v>9/16~ 1610円→1760円</v>
      </c>
      <c r="R18" s="239">
        <f ca="1"/>
        <v>410</v>
      </c>
      <c r="S18" s="239">
        <f ca="1"/>
        <v>280000</v>
      </c>
      <c r="T18" s="239">
        <f ca="1"/>
        <v>14042</v>
      </c>
      <c r="U18" s="239" t="str">
        <f ca="1"/>
        <v>0</v>
      </c>
      <c r="V18" s="239">
        <f ca="1"/>
        <v>25620</v>
      </c>
      <c r="W18" s="237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7">
        <f ca="1"/>
        <v>44159</v>
      </c>
      <c r="AE18" s="237">
        <f ca="1"/>
        <v>0</v>
      </c>
      <c r="AF18" s="237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1">
        <f ca="1"/>
        <v>201201</v>
      </c>
      <c r="C19" s="241">
        <f ca="1"/>
        <v>0</v>
      </c>
      <c r="D19" s="240" t="str">
        <f ca="1"/>
        <v>川原鉄工所</v>
      </c>
      <c r="E19" s="240" t="str">
        <f ca="1"/>
        <v>製造部</v>
      </c>
      <c r="F19" s="240" t="str">
        <f ca="1"/>
        <v>旋盤ライン</v>
      </c>
      <c r="G19" s="240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7">
        <f ca="1"/>
        <v>25491</v>
      </c>
      <c r="M19">
        <f ca="1"/>
        <v>56</v>
      </c>
      <c r="N19" s="238">
        <f ca="1"/>
        <v>1200</v>
      </c>
      <c r="O19" t="str">
        <f ca="1"/>
        <v>入社3か月後50円UP(予定)</v>
      </c>
      <c r="P19" s="239">
        <f ca="1"/>
        <v>1650</v>
      </c>
      <c r="Q19">
        <f ca="1"/>
        <v>0</v>
      </c>
      <c r="R19" s="239">
        <f ca="1"/>
        <v>450</v>
      </c>
      <c r="S19" s="239">
        <f ca="1"/>
        <v>0</v>
      </c>
      <c r="T19" s="239" t="str">
        <f ca="1"/>
        <v/>
      </c>
      <c r="U19" s="239" t="str">
        <f ca="1"/>
        <v>0</v>
      </c>
      <c r="V19" s="239" t="str">
        <f ca="1"/>
        <v/>
      </c>
      <c r="W19" s="237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7">
        <f ca="1"/>
        <v>44166</v>
      </c>
      <c r="AE19" s="237">
        <f ca="1"/>
        <v>44573</v>
      </c>
      <c r="AF19" s="237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1">
        <f ca="1"/>
        <v>201202</v>
      </c>
      <c r="C20" s="241">
        <f ca="1"/>
        <v>8210023</v>
      </c>
      <c r="D20" s="240" t="str">
        <f ca="1"/>
        <v>コーリツ 乙川</v>
      </c>
      <c r="E20" s="240" t="str">
        <f ca="1"/>
        <v>乙川工場製造3課6工区9班</v>
      </c>
      <c r="F20" s="240" t="str">
        <f ca="1"/>
        <v>乙川工場製造3課6工区9班</v>
      </c>
      <c r="G20" s="24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7">
        <f ca="1"/>
        <v>35115</v>
      </c>
      <c r="M20">
        <f ca="1"/>
        <v>29</v>
      </c>
      <c r="N20" s="238">
        <f ca="1"/>
        <v>1400</v>
      </c>
      <c r="O20" t="str">
        <f ca="1"/>
        <v>7/14トゥアン</v>
      </c>
      <c r="P20" s="239">
        <f ca="1"/>
        <v>1990</v>
      </c>
      <c r="Q20" t="str">
        <f ca="1"/>
        <v>9/21　1600円→1650円</v>
      </c>
      <c r="R20" s="239">
        <f ca="1"/>
        <v>590</v>
      </c>
      <c r="S20" s="239">
        <f ca="1"/>
        <v>380000</v>
      </c>
      <c r="T20" s="239">
        <f ca="1"/>
        <v>19057</v>
      </c>
      <c r="U20" s="239" t="str">
        <f ca="1"/>
        <v>0</v>
      </c>
      <c r="V20" s="239">
        <f ca="1"/>
        <v>34770</v>
      </c>
      <c r="W20" s="237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7">
        <f ca="1"/>
        <v>44166</v>
      </c>
      <c r="AE20" s="237">
        <f ca="1"/>
        <v>45701</v>
      </c>
      <c r="AF20" s="237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1">
        <f ca="1"/>
        <v>201203</v>
      </c>
      <c r="C21" s="241">
        <f ca="1"/>
        <v>0</v>
      </c>
      <c r="D21" s="240" t="str">
        <f ca="1"/>
        <v>オーツカ</v>
      </c>
      <c r="E21" s="240">
        <f ca="1"/>
        <v>0</v>
      </c>
      <c r="F21" s="240">
        <f ca="1"/>
        <v>0</v>
      </c>
      <c r="G21" s="240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7">
        <f ca="1"/>
        <v>27276</v>
      </c>
      <c r="M21">
        <f ca="1"/>
        <v>51</v>
      </c>
      <c r="N21" s="238">
        <f ca="1"/>
        <v>1300</v>
      </c>
      <c r="O21">
        <f ca="1"/>
        <v>0</v>
      </c>
      <c r="P21" s="239">
        <f ca="1"/>
        <v>1872</v>
      </c>
      <c r="Q21">
        <f ca="1"/>
        <v>572</v>
      </c>
      <c r="R21" s="239">
        <f ca="1"/>
        <v>572</v>
      </c>
      <c r="S21" s="239">
        <f ca="1"/>
        <v>0</v>
      </c>
      <c r="T21" s="239" t="str">
        <f ca="1"/>
        <v/>
      </c>
      <c r="U21" s="239" t="str">
        <f ca="1"/>
        <v>0</v>
      </c>
      <c r="V21" s="239" t="str">
        <f ca="1"/>
        <v/>
      </c>
      <c r="W21" s="237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7">
        <f ca="1"/>
        <v>44166</v>
      </c>
      <c r="AE21" s="237">
        <f ca="1"/>
        <v>44424</v>
      </c>
      <c r="AF21" s="237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1">
        <f ca="1"/>
        <v>201204</v>
      </c>
      <c r="C22" s="241">
        <f ca="1"/>
        <v>0</v>
      </c>
      <c r="D22" s="240" t="str">
        <f ca="1"/>
        <v>川原鉄工所</v>
      </c>
      <c r="E22" s="240" t="str">
        <f ca="1"/>
        <v>製造部</v>
      </c>
      <c r="F22" s="240" t="str">
        <f ca="1"/>
        <v>旋盤ライン</v>
      </c>
      <c r="G22" s="240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7">
        <f ca="1"/>
        <v>33003</v>
      </c>
      <c r="M22">
        <f ca="1"/>
        <v>35</v>
      </c>
      <c r="N22" s="238">
        <f ca="1"/>
        <v>1300</v>
      </c>
      <c r="O22">
        <f ca="1"/>
        <v>0.5</v>
      </c>
      <c r="P22" s="239">
        <f ca="1"/>
        <v>1650</v>
      </c>
      <c r="Q22" t="str">
        <f ca="1"/>
        <v>9/21　1600円→1650円</v>
      </c>
      <c r="R22" s="239">
        <f ca="1"/>
        <v>350</v>
      </c>
      <c r="S22" s="239">
        <f ca="1"/>
        <v>300000</v>
      </c>
      <c r="T22" s="239">
        <f ca="1"/>
        <v>15045</v>
      </c>
      <c r="U22" s="239" t="str">
        <f ca="1"/>
        <v>0</v>
      </c>
      <c r="V22" s="239">
        <f ca="1"/>
        <v>27450</v>
      </c>
      <c r="W22" s="237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7">
        <f ca="1"/>
        <v>44166</v>
      </c>
      <c r="AE22" s="237">
        <f ca="1"/>
        <v>45408</v>
      </c>
      <c r="AF22" s="237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1">
        <f ca="1"/>
        <v>201205</v>
      </c>
      <c r="C23" s="241">
        <f ca="1"/>
        <v>0</v>
      </c>
      <c r="D23" s="240" t="str">
        <f ca="1"/>
        <v>高雄工業 海南第一</v>
      </c>
      <c r="E23" s="240" t="str">
        <f ca="1"/>
        <v>高雄工業株式会社 愛知事業所海南第一工場製作1課</v>
      </c>
      <c r="F23" s="240">
        <f ca="1"/>
        <v>0</v>
      </c>
      <c r="G23" s="240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7">
        <f ca="1"/>
        <v>34020</v>
      </c>
      <c r="M23">
        <f ca="1"/>
        <v>32</v>
      </c>
      <c r="N23" s="238">
        <f ca="1"/>
        <v>1250</v>
      </c>
      <c r="O23">
        <f ca="1"/>
        <v>0</v>
      </c>
      <c r="P23" s="239">
        <f ca="1"/>
        <v>1600</v>
      </c>
      <c r="Q23">
        <f ca="1"/>
        <v>0</v>
      </c>
      <c r="R23" s="239">
        <f ca="1"/>
        <v>350</v>
      </c>
      <c r="S23" s="239">
        <f ca="1"/>
        <v>0</v>
      </c>
      <c r="T23" s="239" t="str">
        <f ca="1"/>
        <v/>
      </c>
      <c r="U23" s="239" t="str">
        <f ca="1"/>
        <v>0</v>
      </c>
      <c r="V23" s="239" t="str">
        <f ca="1"/>
        <v/>
      </c>
      <c r="W23" s="237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7">
        <f ca="1"/>
        <v>44167</v>
      </c>
      <c r="AE23" s="237">
        <f ca="1"/>
        <v>44463</v>
      </c>
      <c r="AF23" s="237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1">
        <f ca="1"/>
        <v>201209</v>
      </c>
      <c r="C24" s="241">
        <f ca="1"/>
        <v>0</v>
      </c>
      <c r="D24" s="240" t="str">
        <f ca="1"/>
        <v>川原鉄工所</v>
      </c>
      <c r="E24" s="240" t="str">
        <f ca="1"/>
        <v>製造部</v>
      </c>
      <c r="F24" s="240" t="str">
        <f ca="1"/>
        <v>旋盤ライン</v>
      </c>
      <c r="G24" s="240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7">
        <f ca="1"/>
        <v>34529</v>
      </c>
      <c r="M24">
        <f ca="1"/>
        <v>31</v>
      </c>
      <c r="N24" s="238">
        <f ca="1"/>
        <v>1200</v>
      </c>
      <c r="O24">
        <f ca="1"/>
        <v>0</v>
      </c>
      <c r="P24" s="239">
        <f ca="1"/>
        <v>1600</v>
      </c>
      <c r="Q24">
        <f ca="1"/>
        <v>400</v>
      </c>
      <c r="R24" s="239">
        <f ca="1"/>
        <v>400</v>
      </c>
      <c r="S24" s="239">
        <f ca="1"/>
        <v>0</v>
      </c>
      <c r="T24" s="239" t="str">
        <f ca="1"/>
        <v/>
      </c>
      <c r="U24" s="239" t="str">
        <f ca="1"/>
        <v>0</v>
      </c>
      <c r="V24" s="239" t="str">
        <f ca="1"/>
        <v/>
      </c>
      <c r="W24" s="237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7">
        <f ca="1"/>
        <v>44175</v>
      </c>
      <c r="AE24" s="237">
        <f ca="1"/>
        <v>44187</v>
      </c>
      <c r="AF24" s="237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1">
        <f ca="1"/>
        <v>201210</v>
      </c>
      <c r="C25" s="241">
        <f ca="1"/>
        <v>0</v>
      </c>
      <c r="D25" s="240" t="str">
        <f ca="1"/>
        <v>高雄工業 本社</v>
      </c>
      <c r="E25" s="240" t="str">
        <f ca="1"/>
        <v>高雄工業株式会社 愛知事業所本社工場製作課</v>
      </c>
      <c r="F25" s="240">
        <f ca="1"/>
        <v>0</v>
      </c>
      <c r="G25" s="240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7">
        <f ca="1"/>
        <v>25114</v>
      </c>
      <c r="M25">
        <f ca="1"/>
        <v>57</v>
      </c>
      <c r="N25" s="238">
        <f ca="1"/>
        <v>1200</v>
      </c>
      <c r="O25">
        <f ca="1"/>
        <v>0</v>
      </c>
      <c r="P25" s="239">
        <f ca="1"/>
        <v>1650</v>
      </c>
      <c r="Q25">
        <f ca="1"/>
        <v>450</v>
      </c>
      <c r="R25" s="239">
        <f ca="1"/>
        <v>450</v>
      </c>
      <c r="S25" s="239">
        <f ca="1"/>
        <v>0</v>
      </c>
      <c r="T25" s="239" t="str">
        <f ca="1"/>
        <v/>
      </c>
      <c r="U25" s="239" t="str">
        <f ca="1"/>
        <v>0</v>
      </c>
      <c r="V25" s="239" t="str">
        <f ca="1"/>
        <v/>
      </c>
      <c r="W25" s="237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7">
        <f ca="1"/>
        <v>44179</v>
      </c>
      <c r="AE25" s="237">
        <f ca="1"/>
        <v>44180</v>
      </c>
      <c r="AF25" s="237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1">
        <f ca="1"/>
        <v>201206</v>
      </c>
      <c r="C26" s="241">
        <f ca="1"/>
        <v>0</v>
      </c>
      <c r="D26" s="240" t="str">
        <f ca="1"/>
        <v>高雄工業 海南第一</v>
      </c>
      <c r="E26" s="240" t="str">
        <f ca="1"/>
        <v>高雄工業株式会社 愛知事業所海南第一工場製作1課</v>
      </c>
      <c r="F26" s="240">
        <f ca="1"/>
        <v>0</v>
      </c>
      <c r="G26" s="240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7">
        <f ca="1"/>
        <v>34801</v>
      </c>
      <c r="M26">
        <f ca="1"/>
        <v>30</v>
      </c>
      <c r="N26" s="238">
        <f ca="1"/>
        <v>1250</v>
      </c>
      <c r="O26">
        <f ca="1"/>
        <v>0</v>
      </c>
      <c r="P26" s="239">
        <f ca="1"/>
        <v>1600</v>
      </c>
      <c r="Q26">
        <f ca="1"/>
        <v>0</v>
      </c>
      <c r="R26" s="239">
        <f ca="1"/>
        <v>350</v>
      </c>
      <c r="S26" s="239">
        <f ca="1"/>
        <v>0</v>
      </c>
      <c r="T26" s="239" t="str">
        <f ca="1"/>
        <v/>
      </c>
      <c r="U26" s="239" t="str">
        <f ca="1"/>
        <v>0</v>
      </c>
      <c r="V26" s="239" t="str">
        <f ca="1"/>
        <v/>
      </c>
      <c r="W26" s="237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7">
        <f ca="1"/>
        <v>44187</v>
      </c>
      <c r="AE26" s="237">
        <f ca="1"/>
        <v>44456</v>
      </c>
      <c r="AF26" s="237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1">
        <f ca="1"/>
        <v>201207</v>
      </c>
      <c r="C27" s="241">
        <f ca="1"/>
        <v>242001</v>
      </c>
      <c r="D27" s="240" t="str">
        <f ca="1"/>
        <v>高雄工業 静岡</v>
      </c>
      <c r="E27" s="240" t="str">
        <f ca="1"/>
        <v>高雄工業株式会社 静岡事業所第二工場製作課</v>
      </c>
      <c r="F27" s="240" t="str">
        <f ca="1"/>
        <v>長軸バリ取り</v>
      </c>
      <c r="G27" s="240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7">
        <f ca="1"/>
        <v>32467</v>
      </c>
      <c r="M27">
        <f ca="1"/>
        <v>37</v>
      </c>
      <c r="N27" s="238">
        <f ca="1"/>
        <v>1410</v>
      </c>
      <c r="O27" t="str">
        <f ca="1"/>
        <v>6/16~ \1200⇒\1250</v>
      </c>
      <c r="P27" s="239">
        <f ca="1"/>
        <v>1780</v>
      </c>
      <c r="Q27" t="str">
        <f ca="1"/>
        <v>9/16~ 1600円→1750円</v>
      </c>
      <c r="R27" s="239">
        <f ca="1"/>
        <v>370</v>
      </c>
      <c r="S27" s="239">
        <f ca="1"/>
        <v>0</v>
      </c>
      <c r="T27" s="239" t="str">
        <f ca="1"/>
        <v/>
      </c>
      <c r="U27" s="239" t="str">
        <f ca="1"/>
        <v>0</v>
      </c>
      <c r="V27" s="239" t="str">
        <f ca="1"/>
        <v/>
      </c>
      <c r="W27" s="23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7">
        <f ca="1"/>
        <v>44189</v>
      </c>
      <c r="AE27" s="237">
        <f ca="1"/>
        <v>44875</v>
      </c>
      <c r="AF27" s="23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1">
        <f ca="1"/>
        <v>201208</v>
      </c>
      <c r="C28" s="241">
        <f ca="1"/>
        <v>242002</v>
      </c>
      <c r="D28" s="240" t="str">
        <f ca="1"/>
        <v>高雄工業 静岡</v>
      </c>
      <c r="E28" s="240" t="str">
        <f ca="1"/>
        <v>高雄工業株式会社 静岡事業所第一工場製作課</v>
      </c>
      <c r="F28" s="240" t="str">
        <f ca="1"/>
        <v>転造</v>
      </c>
      <c r="G28" s="240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7">
        <f ca="1"/>
        <v>30917</v>
      </c>
      <c r="M28">
        <f ca="1"/>
        <v>41</v>
      </c>
      <c r="N28" s="238">
        <f ca="1"/>
        <v>1400</v>
      </c>
      <c r="O28" t="str">
        <f ca="1"/>
        <v>6/16~ \1200⇒\1250</v>
      </c>
      <c r="P28" s="239">
        <f ca="1"/>
        <v>1790</v>
      </c>
      <c r="Q28" t="str">
        <f ca="1"/>
        <v>9/16~ 1600円→1750円</v>
      </c>
      <c r="R28" s="239">
        <f ca="1"/>
        <v>390</v>
      </c>
      <c r="S28" s="239">
        <f ca="1"/>
        <v>320000</v>
      </c>
      <c r="T28" s="239">
        <f ca="1"/>
        <v>16048</v>
      </c>
      <c r="U28" s="239">
        <f ca="1"/>
        <v>2544</v>
      </c>
      <c r="V28" s="239">
        <f ca="1"/>
        <v>29280</v>
      </c>
      <c r="W28" s="237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7">
        <f ca="1"/>
        <v>44189</v>
      </c>
      <c r="AE28" s="237">
        <f ca="1"/>
        <v>45114</v>
      </c>
      <c r="AF28" s="237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1">
        <f ca="1"/>
        <v>210101</v>
      </c>
      <c r="C29" s="241">
        <f ca="1"/>
        <v>0</v>
      </c>
      <c r="D29" s="240" t="str">
        <f ca="1"/>
        <v>高雄工業 本社</v>
      </c>
      <c r="E29" s="240" t="str">
        <f ca="1"/>
        <v>高雄工業株式会社 愛知事業所本社工場製作課</v>
      </c>
      <c r="F29" s="240">
        <f ca="1"/>
        <v>0</v>
      </c>
      <c r="G29" s="240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7">
        <f ca="1"/>
        <v>34673</v>
      </c>
      <c r="M29">
        <f ca="1"/>
        <v>31</v>
      </c>
      <c r="N29" s="238">
        <f ca="1"/>
        <v>1300</v>
      </c>
      <c r="O29">
        <f ca="1"/>
        <v>0</v>
      </c>
      <c r="P29" s="239">
        <f ca="1"/>
        <v>1600</v>
      </c>
      <c r="Q29">
        <f ca="1"/>
        <v>0</v>
      </c>
      <c r="R29" s="239">
        <f ca="1"/>
        <v>300</v>
      </c>
      <c r="S29" s="239">
        <f ca="1"/>
        <v>0</v>
      </c>
      <c r="T29" s="239" t="str">
        <f ca="1"/>
        <v/>
      </c>
      <c r="U29" s="239" t="str">
        <f ca="1"/>
        <v>0</v>
      </c>
      <c r="V29" s="239" t="str">
        <f ca="1"/>
        <v/>
      </c>
      <c r="W29" s="237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7">
        <f ca="1"/>
        <v>44201</v>
      </c>
      <c r="AE29" s="237">
        <f ca="1"/>
        <v>44415</v>
      </c>
      <c r="AF29" s="237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1">
        <f ca="1"/>
        <v>210102</v>
      </c>
      <c r="C30" s="241">
        <f ca="1"/>
        <v>212004</v>
      </c>
      <c r="D30" s="240" t="str">
        <f ca="1"/>
        <v>高雄工業 本社</v>
      </c>
      <c r="E30" s="240" t="str">
        <f ca="1"/>
        <v>高雄工業株式会社 愛知事業所本社工場製作課</v>
      </c>
      <c r="F30" s="240" t="str">
        <f ca="1"/>
        <v>Fライン</v>
      </c>
      <c r="G30" s="24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7">
        <f ca="1"/>
        <v>34018</v>
      </c>
      <c r="M30">
        <f ca="1"/>
        <v>32</v>
      </c>
      <c r="N30" s="238">
        <f ca="1"/>
        <v>1400</v>
      </c>
      <c r="O30">
        <f ca="1"/>
        <v>0</v>
      </c>
      <c r="P30" s="239">
        <f ca="1"/>
        <v>1770</v>
      </c>
      <c r="Q30" t="str">
        <f ca="1"/>
        <v>9/16~ 1600円→1750円</v>
      </c>
      <c r="R30" s="239">
        <f ca="1"/>
        <v>370</v>
      </c>
      <c r="S30" s="239">
        <f ca="1"/>
        <v>0</v>
      </c>
      <c r="T30" s="239" t="str">
        <f ca="1"/>
        <v/>
      </c>
      <c r="U30" s="239" t="str">
        <f ca="1"/>
        <v>0</v>
      </c>
      <c r="V30" s="239" t="str">
        <f ca="1"/>
        <v/>
      </c>
      <c r="W30" s="237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7">
        <f ca="1"/>
        <v>44201</v>
      </c>
      <c r="AE30" s="237">
        <f ca="1"/>
        <v>44860</v>
      </c>
      <c r="AF30" s="237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1">
        <f ca="1"/>
        <v>210103</v>
      </c>
      <c r="C31" s="241">
        <f ca="1"/>
        <v>0</v>
      </c>
      <c r="D31" s="240" t="str">
        <f ca="1"/>
        <v>高雄工業 岡山</v>
      </c>
      <c r="E31" s="240">
        <f ca="1"/>
        <v>0</v>
      </c>
      <c r="F31" s="240">
        <f ca="1"/>
        <v>0</v>
      </c>
      <c r="G31" s="240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7">
        <f ca="1"/>
        <v>33850</v>
      </c>
      <c r="M31">
        <f ca="1"/>
        <v>33</v>
      </c>
      <c r="N31" s="238">
        <f ca="1"/>
        <v>1250</v>
      </c>
      <c r="O31">
        <f ca="1"/>
        <v>0</v>
      </c>
      <c r="P31" s="239">
        <f ca="1"/>
        <v>1750</v>
      </c>
      <c r="Q31">
        <f ca="1"/>
        <v>0</v>
      </c>
      <c r="R31" s="239">
        <f ca="1"/>
        <v>500</v>
      </c>
      <c r="S31" s="239">
        <f ca="1"/>
        <v>0</v>
      </c>
      <c r="T31" s="239" t="str">
        <f ca="1"/>
        <v/>
      </c>
      <c r="U31" s="239" t="str">
        <f ca="1"/>
        <v>0</v>
      </c>
      <c r="V31" s="239" t="str">
        <f ca="1"/>
        <v/>
      </c>
      <c r="W31" s="237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7">
        <f ca="1"/>
        <v>44201</v>
      </c>
      <c r="AE31" s="237">
        <f ca="1"/>
        <v>44499</v>
      </c>
      <c r="AF31" s="237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1">
        <f ca="1"/>
        <v>210104</v>
      </c>
      <c r="C32" s="241">
        <f ca="1"/>
        <v>0</v>
      </c>
      <c r="D32" s="240" t="str">
        <f ca="1"/>
        <v>高雄工業 海南第一</v>
      </c>
      <c r="E32" s="240" t="str">
        <f ca="1"/>
        <v>高雄工業株式会社 愛知事業所海南第一工場製作1課</v>
      </c>
      <c r="F32" s="240">
        <f ca="1"/>
        <v>0</v>
      </c>
      <c r="G32" s="240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7">
        <f ca="1"/>
        <v>23635</v>
      </c>
      <c r="M32">
        <f ca="1"/>
        <v>61</v>
      </c>
      <c r="N32" s="238">
        <f ca="1"/>
        <v>1300</v>
      </c>
      <c r="O32" t="str">
        <f ca="1"/>
        <v>3か月後継続なら時給見直</v>
      </c>
      <c r="P32" s="239">
        <f ca="1"/>
        <v>1650</v>
      </c>
      <c r="Q32">
        <f ca="1"/>
        <v>0</v>
      </c>
      <c r="R32" s="239">
        <f ca="1"/>
        <v>350</v>
      </c>
      <c r="S32" s="239">
        <f ca="1"/>
        <v>0</v>
      </c>
      <c r="T32" s="239" t="str">
        <f ca="1"/>
        <v/>
      </c>
      <c r="U32" s="239" t="str">
        <f ca="1"/>
        <v>0</v>
      </c>
      <c r="V32" s="239" t="str">
        <f ca="1"/>
        <v/>
      </c>
      <c r="W32" s="237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7">
        <f ca="1"/>
        <v>44201</v>
      </c>
      <c r="AE32" s="237">
        <f ca="1"/>
        <v>44274</v>
      </c>
      <c r="AF32" s="237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1">
        <f ca="1"/>
        <v>210105</v>
      </c>
      <c r="C33" s="241">
        <f ca="1"/>
        <v>0</v>
      </c>
      <c r="D33" s="240" t="str">
        <f ca="1"/>
        <v>川原鉄工所</v>
      </c>
      <c r="E33" s="240" t="str">
        <f ca="1"/>
        <v>製造部</v>
      </c>
      <c r="F33" s="240" t="str">
        <f ca="1"/>
        <v>旋盤ライン</v>
      </c>
      <c r="G33" s="240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7">
        <f ca="1"/>
        <v>35053</v>
      </c>
      <c r="M33">
        <f ca="1"/>
        <v>29</v>
      </c>
      <c r="N33" s="238">
        <f ca="1"/>
        <v>1250</v>
      </c>
      <c r="O33">
        <f ca="1"/>
        <v>0</v>
      </c>
      <c r="P33" s="239">
        <f ca="1"/>
        <v>1600</v>
      </c>
      <c r="Q33">
        <f ca="1"/>
        <v>0</v>
      </c>
      <c r="R33" s="239">
        <f ca="1"/>
        <v>350</v>
      </c>
      <c r="S33" s="239">
        <f ca="1"/>
        <v>0</v>
      </c>
      <c r="T33" s="239" t="str">
        <f ca="1"/>
        <v/>
      </c>
      <c r="U33" s="239" t="str">
        <f ca="1"/>
        <v>0</v>
      </c>
      <c r="V33" s="239" t="str">
        <f ca="1"/>
        <v/>
      </c>
      <c r="W33" s="237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7">
        <f ca="1"/>
        <v>44202</v>
      </c>
      <c r="AE33" s="237">
        <f ca="1"/>
        <v>44309</v>
      </c>
      <c r="AF33" s="237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1">
        <f ca="1"/>
        <v>210106</v>
      </c>
      <c r="C34" s="241">
        <f ca="1"/>
        <v>8210004</v>
      </c>
      <c r="D34" s="240" t="str">
        <f ca="1"/>
        <v>コーリツ 州の崎</v>
      </c>
      <c r="E34" s="240" t="str">
        <f ca="1"/>
        <v>州の崎工場製造2課2工区3班</v>
      </c>
      <c r="F34" s="240" t="str">
        <f ca="1"/>
        <v>州の崎工場製造2課2工区3班</v>
      </c>
      <c r="G34" s="240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7">
        <f ca="1"/>
        <v>32739</v>
      </c>
      <c r="M34">
        <f ca="1"/>
        <v>36</v>
      </c>
      <c r="N34" s="238">
        <f ca="1"/>
        <v>1555</v>
      </c>
      <c r="O34" t="str">
        <f ca="1"/>
        <v>2022/4/1～　1400円⇒1430円</v>
      </c>
      <c r="P34" s="239">
        <f ca="1"/>
        <v>2225</v>
      </c>
      <c r="Q34">
        <f ca="1"/>
        <v>0</v>
      </c>
      <c r="R34" s="239">
        <f ca="1"/>
        <v>670</v>
      </c>
      <c r="S34" s="239">
        <f ca="1"/>
        <v>320000</v>
      </c>
      <c r="T34" s="239">
        <f ca="1"/>
        <v>16048</v>
      </c>
      <c r="U34" s="239" t="str">
        <f ca="1"/>
        <v>0</v>
      </c>
      <c r="V34" s="239">
        <f ca="1"/>
        <v>29280</v>
      </c>
      <c r="W34" s="237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7">
        <f ca="1"/>
        <v>44202</v>
      </c>
      <c r="AE34" s="237">
        <f ca="1"/>
        <v>0</v>
      </c>
      <c r="AF34" s="237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1">
        <f ca="1"/>
        <v>210107</v>
      </c>
      <c r="C35" s="241">
        <f ca="1"/>
        <v>8210003</v>
      </c>
      <c r="D35" s="240" t="str">
        <f ca="1"/>
        <v>コーリツ 乙川</v>
      </c>
      <c r="E35" s="240" t="str">
        <f ca="1"/>
        <v>乙川第２工場　製造３課６工区９班</v>
      </c>
      <c r="F35" s="240">
        <f ca="1"/>
        <v>0</v>
      </c>
      <c r="G35" s="240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7">
        <f ca="1"/>
        <v>33227</v>
      </c>
      <c r="M35">
        <f ca="1"/>
        <v>34</v>
      </c>
      <c r="N35" s="238">
        <f ca="1"/>
        <v>1430</v>
      </c>
      <c r="O35" t="str">
        <f ca="1"/>
        <v>2022/4/1～　1400円⇒1430円</v>
      </c>
      <c r="P35" s="239">
        <f ca="1"/>
        <v>2020</v>
      </c>
      <c r="Q35">
        <f ca="1"/>
        <v>0</v>
      </c>
      <c r="R35" s="239">
        <f ca="1"/>
        <v>590</v>
      </c>
      <c r="S35" s="239">
        <f ca="1"/>
        <v>0</v>
      </c>
      <c r="T35" s="239" t="str">
        <f ca="1"/>
        <v/>
      </c>
      <c r="U35" s="239" t="str">
        <f ca="1"/>
        <v>0</v>
      </c>
      <c r="V35" s="239" t="str">
        <f ca="1"/>
        <v/>
      </c>
      <c r="W35" s="237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7">
        <f ca="1"/>
        <v>44202</v>
      </c>
      <c r="AE35" s="237">
        <f ca="1"/>
        <v>44911</v>
      </c>
      <c r="AF35" s="237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1">
        <f ca="1"/>
        <v>210108</v>
      </c>
      <c r="C36" s="241">
        <f ca="1"/>
        <v>8210001</v>
      </c>
      <c r="D36" s="240" t="str">
        <f ca="1"/>
        <v>コーリツ 乙川</v>
      </c>
      <c r="E36" s="240" t="str">
        <f ca="1"/>
        <v>乙川工場製造3課6工区9班</v>
      </c>
      <c r="F36" s="240" t="str">
        <f ca="1"/>
        <v>乙川工場製造3課6工区9班</v>
      </c>
      <c r="G36" s="240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7">
        <f ca="1"/>
        <v>33896</v>
      </c>
      <c r="M36">
        <f ca="1"/>
        <v>33</v>
      </c>
      <c r="N36" s="238">
        <f ca="1"/>
        <v>1430</v>
      </c>
      <c r="O36" t="str">
        <f ca="1"/>
        <v>2022/4/1～　1400円⇒1430円</v>
      </c>
      <c r="P36" s="239">
        <f ca="1"/>
        <v>2020</v>
      </c>
      <c r="Q36">
        <f ca="1"/>
        <v>0</v>
      </c>
      <c r="R36" s="239">
        <f ca="1"/>
        <v>590</v>
      </c>
      <c r="S36" s="239">
        <f ca="1"/>
        <v>360000</v>
      </c>
      <c r="T36" s="239">
        <f ca="1"/>
        <v>18054</v>
      </c>
      <c r="U36" s="239" t="str">
        <f ca="1"/>
        <v>0</v>
      </c>
      <c r="V36" s="239">
        <f ca="1"/>
        <v>32940</v>
      </c>
      <c r="W36" s="237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7">
        <f ca="1"/>
        <v>44202</v>
      </c>
      <c r="AE36" s="237">
        <f ca="1"/>
        <v>45470</v>
      </c>
      <c r="AF36" s="237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1">
        <f ca="1"/>
        <v>210109</v>
      </c>
      <c r="C37" s="241">
        <f ca="1"/>
        <v>8210002</v>
      </c>
      <c r="D37" s="240" t="str">
        <f ca="1"/>
        <v>コーリツ 乙川</v>
      </c>
      <c r="E37" s="240" t="str">
        <f ca="1"/>
        <v>乙川第２工場　製造３課６工区８班</v>
      </c>
      <c r="F37" s="240">
        <f ca="1"/>
        <v>0</v>
      </c>
      <c r="G37" s="240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7">
        <f ca="1"/>
        <v>33410</v>
      </c>
      <c r="M37">
        <f ca="1"/>
        <v>34</v>
      </c>
      <c r="N37" s="238">
        <f ca="1"/>
        <v>1460</v>
      </c>
      <c r="O37" t="str">
        <f ca="1"/>
        <v>2022/4/1～　1400円⇒1460円</v>
      </c>
      <c r="P37" s="239">
        <f ca="1"/>
        <v>2050</v>
      </c>
      <c r="Q37">
        <f ca="1"/>
        <v>0</v>
      </c>
      <c r="R37" s="239">
        <f ca="1"/>
        <v>590</v>
      </c>
      <c r="S37" s="239">
        <f ca="1"/>
        <v>0</v>
      </c>
      <c r="T37" s="239" t="str">
        <f ca="1"/>
        <v/>
      </c>
      <c r="U37" s="239" t="str">
        <f ca="1"/>
        <v>0</v>
      </c>
      <c r="V37" s="239" t="str">
        <f ca="1"/>
        <v/>
      </c>
      <c r="W37" s="2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7">
        <f ca="1"/>
        <v>44202</v>
      </c>
      <c r="AE37" s="237">
        <f ca="1"/>
        <v>44803</v>
      </c>
      <c r="AF37" s="2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1">
        <f ca="1"/>
        <v>210110</v>
      </c>
      <c r="C38" s="241">
        <f ca="1"/>
        <v>222008</v>
      </c>
      <c r="D38" s="240" t="str">
        <f ca="1"/>
        <v>高雄工業 海南第一</v>
      </c>
      <c r="E38" s="240" t="str">
        <f ca="1"/>
        <v>高雄工業株式会社 愛知事業所海南第一工場製作1課</v>
      </c>
      <c r="F38" s="240" t="str">
        <f ca="1"/>
        <v>HUB</v>
      </c>
      <c r="G38" s="240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7">
        <f ca="1"/>
        <v>34363</v>
      </c>
      <c r="M38">
        <f ca="1"/>
        <v>31</v>
      </c>
      <c r="N38" s="238">
        <f ca="1"/>
        <v>1410</v>
      </c>
      <c r="O38" t="str">
        <f ca="1"/>
        <v>6/16~ \1200⇒\1250</v>
      </c>
      <c r="P38" s="239">
        <f ca="1"/>
        <v>1820</v>
      </c>
      <c r="Q38" t="str">
        <f ca="1"/>
        <v>9/16~ 1600円→1750円</v>
      </c>
      <c r="R38" s="239">
        <f ca="1"/>
        <v>410</v>
      </c>
      <c r="S38" s="239">
        <f ca="1"/>
        <v>320000</v>
      </c>
      <c r="T38" s="239">
        <f ca="1"/>
        <v>16048</v>
      </c>
      <c r="U38" s="239" t="str">
        <f ca="1"/>
        <v>0</v>
      </c>
      <c r="V38" s="239">
        <f ca="1"/>
        <v>29280</v>
      </c>
      <c r="W38" s="237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7">
        <f ca="1"/>
        <v>44204</v>
      </c>
      <c r="AE38" s="237">
        <f ca="1"/>
        <v>45845</v>
      </c>
      <c r="AF38" s="237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1">
        <f ca="1"/>
        <v>210111</v>
      </c>
      <c r="C39" s="241">
        <f ca="1"/>
        <v>0</v>
      </c>
      <c r="D39" s="240" t="str">
        <f ca="1"/>
        <v>高雄工業 静岡</v>
      </c>
      <c r="E39" s="240">
        <f ca="1"/>
        <v>0</v>
      </c>
      <c r="F39" s="240">
        <f ca="1"/>
        <v>0</v>
      </c>
      <c r="G39" s="240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7">
        <f ca="1"/>
        <v>35358</v>
      </c>
      <c r="M39">
        <f ca="1"/>
        <v>29</v>
      </c>
      <c r="N39" s="238">
        <f ca="1"/>
        <v>1200</v>
      </c>
      <c r="O39">
        <f ca="1"/>
        <v>0</v>
      </c>
      <c r="P39" s="239">
        <f ca="1"/>
        <v>1600</v>
      </c>
      <c r="Q39">
        <f ca="1"/>
        <v>0</v>
      </c>
      <c r="R39" s="239">
        <f ca="1"/>
        <v>400</v>
      </c>
      <c r="S39" s="239">
        <f ca="1"/>
        <v>0</v>
      </c>
      <c r="T39" s="239" t="str">
        <f ca="1"/>
        <v/>
      </c>
      <c r="U39" s="239" t="str">
        <f ca="1"/>
        <v>0</v>
      </c>
      <c r="V39" s="239" t="str">
        <f ca="1"/>
        <v/>
      </c>
      <c r="W39" s="237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7">
        <f ca="1"/>
        <v>44207</v>
      </c>
      <c r="AE39" s="237">
        <f ca="1"/>
        <v>44295</v>
      </c>
      <c r="AF39" s="237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1">
        <f ca="1"/>
        <v>210113</v>
      </c>
      <c r="C40" s="241">
        <f ca="1"/>
        <v>242004</v>
      </c>
      <c r="D40" s="240" t="str">
        <f ca="1"/>
        <v>高雄工業 静岡</v>
      </c>
      <c r="E40" s="240" t="str">
        <f ca="1"/>
        <v>高雄工業株式会社 静岡事業所第一工場製作課</v>
      </c>
      <c r="F40" s="240">
        <f ca="1"/>
        <v>0</v>
      </c>
      <c r="G40" s="2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7">
        <f ca="1"/>
        <v>35776</v>
      </c>
      <c r="M40">
        <f ca="1"/>
        <v>28</v>
      </c>
      <c r="N40" s="238">
        <f ca="1"/>
        <v>1400</v>
      </c>
      <c r="O40" t="str">
        <f ca="1"/>
        <v>6/16~ \1200⇒\1250</v>
      </c>
      <c r="P40" s="239">
        <f ca="1"/>
        <v>1770</v>
      </c>
      <c r="Q40" t="str">
        <f ca="1"/>
        <v>9/16~ 1600円→1750円</v>
      </c>
      <c r="R40" s="239">
        <f ca="1"/>
        <v>370</v>
      </c>
      <c r="S40" s="239">
        <f ca="1"/>
        <v>0</v>
      </c>
      <c r="T40" s="239" t="str">
        <f ca="1"/>
        <v/>
      </c>
      <c r="U40" s="239" t="str">
        <f ca="1"/>
        <v>0</v>
      </c>
      <c r="V40" s="239" t="str">
        <f ca="1"/>
        <v/>
      </c>
      <c r="W40" s="237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7">
        <f ca="1"/>
        <v>44207</v>
      </c>
      <c r="AE40" s="237">
        <f ca="1"/>
        <v>44783</v>
      </c>
      <c r="AF40" s="237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1">
        <f ca="1"/>
        <v>210114</v>
      </c>
      <c r="C41" s="241">
        <f ca="1"/>
        <v>242003</v>
      </c>
      <c r="D41" s="240" t="str">
        <f ca="1"/>
        <v>高雄工業 静岡</v>
      </c>
      <c r="E41" s="240" t="str">
        <f ca="1"/>
        <v>高雄工業株式会社 静岡事業所第一工場製作課</v>
      </c>
      <c r="F41" s="240">
        <f ca="1"/>
        <v>0</v>
      </c>
      <c r="G41" s="240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7">
        <f ca="1"/>
        <v>35489</v>
      </c>
      <c r="M41">
        <f ca="1"/>
        <v>28</v>
      </c>
      <c r="N41" s="238">
        <f ca="1"/>
        <v>1400</v>
      </c>
      <c r="O41" t="str">
        <f ca="1"/>
        <v>6/16~ \1200⇒\1250</v>
      </c>
      <c r="P41" s="239">
        <f ca="1"/>
        <v>1770</v>
      </c>
      <c r="Q41" t="str">
        <f ca="1"/>
        <v>9/16~ 1600円→1750円</v>
      </c>
      <c r="R41" s="239">
        <f ca="1"/>
        <v>370</v>
      </c>
      <c r="S41" s="239">
        <f ca="1"/>
        <v>0</v>
      </c>
      <c r="T41" s="239" t="str">
        <f ca="1"/>
        <v/>
      </c>
      <c r="U41" s="239" t="str">
        <f ca="1"/>
        <v>0</v>
      </c>
      <c r="V41" s="239" t="str">
        <f ca="1"/>
        <v/>
      </c>
      <c r="W41" s="237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7">
        <f ca="1"/>
        <v>44207</v>
      </c>
      <c r="AE41" s="237">
        <f ca="1"/>
        <v>44854</v>
      </c>
      <c r="AF41" s="237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1">
        <f ca="1"/>
        <v>210115</v>
      </c>
      <c r="C42" s="241">
        <f ca="1"/>
        <v>0</v>
      </c>
      <c r="D42" s="240" t="str">
        <f ca="1"/>
        <v>高雄工業 静岡</v>
      </c>
      <c r="E42" s="240">
        <f ca="1"/>
        <v>0</v>
      </c>
      <c r="F42" s="240">
        <f ca="1"/>
        <v>0</v>
      </c>
      <c r="G42" s="240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7">
        <f ca="1"/>
        <v>22373</v>
      </c>
      <c r="M42">
        <f ca="1"/>
        <v>64</v>
      </c>
      <c r="N42" s="238">
        <f ca="1"/>
        <v>1250</v>
      </c>
      <c r="O42">
        <f ca="1"/>
        <v>0</v>
      </c>
      <c r="P42" s="239">
        <f ca="1"/>
        <v>1650</v>
      </c>
      <c r="Q42">
        <f ca="1"/>
        <v>400</v>
      </c>
      <c r="R42" s="239">
        <f ca="1"/>
        <v>400</v>
      </c>
      <c r="S42" s="239">
        <f ca="1"/>
        <v>0</v>
      </c>
      <c r="T42" s="239" t="str">
        <f ca="1"/>
        <v/>
      </c>
      <c r="U42" s="239" t="str">
        <f ca="1"/>
        <v>0</v>
      </c>
      <c r="V42" s="239" t="str">
        <f ca="1"/>
        <v/>
      </c>
      <c r="W42" s="237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7">
        <f ca="1"/>
        <v>44207</v>
      </c>
      <c r="AE42" s="237">
        <f ca="1"/>
        <v>44252</v>
      </c>
      <c r="AF42" s="237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1">
        <f ca="1"/>
        <v>210112</v>
      </c>
      <c r="C43" s="241">
        <f ca="1"/>
        <v>242006</v>
      </c>
      <c r="D43" s="240" t="str">
        <f ca="1"/>
        <v>高雄工業 静岡</v>
      </c>
      <c r="E43" s="240" t="str">
        <f ca="1"/>
        <v>高雄工業株式会社 静岡事業所第二工場製作課</v>
      </c>
      <c r="F43" s="240" t="str">
        <f ca="1"/>
        <v>ナット</v>
      </c>
      <c r="G43" s="240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7">
        <f ca="1"/>
        <v>34179</v>
      </c>
      <c r="M43">
        <f ca="1"/>
        <v>32</v>
      </c>
      <c r="N43" s="238">
        <f ca="1"/>
        <v>1440</v>
      </c>
      <c r="O43" t="str">
        <f ca="1"/>
        <v>6/16~ \1200⇒\1250</v>
      </c>
      <c r="P43" s="239">
        <f ca="1"/>
        <v>1870</v>
      </c>
      <c r="Q43" t="str">
        <f ca="1"/>
        <v>9/16~ 1610円→1760円</v>
      </c>
      <c r="R43" s="239">
        <f ca="1"/>
        <v>430</v>
      </c>
      <c r="S43" s="239">
        <f ca="1"/>
        <v>300000</v>
      </c>
      <c r="T43" s="239">
        <f ca="1"/>
        <v>15045</v>
      </c>
      <c r="U43" s="239" t="str">
        <f ca="1"/>
        <v>0</v>
      </c>
      <c r="V43" s="239">
        <f ca="1"/>
        <v>27450</v>
      </c>
      <c r="W43" s="237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7">
        <f ca="1"/>
        <v>44207</v>
      </c>
      <c r="AE43" s="237">
        <f ca="1"/>
        <v>0</v>
      </c>
      <c r="AF43" s="237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1">
        <f ca="1"/>
        <v>210116</v>
      </c>
      <c r="C44" s="241">
        <f ca="1"/>
        <v>0</v>
      </c>
      <c r="D44" s="240" t="str">
        <f ca="1"/>
        <v>川原鉄工所</v>
      </c>
      <c r="E44" s="240" t="str">
        <f ca="1"/>
        <v>製造部</v>
      </c>
      <c r="F44" s="240" t="str">
        <f ca="1"/>
        <v>旋盤ライン</v>
      </c>
      <c r="G44" s="240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7">
        <f ca="1"/>
        <v>16690</v>
      </c>
      <c r="M44">
        <f ca="1"/>
        <v>80</v>
      </c>
      <c r="N44" s="238">
        <f ca="1"/>
        <v>1250</v>
      </c>
      <c r="O44">
        <f ca="1"/>
        <v>0</v>
      </c>
      <c r="P44" s="239">
        <f ca="1"/>
        <v>1650</v>
      </c>
      <c r="Q44">
        <f ca="1"/>
        <v>0</v>
      </c>
      <c r="R44" s="239">
        <f ca="1"/>
        <v>400</v>
      </c>
      <c r="S44" s="239">
        <f ca="1"/>
        <v>0</v>
      </c>
      <c r="T44" s="239" t="str">
        <f ca="1"/>
        <v/>
      </c>
      <c r="U44" s="239" t="str">
        <f ca="1"/>
        <v>0</v>
      </c>
      <c r="V44" s="239" t="str">
        <f ca="1"/>
        <v>0</v>
      </c>
      <c r="W44" s="237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7">
        <f ca="1"/>
        <v>44214</v>
      </c>
      <c r="AE44" s="237">
        <f ca="1"/>
        <v>45638</v>
      </c>
      <c r="AF44" s="237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1">
        <f ca="1"/>
        <v>210117</v>
      </c>
      <c r="C45" s="241">
        <f ca="1"/>
        <v>232002</v>
      </c>
      <c r="D45" s="240" t="str">
        <f ca="1"/>
        <v>高雄工業 岡山</v>
      </c>
      <c r="E45" s="240" t="str">
        <f ca="1"/>
        <v>高雄工業株式会社 岡山事業所HUB工場製作1課</v>
      </c>
      <c r="F45" s="240" t="str">
        <f ca="1"/>
        <v>1次旋係</v>
      </c>
      <c r="G45" s="240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7">
        <f ca="1"/>
        <v>33588</v>
      </c>
      <c r="M45">
        <f ca="1"/>
        <v>33</v>
      </c>
      <c r="N45" s="238">
        <f ca="1"/>
        <v>1410</v>
      </c>
      <c r="O45" t="str">
        <f ca="1"/>
        <v>6/16~ \1200⇒\1250</v>
      </c>
      <c r="P45" s="239">
        <f ca="1"/>
        <v>1870</v>
      </c>
      <c r="Q45" t="str">
        <f ca="1"/>
        <v>9/16~ 1600円→1750円</v>
      </c>
      <c r="R45" s="239">
        <f ca="1"/>
        <v>460</v>
      </c>
      <c r="S45" s="239">
        <f ca="1"/>
        <v>280000</v>
      </c>
      <c r="T45" s="239">
        <f ca="1"/>
        <v>14042</v>
      </c>
      <c r="U45" s="239" t="str">
        <f ca="1"/>
        <v>0</v>
      </c>
      <c r="V45" s="239">
        <f ca="1"/>
        <v>25620</v>
      </c>
      <c r="W45" s="237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7">
        <f ca="1"/>
        <v>44221</v>
      </c>
      <c r="AE45" s="237">
        <f ca="1"/>
        <v>0</v>
      </c>
      <c r="AF45" s="237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1">
        <f ca="1"/>
        <v>210118</v>
      </c>
      <c r="C46" s="241">
        <f ca="1"/>
        <v>232003</v>
      </c>
      <c r="D46" s="240" t="str">
        <f ca="1"/>
        <v>高雄工業 岡山</v>
      </c>
      <c r="E46" s="240" t="str">
        <f ca="1"/>
        <v>高雄工業株式会社 岡山事業所HUB工場製作1課</v>
      </c>
      <c r="F46" s="240" t="str">
        <f ca="1"/>
        <v>1次旋係</v>
      </c>
      <c r="G46" s="240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7">
        <f ca="1"/>
        <v>33963</v>
      </c>
      <c r="M46">
        <f ca="1"/>
        <v>32</v>
      </c>
      <c r="N46" s="238">
        <f ca="1"/>
        <v>1410</v>
      </c>
      <c r="O46" t="str">
        <f ca="1"/>
        <v>6/16~ \1200⇒\1250</v>
      </c>
      <c r="P46" s="239">
        <f ca="1"/>
        <v>1870</v>
      </c>
      <c r="Q46" t="str">
        <f ca="1"/>
        <v>9/16~ 1600円→1750円</v>
      </c>
      <c r="R46" s="239">
        <f ca="1"/>
        <v>460</v>
      </c>
      <c r="S46" s="239">
        <f ca="1"/>
        <v>260000</v>
      </c>
      <c r="T46" s="239">
        <f ca="1"/>
        <v>13039</v>
      </c>
      <c r="U46" s="239" t="str">
        <f ca="1"/>
        <v>0</v>
      </c>
      <c r="V46" s="239">
        <f ca="1"/>
        <v>23790</v>
      </c>
      <c r="W46" s="237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7">
        <f ca="1"/>
        <v>44221</v>
      </c>
      <c r="AE46" s="237">
        <f ca="1"/>
        <v>45654</v>
      </c>
      <c r="AF46" s="237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1">
        <f ca="1"/>
        <v>210119</v>
      </c>
      <c r="C47" s="241">
        <f ca="1"/>
        <v>0</v>
      </c>
      <c r="D47" s="240" t="str">
        <f ca="1"/>
        <v>PATEC</v>
      </c>
      <c r="E47" s="240" t="str">
        <f ca="1"/>
        <v>製造部機械加工課</v>
      </c>
      <c r="F47" s="240">
        <f ca="1"/>
        <v>0</v>
      </c>
      <c r="G47" s="240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7">
        <f ca="1"/>
        <v>30753</v>
      </c>
      <c r="M47">
        <f ca="1"/>
        <v>41</v>
      </c>
      <c r="N47" s="238">
        <f ca="1"/>
        <v>1500</v>
      </c>
      <c r="O47" t="str">
        <f ca="1"/>
        <v>3/21～　\1400⇒\1500</v>
      </c>
      <c r="P47" s="239">
        <f ca="1"/>
        <v>2000</v>
      </c>
      <c r="Q47" t="str">
        <f ca="1"/>
        <v>9/16~ 1600円→1750円</v>
      </c>
      <c r="R47" s="239">
        <f ca="1"/>
        <v>500</v>
      </c>
      <c r="S47" s="239">
        <f ca="1"/>
        <v>320000</v>
      </c>
      <c r="T47" s="239">
        <f ca="1"/>
        <v>16048</v>
      </c>
      <c r="U47" s="239">
        <f ca="1"/>
        <v>2544</v>
      </c>
      <c r="V47" s="239">
        <f ca="1"/>
        <v>29280</v>
      </c>
      <c r="W47" s="23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7">
        <f ca="1"/>
        <v>44221</v>
      </c>
      <c r="AE47" s="237">
        <f ca="1"/>
        <v>45473</v>
      </c>
      <c r="AF47" s="23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1">
        <f ca="1"/>
        <v>210120</v>
      </c>
      <c r="C48" s="241">
        <f ca="1"/>
        <v>232004</v>
      </c>
      <c r="D48" s="240" t="str">
        <f ca="1"/>
        <v>高雄工業 岡山</v>
      </c>
      <c r="E48" s="240" t="str">
        <f ca="1"/>
        <v>高雄工業株式会社 岡山事業所HUB工場製作1課</v>
      </c>
      <c r="F48" s="240" t="str">
        <f ca="1"/>
        <v>一次旋係</v>
      </c>
      <c r="G48" s="240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7">
        <f ca="1"/>
        <v>34065</v>
      </c>
      <c r="M48">
        <f ca="1"/>
        <v>32</v>
      </c>
      <c r="N48" s="238">
        <f ca="1"/>
        <v>1410</v>
      </c>
      <c r="O48" t="str">
        <f ca="1"/>
        <v>6/16~ \1200⇒\1250</v>
      </c>
      <c r="P48" s="239">
        <f ca="1"/>
        <v>1810</v>
      </c>
      <c r="Q48" t="str">
        <f ca="1"/>
        <v>9/16~ 1600円→1750円</v>
      </c>
      <c r="R48" s="239">
        <f ca="1"/>
        <v>400</v>
      </c>
      <c r="S48" s="239">
        <f ca="1"/>
        <v>300000</v>
      </c>
      <c r="T48" s="239">
        <f ca="1"/>
        <v>15045</v>
      </c>
      <c r="U48" s="239" t="str">
        <f ca="1"/>
        <v>0</v>
      </c>
      <c r="V48" s="239">
        <f ca="1"/>
        <v>27450</v>
      </c>
      <c r="W48" s="237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7">
        <f ca="1"/>
        <v>44221</v>
      </c>
      <c r="AE48" s="237">
        <f ca="1"/>
        <v>45257</v>
      </c>
      <c r="AF48" s="237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1">
        <f ca="1"/>
        <v>210121</v>
      </c>
      <c r="C49" s="241">
        <f ca="1"/>
        <v>212006</v>
      </c>
      <c r="D49" s="240" t="str">
        <f ca="1"/>
        <v>高雄工業 本社</v>
      </c>
      <c r="E49" s="240" t="str">
        <f ca="1"/>
        <v>高雄工業株式会社 愛知事業所本社工場製作課</v>
      </c>
      <c r="F49" s="240" t="str">
        <f ca="1"/>
        <v>Aライン</v>
      </c>
      <c r="G49" s="240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7">
        <f ca="1"/>
        <v>34904</v>
      </c>
      <c r="M49">
        <f ca="1"/>
        <v>30</v>
      </c>
      <c r="N49" s="238">
        <f ca="1"/>
        <v>1400</v>
      </c>
      <c r="O49" t="str">
        <f ca="1"/>
        <v>6/16~ \1200⇒\1250</v>
      </c>
      <c r="P49" s="239">
        <f ca="1"/>
        <v>1800</v>
      </c>
      <c r="Q49" t="str">
        <f ca="1"/>
        <v>9/16~ 1600円→1750円</v>
      </c>
      <c r="R49" s="239">
        <f ca="1"/>
        <v>400</v>
      </c>
      <c r="S49" s="239">
        <f ca="1"/>
        <v>260000</v>
      </c>
      <c r="T49" s="239">
        <f ca="1"/>
        <v>13039</v>
      </c>
      <c r="U49" s="239" t="str">
        <f ca="1"/>
        <v>0</v>
      </c>
      <c r="V49" s="239">
        <f ca="1"/>
        <v>23790</v>
      </c>
      <c r="W49" s="237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7">
        <f ca="1"/>
        <v>44222</v>
      </c>
      <c r="AE49" s="237">
        <f ca="1"/>
        <v>45309</v>
      </c>
      <c r="AF49" s="237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1">
        <f ca="1"/>
        <v>210201</v>
      </c>
      <c r="C50" s="241">
        <f ca="1"/>
        <v>222009</v>
      </c>
      <c r="D50" s="240" t="str">
        <f ca="1"/>
        <v>高雄工業 海南第一</v>
      </c>
      <c r="E50" s="240" t="str">
        <f ca="1"/>
        <v>高雄工業株式会社 愛知事業所海南第一工場製作1課</v>
      </c>
      <c r="F50" s="240" t="str">
        <f ca="1"/>
        <v>HUB_第1</v>
      </c>
      <c r="G50" s="24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7">
        <f ca="1"/>
        <v>33480</v>
      </c>
      <c r="M50">
        <f ca="1"/>
        <v>34</v>
      </c>
      <c r="N50" s="238">
        <f ca="1"/>
        <v>1470</v>
      </c>
      <c r="O50" t="str">
        <f ca="1"/>
        <v>4/16~ 1200⇒1260へ</v>
      </c>
      <c r="P50" s="239">
        <f ca="1"/>
        <v>1830</v>
      </c>
      <c r="Q50" t="str">
        <f ca="1"/>
        <v>9/16~ 1610円→1760円</v>
      </c>
      <c r="R50" s="239">
        <f ca="1"/>
        <v>360</v>
      </c>
      <c r="S50" s="239">
        <f ca="1"/>
        <v>280000</v>
      </c>
      <c r="T50" s="239">
        <f ca="1"/>
        <v>14042</v>
      </c>
      <c r="U50" s="239" t="str">
        <f ca="1"/>
        <v>0</v>
      </c>
      <c r="V50" s="239">
        <f ca="1"/>
        <v>25620</v>
      </c>
      <c r="W50" s="237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7">
        <f ca="1"/>
        <v>44228</v>
      </c>
      <c r="AE50" s="237">
        <f ca="1"/>
        <v>45443</v>
      </c>
      <c r="AF50" s="237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1">
        <f ca="1"/>
        <v>210202</v>
      </c>
      <c r="C51" s="241">
        <f ca="1"/>
        <v>222010</v>
      </c>
      <c r="D51" s="240" t="str">
        <f ca="1"/>
        <v>高雄工業 海南第一</v>
      </c>
      <c r="E51" s="240" t="str">
        <f ca="1"/>
        <v>高雄工業株式会社 愛知事業所海南第一工場製作1課</v>
      </c>
      <c r="F51" s="240" t="str">
        <f ca="1"/>
        <v>H_2次旋</v>
      </c>
      <c r="G51" s="240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7">
        <f ca="1"/>
        <v>33501</v>
      </c>
      <c r="M51">
        <f ca="1"/>
        <v>34</v>
      </c>
      <c r="N51" s="238">
        <f ca="1"/>
        <v>1400</v>
      </c>
      <c r="O51" t="str">
        <f ca="1"/>
        <v>6/16~ \1200⇒\1250</v>
      </c>
      <c r="P51" s="239">
        <f ca="1"/>
        <v>1780</v>
      </c>
      <c r="Q51" t="str">
        <f ca="1"/>
        <v>9/16~ 1600円→1750円</v>
      </c>
      <c r="R51" s="239">
        <f ca="1"/>
        <v>380</v>
      </c>
      <c r="S51" s="239">
        <f ca="1"/>
        <v>220000</v>
      </c>
      <c r="T51" s="239">
        <f ca="1"/>
        <v>11033</v>
      </c>
      <c r="U51" s="239" t="str">
        <f ca="1"/>
        <v>0</v>
      </c>
      <c r="V51" s="239">
        <f ca="1"/>
        <v>20130</v>
      </c>
      <c r="W51" s="237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7">
        <f ca="1"/>
        <v>44228</v>
      </c>
      <c r="AE51" s="237">
        <f ca="1"/>
        <v>45288</v>
      </c>
      <c r="AF51" s="237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1">
        <f ca="1"/>
        <v>210203</v>
      </c>
      <c r="C52" s="241">
        <f ca="1"/>
        <v>212007</v>
      </c>
      <c r="D52" s="240" t="str">
        <f ca="1"/>
        <v>高雄工業 本社</v>
      </c>
      <c r="E52" s="240" t="str">
        <f ca="1"/>
        <v>高雄工業株式会社 愛知事業所本社工場製作課</v>
      </c>
      <c r="F52" s="240" t="str">
        <f ca="1"/>
        <v>Gライン</v>
      </c>
      <c r="G52" s="240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7">
        <f ca="1"/>
        <v>35412</v>
      </c>
      <c r="M52">
        <f ca="1"/>
        <v>29</v>
      </c>
      <c r="N52" s="238">
        <f ca="1"/>
        <v>1400</v>
      </c>
      <c r="O52">
        <f ca="1"/>
        <v>0</v>
      </c>
      <c r="P52" s="239">
        <f ca="1"/>
        <v>1780</v>
      </c>
      <c r="Q52" t="str">
        <f ca="1"/>
        <v>9/16~ 1600円→1750円</v>
      </c>
      <c r="R52" s="239">
        <f ca="1"/>
        <v>380</v>
      </c>
      <c r="S52" s="239">
        <f ca="1"/>
        <v>0</v>
      </c>
      <c r="T52" s="239" t="str">
        <f ca="1"/>
        <v/>
      </c>
      <c r="U52" s="239" t="str">
        <f ca="1"/>
        <v>0</v>
      </c>
      <c r="V52" s="239" t="str">
        <f ca="1"/>
        <v/>
      </c>
      <c r="W52" s="237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7">
        <f ca="1"/>
        <v>44229</v>
      </c>
      <c r="AE52" s="237">
        <f ca="1"/>
        <v>44923</v>
      </c>
      <c r="AF52" s="237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1">
        <f ca="1"/>
        <v>210204</v>
      </c>
      <c r="C53" s="241">
        <f ca="1"/>
        <v>0</v>
      </c>
      <c r="D53" s="240" t="str">
        <f ca="1"/>
        <v>オーツカ</v>
      </c>
      <c r="E53" s="240">
        <f ca="1"/>
        <v>0</v>
      </c>
      <c r="F53" s="240">
        <f ca="1"/>
        <v>0</v>
      </c>
      <c r="G53" s="240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7">
        <f ca="1"/>
        <v>23316</v>
      </c>
      <c r="M53">
        <f ca="1"/>
        <v>62</v>
      </c>
      <c r="N53" s="238">
        <f ca="1"/>
        <v>1300</v>
      </c>
      <c r="O53">
        <f ca="1"/>
        <v>0</v>
      </c>
      <c r="P53" s="239">
        <f ca="1"/>
        <v>1872</v>
      </c>
      <c r="Q53">
        <f ca="1"/>
        <v>0</v>
      </c>
      <c r="R53" s="239">
        <f ca="1"/>
        <v>572</v>
      </c>
      <c r="S53" s="239">
        <f ca="1"/>
        <v>0</v>
      </c>
      <c r="T53" s="239" t="str">
        <f ca="1"/>
        <v/>
      </c>
      <c r="U53" s="239" t="str">
        <f ca="1"/>
        <v>0</v>
      </c>
      <c r="V53" s="239" t="str">
        <f ca="1"/>
        <v/>
      </c>
      <c r="W53" s="237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7">
        <f ca="1"/>
        <v>44229</v>
      </c>
      <c r="AE53" s="237">
        <f ca="1"/>
        <v>44265</v>
      </c>
      <c r="AF53" s="237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1">
        <f ca="1"/>
        <v>210206</v>
      </c>
      <c r="C54" s="241">
        <f ca="1"/>
        <v>222011</v>
      </c>
      <c r="D54" s="240" t="str">
        <f ca="1"/>
        <v>高雄工業 海南第二</v>
      </c>
      <c r="E54" s="240" t="str">
        <f ca="1"/>
        <v>高雄工業株式会社 愛知事業所海南第二工場製作課</v>
      </c>
      <c r="F54" s="240" t="str">
        <f ca="1"/>
        <v>ト精密</v>
      </c>
      <c r="G54" s="240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7">
        <f ca="1"/>
        <v>35024</v>
      </c>
      <c r="M54">
        <f ca="1"/>
        <v>30</v>
      </c>
      <c r="N54" s="238">
        <f ca="1"/>
        <v>1400</v>
      </c>
      <c r="O54" t="str">
        <f ca="1"/>
        <v>6/16~ \1200⇒\1250</v>
      </c>
      <c r="P54" s="239">
        <f ca="1"/>
        <v>1770</v>
      </c>
      <c r="Q54" t="str">
        <f ca="1"/>
        <v>9/16~ 1600円→1750円</v>
      </c>
      <c r="R54" s="239">
        <f ca="1"/>
        <v>370</v>
      </c>
      <c r="S54" s="239">
        <f ca="1"/>
        <v>300000</v>
      </c>
      <c r="T54" s="239">
        <f ca="1"/>
        <v>15045</v>
      </c>
      <c r="U54" s="239" t="str">
        <f ca="1"/>
        <v>0</v>
      </c>
      <c r="V54" s="239">
        <f ca="1"/>
        <v>27450</v>
      </c>
      <c r="W54" s="237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7">
        <f ca="1"/>
        <v>44235</v>
      </c>
      <c r="AE54" s="237">
        <f ca="1"/>
        <v>45042</v>
      </c>
      <c r="AF54" s="237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1">
        <f ca="1"/>
        <v>210205</v>
      </c>
      <c r="C55" s="241">
        <f ca="1"/>
        <v>222012</v>
      </c>
      <c r="D55" s="240" t="str">
        <f ca="1"/>
        <v>高雄工業 海南第一</v>
      </c>
      <c r="E55" s="240" t="str">
        <f ca="1"/>
        <v>高雄工業株式会社 愛知事業所海南第一工場製作1課</v>
      </c>
      <c r="F55" s="240" t="str">
        <f ca="1"/>
        <v>HUB</v>
      </c>
      <c r="G55" s="240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7">
        <f ca="1"/>
        <v>34482</v>
      </c>
      <c r="M55">
        <f ca="1"/>
        <v>31</v>
      </c>
      <c r="N55" s="238">
        <f ca="1"/>
        <v>1410</v>
      </c>
      <c r="O55" t="str">
        <f ca="1"/>
        <v>6/16~ \1200⇒\1250</v>
      </c>
      <c r="P55" s="239">
        <f ca="1"/>
        <v>1830</v>
      </c>
      <c r="Q55" t="str">
        <f ca="1"/>
        <v>9/16~ 1600円→1750円</v>
      </c>
      <c r="R55" s="239">
        <f ca="1"/>
        <v>420</v>
      </c>
      <c r="S55" s="239">
        <f ca="1"/>
        <v>340000</v>
      </c>
      <c r="T55" s="239">
        <f ca="1"/>
        <v>17051</v>
      </c>
      <c r="U55" s="239" t="str">
        <f ca="1"/>
        <v>0</v>
      </c>
      <c r="V55" s="239">
        <f ca="1"/>
        <v>31110</v>
      </c>
      <c r="W55" s="237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7">
        <f ca="1"/>
        <v>44235</v>
      </c>
      <c r="AE55" s="237">
        <f ca="1"/>
        <v>45896</v>
      </c>
      <c r="AF55" s="237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1">
        <f ca="1"/>
        <v>210211</v>
      </c>
      <c r="C56" s="241">
        <f ca="1"/>
        <v>0</v>
      </c>
      <c r="D56" s="240" t="str">
        <f ca="1"/>
        <v>高雄工業 海南第一</v>
      </c>
      <c r="E56" s="240" t="str">
        <f ca="1"/>
        <v>高雄工業株式会社 愛知事業所海南第一工場製作1課</v>
      </c>
      <c r="F56" s="240">
        <f ca="1"/>
        <v>0</v>
      </c>
      <c r="G56" s="240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7">
        <f ca="1"/>
        <v>28594</v>
      </c>
      <c r="M56">
        <f ca="1"/>
        <v>47</v>
      </c>
      <c r="N56" s="238">
        <f ca="1"/>
        <v>1300</v>
      </c>
      <c r="O56">
        <f ca="1"/>
        <v>0</v>
      </c>
      <c r="P56" s="239">
        <f ca="1"/>
        <v>1650</v>
      </c>
      <c r="Q56">
        <f ca="1"/>
        <v>350</v>
      </c>
      <c r="R56" s="239">
        <f ca="1"/>
        <v>350</v>
      </c>
      <c r="S56" s="239">
        <f ca="1"/>
        <v>0</v>
      </c>
      <c r="T56" s="239" t="str">
        <f ca="1"/>
        <v/>
      </c>
      <c r="U56" s="239" t="str">
        <f ca="1"/>
        <v>0</v>
      </c>
      <c r="V56" s="239" t="str">
        <f ca="1"/>
        <v/>
      </c>
      <c r="W56" s="237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7">
        <f ca="1"/>
        <v>44236</v>
      </c>
      <c r="AE56" s="237">
        <f ca="1"/>
        <v>44238</v>
      </c>
      <c r="AF56" s="237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1">
        <f ca="1"/>
        <v>210207</v>
      </c>
      <c r="C57" s="241">
        <f ca="1"/>
        <v>242008</v>
      </c>
      <c r="D57" s="240" t="str">
        <f ca="1"/>
        <v>高雄工業 静岡</v>
      </c>
      <c r="E57" s="240" t="str">
        <f ca="1"/>
        <v>高雄工業株式会社 静岡事業所第一工場製作課</v>
      </c>
      <c r="F57" s="240" t="str">
        <f ca="1"/>
        <v>自動旋削</v>
      </c>
      <c r="G57" s="240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7">
        <f ca="1"/>
        <v>33849</v>
      </c>
      <c r="M57">
        <f ca="1"/>
        <v>33</v>
      </c>
      <c r="N57" s="238">
        <f ca="1"/>
        <v>1420</v>
      </c>
      <c r="O57" t="str">
        <f ca="1"/>
        <v>6/16~ \1200⇒\1250</v>
      </c>
      <c r="P57" s="239">
        <f ca="1"/>
        <v>1820</v>
      </c>
      <c r="Q57" t="str">
        <f ca="1"/>
        <v>9/16~ 1600円→1750円</v>
      </c>
      <c r="R57" s="239">
        <f ca="1"/>
        <v>400</v>
      </c>
      <c r="S57" s="239">
        <f ca="1"/>
        <v>280000</v>
      </c>
      <c r="T57" s="239">
        <f ca="1"/>
        <v>14042</v>
      </c>
      <c r="U57" s="239" t="str">
        <f ca="1"/>
        <v>0</v>
      </c>
      <c r="V57" s="239">
        <f ca="1"/>
        <v>25620</v>
      </c>
      <c r="W57" s="237">
        <f ca="1"/>
        <v>46013</v>
      </c>
      <c r="X57">
        <f ca="1"/>
        <v>7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7">
        <f ca="1"/>
        <v>44242</v>
      </c>
      <c r="AE57" s="237">
        <f ca="1"/>
        <v>0</v>
      </c>
      <c r="AF57" s="23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1">
        <f ca="1"/>
        <v>210208</v>
      </c>
      <c r="C58" s="241">
        <f ca="1"/>
        <v>212008</v>
      </c>
      <c r="D58" s="240" t="str">
        <f ca="1"/>
        <v>高雄工業 本社</v>
      </c>
      <c r="E58" s="240" t="str">
        <f ca="1"/>
        <v>高雄工業株式会社 愛知事業所本社工場製作課</v>
      </c>
      <c r="F58" s="240" t="str">
        <f ca="1"/>
        <v>Aライン</v>
      </c>
      <c r="G58" s="240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7">
        <f ca="1"/>
        <v>33087</v>
      </c>
      <c r="M58">
        <f ca="1"/>
        <v>35</v>
      </c>
      <c r="N58" s="238">
        <f ca="1"/>
        <v>1410</v>
      </c>
      <c r="O58">
        <f ca="1"/>
        <v>0</v>
      </c>
      <c r="P58" s="239">
        <f ca="1"/>
        <v>1840</v>
      </c>
      <c r="Q58" t="str">
        <f ca="1"/>
        <v>9/16~ 1600円→1750円</v>
      </c>
      <c r="R58" s="239">
        <f ca="1"/>
        <v>430</v>
      </c>
      <c r="S58" s="239">
        <f ca="1"/>
        <v>300000</v>
      </c>
      <c r="T58" s="239">
        <f ca="1"/>
        <v>15045</v>
      </c>
      <c r="U58" s="239" t="str">
        <f ca="1"/>
        <v>0</v>
      </c>
      <c r="V58" s="239">
        <f ca="1"/>
        <v>27450</v>
      </c>
      <c r="W58" s="237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7">
        <f ca="1"/>
        <v>44243</v>
      </c>
      <c r="AE58" s="237">
        <f ca="1"/>
        <v>45813</v>
      </c>
      <c r="AF58" s="237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1">
        <f ca="1"/>
        <v>210210</v>
      </c>
      <c r="C59" s="241">
        <f ca="1"/>
        <v>8210083</v>
      </c>
      <c r="D59" s="240" t="str">
        <f ca="1"/>
        <v>コーリツ 本社</v>
      </c>
      <c r="E59" s="240" t="str">
        <f ca="1"/>
        <v>本社工場製造1課2工区2班</v>
      </c>
      <c r="F59" s="240" t="str">
        <f ca="1"/>
        <v>本社工場製造1課2工区2班</v>
      </c>
      <c r="G59" s="240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7">
        <f ca="1"/>
        <v>34707</v>
      </c>
      <c r="M59">
        <f ca="1"/>
        <v>30</v>
      </c>
      <c r="N59" s="238">
        <f ca="1"/>
        <v>1500</v>
      </c>
      <c r="O59" t="str">
        <f ca="1"/>
        <v>6/16~ \1200⇒\1250</v>
      </c>
      <c r="P59" s="239">
        <f ca="1"/>
        <v>2150</v>
      </c>
      <c r="Q59">
        <f ca="1"/>
        <v>0</v>
      </c>
      <c r="R59" s="239">
        <f ca="1"/>
        <v>650</v>
      </c>
      <c r="S59" s="239">
        <f ca="1"/>
        <v>320000</v>
      </c>
      <c r="T59" s="239">
        <f ca="1"/>
        <v>16048</v>
      </c>
      <c r="U59" s="239" t="str">
        <f ca="1"/>
        <v>0</v>
      </c>
      <c r="V59" s="239">
        <f ca="1"/>
        <v>29280</v>
      </c>
      <c r="W59" s="237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7">
        <f ca="1"/>
        <v>44251</v>
      </c>
      <c r="AE59" s="237">
        <f ca="1"/>
        <v>45768</v>
      </c>
      <c r="AF59" s="237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1">
        <f ca="1"/>
        <v>210301</v>
      </c>
      <c r="C60" s="241">
        <f ca="1"/>
        <v>8210067</v>
      </c>
      <c r="D60" s="240" t="str">
        <f ca="1"/>
        <v>コーリツ 州の崎</v>
      </c>
      <c r="E60" s="240" t="str">
        <f ca="1"/>
        <v>州の崎工場製造3課5工区6班</v>
      </c>
      <c r="F60" s="240" t="str">
        <f ca="1"/>
        <v>州の崎工場製造3課5工区6班</v>
      </c>
      <c r="G60" s="24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7">
        <f ca="1"/>
        <v>34922</v>
      </c>
      <c r="M60">
        <f ca="1"/>
        <v>30</v>
      </c>
      <c r="N60" s="238">
        <f ca="1"/>
        <v>1400</v>
      </c>
      <c r="O60" t="str">
        <f ca="1"/>
        <v>6/16~ \1200⇒\1250 　　9/21~1350円へ</v>
      </c>
      <c r="P60" s="239">
        <f ca="1"/>
        <v>1990</v>
      </c>
      <c r="Q60">
        <f ca="1"/>
        <v>0</v>
      </c>
      <c r="R60" s="239">
        <f ca="1"/>
        <v>590</v>
      </c>
      <c r="S60" s="239">
        <f ca="1"/>
        <v>360000</v>
      </c>
      <c r="T60" s="239">
        <f ca="1"/>
        <v>18054</v>
      </c>
      <c r="U60" s="239" t="str">
        <f ca="1"/>
        <v>0</v>
      </c>
      <c r="V60" s="239">
        <f ca="1"/>
        <v>32940</v>
      </c>
      <c r="W60" s="237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7">
        <f ca="1"/>
        <v>44256</v>
      </c>
      <c r="AE60" s="237">
        <f ca="1"/>
        <v>45680</v>
      </c>
      <c r="AF60" s="237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1">
        <f ca="1"/>
        <v>210303</v>
      </c>
      <c r="C61" s="241">
        <f ca="1"/>
        <v>0</v>
      </c>
      <c r="D61" s="240" t="str">
        <f ca="1"/>
        <v>ﾌｪﾆﾃｯｸｾﾐｺﾝﾀﾞｸﾀｰ 岡山</v>
      </c>
      <c r="E61" s="240">
        <f ca="1"/>
        <v>0</v>
      </c>
      <c r="F61" s="240" t="str">
        <f ca="1"/>
        <v>CVJﾊﾞﾘ取りﾁｬﾝﾌｧ係</v>
      </c>
      <c r="G61" s="240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7">
        <f ca="1"/>
        <v>31860</v>
      </c>
      <c r="M61">
        <f ca="1"/>
        <v>38</v>
      </c>
      <c r="N61" s="238">
        <f ca="1"/>
        <v>1500</v>
      </c>
      <c r="O61" t="str">
        <f ca="1"/>
        <v>2021/6/21~　1400⇒1500</v>
      </c>
      <c r="P61" s="239">
        <f ca="1"/>
        <v>2300</v>
      </c>
      <c r="Q61" t="str">
        <f ca="1"/>
        <v>入社3か月後200円UP</v>
      </c>
      <c r="R61" s="239">
        <f ca="1"/>
        <v>800</v>
      </c>
      <c r="S61" s="239">
        <f ca="1"/>
        <v>0</v>
      </c>
      <c r="T61" s="239" t="str">
        <f ca="1"/>
        <v/>
      </c>
      <c r="U61" s="239" t="str">
        <f ca="1"/>
        <v>0</v>
      </c>
      <c r="V61" s="239" t="str">
        <f ca="1"/>
        <v/>
      </c>
      <c r="W61" s="237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7">
        <f ca="1"/>
        <v>44258</v>
      </c>
      <c r="AE61" s="237">
        <f ca="1"/>
        <v>44668</v>
      </c>
      <c r="AF61" s="237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1">
        <f ca="1"/>
        <v>210304</v>
      </c>
      <c r="C62" s="241">
        <f ca="1"/>
        <v>83373</v>
      </c>
      <c r="D62" s="240" t="str">
        <f ca="1"/>
        <v>プレテック</v>
      </c>
      <c r="E62" s="240" t="str">
        <f ca="1"/>
        <v>岡山工場製造部TF課６インチ担当</v>
      </c>
      <c r="F62" s="240">
        <f ca="1"/>
        <v>0</v>
      </c>
      <c r="G62" s="240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7">
        <f ca="1"/>
        <v>32862</v>
      </c>
      <c r="M62">
        <f ca="1"/>
        <v>35</v>
      </c>
      <c r="N62" s="238">
        <f ca="1"/>
        <v>1400</v>
      </c>
      <c r="O62" t="str">
        <f ca="1"/>
        <v>2021/6/21~　1400⇒1500</v>
      </c>
      <c r="P62" s="239">
        <f ca="1"/>
        <v>1850</v>
      </c>
      <c r="Q62" t="str">
        <f ca="1"/>
        <v>入社4ヵ月後50円UP</v>
      </c>
      <c r="R62" s="239">
        <f ca="1"/>
        <v>450</v>
      </c>
      <c r="S62" s="239">
        <f ca="1"/>
        <v>300000</v>
      </c>
      <c r="T62" s="239">
        <f ca="1"/>
        <v>15045</v>
      </c>
      <c r="U62" s="239" t="str">
        <f ca="1"/>
        <v>0</v>
      </c>
      <c r="V62" s="239">
        <f ca="1"/>
        <v>27450</v>
      </c>
      <c r="W62" s="237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7">
        <f ca="1"/>
        <v>44258</v>
      </c>
      <c r="AE62" s="237">
        <f ca="1"/>
        <v>45399</v>
      </c>
      <c r="AF62" s="237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1">
        <f ca="1"/>
        <v>210305</v>
      </c>
      <c r="C63" s="241">
        <f ca="1"/>
        <v>8210054</v>
      </c>
      <c r="D63" s="240" t="str">
        <f ca="1"/>
        <v>コーリツ 本社</v>
      </c>
      <c r="E63" s="240" t="str">
        <f ca="1"/>
        <v>本社工場製造1課1工区1班</v>
      </c>
      <c r="F63" s="240" t="str">
        <f ca="1"/>
        <v>本社工場製造1課1工区1班</v>
      </c>
      <c r="G63" s="240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7">
        <f ca="1"/>
        <v>34554</v>
      </c>
      <c r="M63">
        <f ca="1"/>
        <v>31</v>
      </c>
      <c r="N63" s="238">
        <f ca="1"/>
        <v>1400</v>
      </c>
      <c r="O63" t="str">
        <f ca="1"/>
        <v>2021/6/21~　1400⇒1500</v>
      </c>
      <c r="P63" s="239">
        <f ca="1"/>
        <v>1990</v>
      </c>
      <c r="Q63" t="str">
        <f ca="1"/>
        <v>入社3か月後100円UP</v>
      </c>
      <c r="R63" s="239">
        <f ca="1"/>
        <v>590</v>
      </c>
      <c r="S63" s="239">
        <f ca="1"/>
        <v>320000</v>
      </c>
      <c r="T63" s="239">
        <f ca="1"/>
        <v>16048</v>
      </c>
      <c r="U63" s="239" t="str">
        <f ca="1"/>
        <v>0</v>
      </c>
      <c r="V63" s="239">
        <f ca="1"/>
        <v>29280</v>
      </c>
      <c r="W63" s="237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7">
        <f ca="1"/>
        <v>44258</v>
      </c>
      <c r="AE63" s="237">
        <f ca="1"/>
        <v>45369</v>
      </c>
      <c r="AF63" s="237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1">
        <f ca="1"/>
        <v>210302</v>
      </c>
      <c r="C64" s="241">
        <f ca="1"/>
        <v>0</v>
      </c>
      <c r="D64" s="240" t="str">
        <f ca="1"/>
        <v>高雄工業 静岡</v>
      </c>
      <c r="E64" s="240">
        <f ca="1"/>
        <v>0</v>
      </c>
      <c r="F64" s="240">
        <f ca="1"/>
        <v>0</v>
      </c>
      <c r="G64" s="240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7">
        <f ca="1"/>
        <v>31006</v>
      </c>
      <c r="M64">
        <f ca="1"/>
        <v>41</v>
      </c>
      <c r="N64" s="238">
        <f ca="1"/>
        <v>1200</v>
      </c>
      <c r="O64">
        <f ca="1"/>
        <v>0</v>
      </c>
      <c r="P64" s="239">
        <f ca="1"/>
        <v>1600</v>
      </c>
      <c r="Q64">
        <f ca="1"/>
        <v>0</v>
      </c>
      <c r="R64" s="239">
        <f ca="1"/>
        <v>400</v>
      </c>
      <c r="S64" s="239">
        <f ca="1"/>
        <v>0</v>
      </c>
      <c r="T64" s="239" t="str">
        <f ca="1"/>
        <v/>
      </c>
      <c r="U64" s="239" t="str">
        <f ca="1"/>
        <v>0</v>
      </c>
      <c r="V64" s="239" t="str">
        <f ca="1"/>
        <v/>
      </c>
      <c r="W64" s="237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7">
        <f ca="1"/>
        <v>44259</v>
      </c>
      <c r="AE64" s="237">
        <f ca="1"/>
        <v>44266</v>
      </c>
      <c r="AF64" s="237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1">
        <f ca="1"/>
        <v>210306</v>
      </c>
      <c r="C65" s="241">
        <f ca="1"/>
        <v>232005</v>
      </c>
      <c r="D65" s="240" t="str">
        <f ca="1"/>
        <v>高雄工業 岡山</v>
      </c>
      <c r="E65" s="240" t="str">
        <f ca="1"/>
        <v>高雄工業株式会社 岡山事業所HUB工場製作1課</v>
      </c>
      <c r="F65" s="240" t="str">
        <f ca="1"/>
        <v>CVJﾊﾞﾘ取りﾁｬﾝﾌｧ係</v>
      </c>
      <c r="G65" s="240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7">
        <f ca="1"/>
        <v>33294</v>
      </c>
      <c r="M65">
        <f ca="1"/>
        <v>34</v>
      </c>
      <c r="N65" s="238">
        <f ca="1"/>
        <v>1400</v>
      </c>
      <c r="O65" t="str">
        <f ca="1"/>
        <v>6/16~ \1200⇒\1250</v>
      </c>
      <c r="P65" s="239">
        <f ca="1"/>
        <v>1770</v>
      </c>
      <c r="Q65" t="str">
        <f ca="1"/>
        <v>9/16~ 1600円→1750円</v>
      </c>
      <c r="R65" s="239">
        <f ca="1"/>
        <v>370</v>
      </c>
      <c r="S65" s="239">
        <f ca="1"/>
        <v>0</v>
      </c>
      <c r="T65" s="239" t="str">
        <f ca="1"/>
        <v/>
      </c>
      <c r="U65" s="239" t="str">
        <f ca="1"/>
        <v>0</v>
      </c>
      <c r="V65" s="239" t="str">
        <f ca="1"/>
        <v/>
      </c>
      <c r="W65" s="237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7">
        <f ca="1"/>
        <v>44263</v>
      </c>
      <c r="AE65" s="237">
        <f ca="1"/>
        <v>44762</v>
      </c>
      <c r="AF65" s="237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1">
        <f ca="1"/>
        <v>210307</v>
      </c>
      <c r="C66" s="241">
        <f ca="1"/>
        <v>0</v>
      </c>
      <c r="D66" s="240" t="str">
        <f ca="1"/>
        <v>高雄工業 岡山</v>
      </c>
      <c r="E66" s="240">
        <f ca="1"/>
        <v>0</v>
      </c>
      <c r="F66" s="240">
        <f ca="1"/>
        <v>0</v>
      </c>
      <c r="G66" s="240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7">
        <f ca="1"/>
        <v>35982</v>
      </c>
      <c r="M66">
        <f ca="1"/>
        <v>27</v>
      </c>
      <c r="N66" s="238">
        <f ca="1"/>
        <v>1000</v>
      </c>
      <c r="O66">
        <f ca="1"/>
        <v>0</v>
      </c>
      <c r="P66" s="239">
        <f ca="1"/>
        <v>1500</v>
      </c>
      <c r="Q66">
        <f ca="1"/>
        <v>0</v>
      </c>
      <c r="R66" s="239">
        <f ca="1"/>
        <v>500</v>
      </c>
      <c r="S66" s="239">
        <f ca="1"/>
        <v>0</v>
      </c>
      <c r="T66" s="239" t="str">
        <f ca="1"/>
        <v/>
      </c>
      <c r="U66" s="239" t="str">
        <f ca="1"/>
        <v>0</v>
      </c>
      <c r="V66" s="239" t="str">
        <f ca="1"/>
        <v/>
      </c>
      <c r="W66" s="237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7">
        <f ca="1"/>
        <v>44263</v>
      </c>
      <c r="AE66" s="237">
        <f ca="1"/>
        <v>44351</v>
      </c>
      <c r="AF66" s="237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1">
        <f ca="1"/>
        <v>210308</v>
      </c>
      <c r="C67" s="241">
        <f ca="1"/>
        <v>232006</v>
      </c>
      <c r="D67" s="240" t="str">
        <f ca="1"/>
        <v>高雄工業 岡山</v>
      </c>
      <c r="E67" s="240" t="str">
        <f ca="1"/>
        <v>高雄工業株式会社 岡山事業所HUB工場製作1課</v>
      </c>
      <c r="F67" s="240" t="str">
        <f ca="1"/>
        <v>一次旋係</v>
      </c>
      <c r="G67" s="240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7">
        <f ca="1"/>
        <v>35195</v>
      </c>
      <c r="M67">
        <f ca="1"/>
        <v>29</v>
      </c>
      <c r="N67" s="238">
        <f ca="1"/>
        <v>1400</v>
      </c>
      <c r="O67" t="str">
        <f ca="1"/>
        <v>6/16~ \1200⇒\1250</v>
      </c>
      <c r="P67" s="239">
        <f ca="1"/>
        <v>1770</v>
      </c>
      <c r="Q67" t="str">
        <f ca="1"/>
        <v>9/16~ 1600円→1750円</v>
      </c>
      <c r="R67" s="239">
        <f ca="1"/>
        <v>370</v>
      </c>
      <c r="S67" s="239">
        <f ca="1"/>
        <v>0</v>
      </c>
      <c r="T67" s="239" t="str">
        <f ca="1"/>
        <v/>
      </c>
      <c r="U67" s="239" t="str">
        <f ca="1"/>
        <v>0</v>
      </c>
      <c r="V67" s="239" t="str">
        <f ca="1"/>
        <v/>
      </c>
      <c r="W67" s="23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7">
        <f ca="1"/>
        <v>44263</v>
      </c>
      <c r="AE67" s="237">
        <f ca="1"/>
        <v>44951</v>
      </c>
      <c r="AF67" s="23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1">
        <f ca="1"/>
        <v>210309</v>
      </c>
      <c r="C68" s="241">
        <f ca="1"/>
        <v>0</v>
      </c>
      <c r="D68" s="240" t="str">
        <f ca="1"/>
        <v>高雄工業 岡山</v>
      </c>
      <c r="E68" s="240">
        <f ca="1"/>
        <v>0</v>
      </c>
      <c r="F68" s="240">
        <f ca="1"/>
        <v>0</v>
      </c>
      <c r="G68" s="240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7">
        <f ca="1"/>
        <v>31997</v>
      </c>
      <c r="M68">
        <f ca="1"/>
        <v>38</v>
      </c>
      <c r="N68" s="238">
        <f ca="1"/>
        <v>1250</v>
      </c>
      <c r="O68" t="str">
        <f ca="1"/>
        <v>6/16~ \1200⇒\1250</v>
      </c>
      <c r="P68" s="239">
        <f ca="1"/>
        <v>1600</v>
      </c>
      <c r="Q68">
        <f ca="1"/>
        <v>0</v>
      </c>
      <c r="R68" s="239">
        <f ca="1"/>
        <v>350</v>
      </c>
      <c r="S68" s="239">
        <f ca="1"/>
        <v>0</v>
      </c>
      <c r="T68" s="239" t="str">
        <f ca="1"/>
        <v/>
      </c>
      <c r="U68" s="239" t="str">
        <f ca="1"/>
        <v>0</v>
      </c>
      <c r="V68" s="239" t="str">
        <f ca="1"/>
        <v/>
      </c>
      <c r="W68" s="237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7">
        <f ca="1"/>
        <v>44263</v>
      </c>
      <c r="AE68" s="237">
        <f ca="1"/>
        <v>44386</v>
      </c>
      <c r="AF68" s="237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1">
        <f ca="1"/>
        <v>210310</v>
      </c>
      <c r="C69" s="241">
        <f ca="1"/>
        <v>0</v>
      </c>
      <c r="D69" s="240" t="str">
        <f ca="1"/>
        <v>高雄工業 岡山</v>
      </c>
      <c r="E69" s="240">
        <f ca="1"/>
        <v>0</v>
      </c>
      <c r="F69" s="240">
        <f ca="1"/>
        <v>0</v>
      </c>
      <c r="G69" s="240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7">
        <f ca="1"/>
        <v>34725</v>
      </c>
      <c r="M69">
        <f ca="1"/>
        <v>30</v>
      </c>
      <c r="N69" s="238">
        <f ca="1"/>
        <v>1250</v>
      </c>
      <c r="O69">
        <f ca="1"/>
        <v>0</v>
      </c>
      <c r="P69" s="239">
        <f ca="1"/>
        <v>1600</v>
      </c>
      <c r="Q69">
        <f ca="1"/>
        <v>0</v>
      </c>
      <c r="R69" s="239">
        <f ca="1"/>
        <v>350</v>
      </c>
      <c r="S69" s="239">
        <f ca="1"/>
        <v>0</v>
      </c>
      <c r="T69" s="239" t="str">
        <f ca="1"/>
        <v/>
      </c>
      <c r="U69" s="239" t="str">
        <f ca="1"/>
        <v>0</v>
      </c>
      <c r="V69" s="239" t="str">
        <f ca="1"/>
        <v/>
      </c>
      <c r="W69" s="237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7">
        <f ca="1"/>
        <v>44263</v>
      </c>
      <c r="AE69" s="237">
        <f ca="1"/>
        <v>44434</v>
      </c>
      <c r="AF69" s="237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1">
        <f ca="1"/>
        <v>210311</v>
      </c>
      <c r="C70" s="241">
        <f ca="1"/>
        <v>0</v>
      </c>
      <c r="D70" s="240" t="str">
        <f ca="1"/>
        <v>高雄工業 海南第一</v>
      </c>
      <c r="E70" s="240" t="str">
        <f ca="1"/>
        <v>高雄工業株式会社 愛知事業所海南第一工場製作1課</v>
      </c>
      <c r="F70" s="240">
        <f ca="1"/>
        <v>0</v>
      </c>
      <c r="G70" s="24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7">
        <f ca="1"/>
        <v>33126</v>
      </c>
      <c r="M70">
        <f ca="1"/>
        <v>35</v>
      </c>
      <c r="N70" s="238">
        <f ca="1"/>
        <v>1200</v>
      </c>
      <c r="O70">
        <f ca="1"/>
        <v>0</v>
      </c>
      <c r="P70" s="239">
        <f ca="1"/>
        <v>1600</v>
      </c>
      <c r="Q70">
        <f ca="1"/>
        <v>0</v>
      </c>
      <c r="R70" s="239">
        <f ca="1"/>
        <v>400</v>
      </c>
      <c r="S70" s="239">
        <f ca="1"/>
        <v>0</v>
      </c>
      <c r="T70" s="239" t="str">
        <f ca="1"/>
        <v/>
      </c>
      <c r="U70" s="239" t="str">
        <f ca="1"/>
        <v>0</v>
      </c>
      <c r="V70" s="239" t="str">
        <f ca="1"/>
        <v/>
      </c>
      <c r="W70" s="237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7">
        <f ca="1"/>
        <v>44264</v>
      </c>
      <c r="AE70" s="237">
        <f ca="1"/>
        <v>44330</v>
      </c>
      <c r="AF70" s="237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1">
        <f ca="1"/>
        <v>210312</v>
      </c>
      <c r="C71" s="241">
        <f ca="1"/>
        <v>83448</v>
      </c>
      <c r="D71" s="240" t="str">
        <f ca="1"/>
        <v>ﾌｪﾆﾃｯｸｾﾐｺﾝﾀﾞｸﾀｰ 岡山</v>
      </c>
      <c r="E71" s="240" t="str">
        <f ca="1"/>
        <v>岡山工場製造部PR課５インチ担当</v>
      </c>
      <c r="F71" s="240">
        <f ca="1"/>
        <v>0</v>
      </c>
      <c r="G71" s="240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7">
        <f ca="1"/>
        <v>33491</v>
      </c>
      <c r="M71">
        <f ca="1"/>
        <v>34</v>
      </c>
      <c r="N71" s="238">
        <f ca="1"/>
        <v>1500</v>
      </c>
      <c r="O71" t="str">
        <f ca="1"/>
        <v>2021/6/21~　1400⇒1500</v>
      </c>
      <c r="P71" s="239">
        <f ca="1"/>
        <v>2300</v>
      </c>
      <c r="Q71" t="str">
        <f ca="1"/>
        <v>入社3か月後200円UP</v>
      </c>
      <c r="R71" s="239">
        <f ca="1"/>
        <v>800</v>
      </c>
      <c r="S71" s="239">
        <f ca="1"/>
        <v>340000</v>
      </c>
      <c r="T71" s="239">
        <f ca="1"/>
        <v>17051</v>
      </c>
      <c r="U71" s="239" t="str">
        <f ca="1"/>
        <v>0</v>
      </c>
      <c r="V71" s="239">
        <f ca="1"/>
        <v>31110</v>
      </c>
      <c r="W71" s="237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7">
        <f ca="1"/>
        <v>44272</v>
      </c>
      <c r="AE71" s="237">
        <f ca="1"/>
        <v>44984</v>
      </c>
      <c r="AF71" s="237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1">
        <f ca="1"/>
        <v>210313</v>
      </c>
      <c r="C72" s="241">
        <f ca="1"/>
        <v>83455</v>
      </c>
      <c r="D72" s="240" t="str">
        <f ca="1"/>
        <v>ﾌｪﾆﾃｯｸｾﾐｺﾝﾀﾞｸﾀｰ 岡山</v>
      </c>
      <c r="E72" s="240" t="str">
        <f ca="1"/>
        <v>岡山工場製造部PR課５インチ担当</v>
      </c>
      <c r="F72" s="240">
        <f ca="1"/>
        <v>0</v>
      </c>
      <c r="G72" s="240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7">
        <f ca="1"/>
        <v>33608</v>
      </c>
      <c r="M72">
        <f ca="1"/>
        <v>33</v>
      </c>
      <c r="N72" s="238">
        <f ca="1"/>
        <v>1500</v>
      </c>
      <c r="O72" t="str">
        <f ca="1"/>
        <v>2021/6/21~　1400⇒1500</v>
      </c>
      <c r="P72" s="239">
        <f ca="1"/>
        <v>2300</v>
      </c>
      <c r="Q72" t="str">
        <f ca="1"/>
        <v>入社3か月後200円UP</v>
      </c>
      <c r="R72" s="239">
        <f ca="1"/>
        <v>800</v>
      </c>
      <c r="S72" s="239">
        <f ca="1"/>
        <v>300000</v>
      </c>
      <c r="T72" s="239">
        <f ca="1"/>
        <v>15045</v>
      </c>
      <c r="U72" s="239" t="str">
        <f ca="1"/>
        <v>0</v>
      </c>
      <c r="V72" s="239">
        <f ca="1"/>
        <v>27450</v>
      </c>
      <c r="W72" s="237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7">
        <f ca="1"/>
        <v>44272</v>
      </c>
      <c r="AE72" s="237">
        <f ca="1"/>
        <v>45015</v>
      </c>
      <c r="AF72" s="237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1">
        <f ca="1"/>
        <v>210314</v>
      </c>
      <c r="C73" s="241">
        <f ca="1"/>
        <v>0</v>
      </c>
      <c r="D73" s="240" t="str">
        <f ca="1"/>
        <v>高雄工業 海南第二</v>
      </c>
      <c r="E73" s="240" t="str">
        <f ca="1"/>
        <v>高雄工業株式会社 愛知事業所海南第二工場製作課</v>
      </c>
      <c r="F73" s="240">
        <f ca="1"/>
        <v>0</v>
      </c>
      <c r="G73" s="240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7">
        <f ca="1"/>
        <v>33870</v>
      </c>
      <c r="M73">
        <f ca="1"/>
        <v>33</v>
      </c>
      <c r="N73" s="238">
        <f ca="1"/>
        <v>1200</v>
      </c>
      <c r="O73">
        <f ca="1"/>
        <v>0</v>
      </c>
      <c r="P73" s="239">
        <f ca="1"/>
        <v>1600</v>
      </c>
      <c r="Q73">
        <f ca="1"/>
        <v>0</v>
      </c>
      <c r="R73" s="239">
        <f ca="1"/>
        <v>400</v>
      </c>
      <c r="S73" s="239">
        <f ca="1"/>
        <v>0</v>
      </c>
      <c r="T73" s="239" t="str">
        <f ca="1"/>
        <v/>
      </c>
      <c r="U73" s="239" t="str">
        <f ca="1"/>
        <v>0</v>
      </c>
      <c r="V73" s="239" t="str">
        <f ca="1"/>
        <v/>
      </c>
      <c r="W73" s="237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7">
        <f ca="1"/>
        <v>44274</v>
      </c>
      <c r="AE73" s="237">
        <f ca="1"/>
        <v>44347</v>
      </c>
      <c r="AF73" s="237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1">
        <f ca="1"/>
        <v>210315</v>
      </c>
      <c r="C74" s="241">
        <f ca="1"/>
        <v>0</v>
      </c>
      <c r="D74" s="240" t="str">
        <f ca="1"/>
        <v>ﾌｪﾆﾃｯｸｾﾐｺﾝﾀﾞｸﾀｰ 岡山</v>
      </c>
      <c r="E74" s="240">
        <f ca="1"/>
        <v>0</v>
      </c>
      <c r="F74" s="240">
        <f ca="1"/>
        <v>0</v>
      </c>
      <c r="G74" s="240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7">
        <f ca="1"/>
        <v>33176</v>
      </c>
      <c r="M74">
        <f ca="1"/>
        <v>35</v>
      </c>
      <c r="N74" s="238">
        <f ca="1"/>
        <v>1500</v>
      </c>
      <c r="O74" t="str">
        <f ca="1"/>
        <v>2021/6/21~　1400⇒1500</v>
      </c>
      <c r="P74" s="239">
        <f ca="1"/>
        <v>2300</v>
      </c>
      <c r="Q74">
        <f ca="1"/>
        <v>800</v>
      </c>
      <c r="R74" s="239">
        <f ca="1"/>
        <v>800</v>
      </c>
      <c r="S74" s="239">
        <f ca="1"/>
        <v>0</v>
      </c>
      <c r="T74" s="239" t="str">
        <f ca="1"/>
        <v/>
      </c>
      <c r="U74" s="239" t="str">
        <f ca="1"/>
        <v>0</v>
      </c>
      <c r="V74" s="239" t="str">
        <f ca="1"/>
        <v/>
      </c>
      <c r="W74" s="237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7">
        <f ca="1"/>
        <v>44277</v>
      </c>
      <c r="AE74" s="237">
        <f ca="1"/>
        <v>44520</v>
      </c>
      <c r="AF74" s="237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1">
        <f ca="1"/>
        <v>210316</v>
      </c>
      <c r="C75" s="241">
        <f ca="1"/>
        <v>0</v>
      </c>
      <c r="D75" s="240" t="str">
        <f ca="1"/>
        <v>高雄工業 海南第二</v>
      </c>
      <c r="E75" s="240" t="str">
        <f ca="1"/>
        <v>高雄工業株式会社 愛知事業所海南第二工場製作課</v>
      </c>
      <c r="F75" s="240">
        <f ca="1"/>
        <v>0</v>
      </c>
      <c r="G75" s="240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7">
        <f ca="1"/>
        <v>29519</v>
      </c>
      <c r="M75">
        <f ca="1"/>
        <v>45</v>
      </c>
      <c r="N75" s="238">
        <f ca="1"/>
        <v>1250</v>
      </c>
      <c r="O75">
        <f ca="1"/>
        <v>0</v>
      </c>
      <c r="P75" s="239">
        <f ca="1"/>
        <v>1650</v>
      </c>
      <c r="Q75">
        <f ca="1"/>
        <v>0</v>
      </c>
      <c r="R75" s="239">
        <f ca="1"/>
        <v>400</v>
      </c>
      <c r="S75" s="239">
        <f ca="1"/>
        <v>0</v>
      </c>
      <c r="T75" s="239" t="str">
        <f ca="1"/>
        <v/>
      </c>
      <c r="U75" s="239" t="str">
        <f ca="1"/>
        <v>0</v>
      </c>
      <c r="V75" s="239" t="str">
        <f ca="1"/>
        <v/>
      </c>
      <c r="W75" s="237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7">
        <f ca="1"/>
        <v>44277</v>
      </c>
      <c r="AE75" s="237">
        <f ca="1"/>
        <v>44299</v>
      </c>
      <c r="AF75" s="237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1">
        <f ca="1"/>
        <v>210317</v>
      </c>
      <c r="C76" s="241">
        <f ca="1"/>
        <v>42</v>
      </c>
      <c r="D76" s="240" t="str">
        <f ca="1"/>
        <v>ピーエムアイ</v>
      </c>
      <c r="E76" s="240" t="str">
        <f ca="1"/>
        <v>製造1</v>
      </c>
      <c r="F76" s="240" t="str">
        <f ca="1"/>
        <v>成型ライン</v>
      </c>
      <c r="G76" s="240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7">
        <f ca="1"/>
        <v>32306</v>
      </c>
      <c r="M76">
        <f ca="1"/>
        <v>37</v>
      </c>
      <c r="N76" s="238">
        <f ca="1"/>
        <v>1300</v>
      </c>
      <c r="O76" t="str">
        <f ca="1"/>
        <v>2021/7/21　1250⇒1300</v>
      </c>
      <c r="P76" s="239">
        <f ca="1"/>
        <v>1800</v>
      </c>
      <c r="Q76">
        <f ca="1"/>
        <v>0</v>
      </c>
      <c r="R76" s="239">
        <f ca="1"/>
        <v>500</v>
      </c>
      <c r="S76" s="239">
        <f ca="1"/>
        <v>240000</v>
      </c>
      <c r="T76" s="239">
        <f ca="1"/>
        <v>12036</v>
      </c>
      <c r="U76" s="239" t="str">
        <f ca="1"/>
        <v>0</v>
      </c>
      <c r="V76" s="239">
        <f ca="1"/>
        <v>21960</v>
      </c>
      <c r="W76" s="237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7">
        <f ca="1"/>
        <v>44277</v>
      </c>
      <c r="AE76" s="237">
        <f ca="1"/>
        <v>45127</v>
      </c>
      <c r="AF76" s="237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1">
        <f ca="1"/>
        <v>210318</v>
      </c>
      <c r="C77" s="241">
        <f ca="1"/>
        <v>242010</v>
      </c>
      <c r="D77" s="240" t="str">
        <f ca="1"/>
        <v>高雄工業 静岡</v>
      </c>
      <c r="E77" s="240" t="str">
        <f ca="1"/>
        <v>高雄工業株式会社 静岡事業所第一工場製作課</v>
      </c>
      <c r="F77" s="240" t="str">
        <f ca="1"/>
        <v>転造</v>
      </c>
      <c r="G77" s="240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7">
        <f ca="1"/>
        <v>34467</v>
      </c>
      <c r="M77">
        <f ca="1"/>
        <v>31</v>
      </c>
      <c r="N77" s="238">
        <f ca="1"/>
        <v>1400</v>
      </c>
      <c r="O77" t="str">
        <f ca="1"/>
        <v>6/16~ \1200⇒\1250</v>
      </c>
      <c r="P77" s="239">
        <f ca="1"/>
        <v>1790</v>
      </c>
      <c r="Q77" t="str">
        <f ca="1"/>
        <v>9/16~ 1600円→1750円</v>
      </c>
      <c r="R77" s="239">
        <f ca="1"/>
        <v>390</v>
      </c>
      <c r="S77" s="239">
        <f ca="1"/>
        <v>260000</v>
      </c>
      <c r="T77" s="239">
        <f ca="1"/>
        <v>13039</v>
      </c>
      <c r="U77" s="239" t="str">
        <f ca="1"/>
        <v>0</v>
      </c>
      <c r="V77" s="239">
        <f ca="1"/>
        <v>23790</v>
      </c>
      <c r="W77" s="23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7">
        <f ca="1"/>
        <v>44279</v>
      </c>
      <c r="AE77" s="237">
        <f ca="1"/>
        <v>45288</v>
      </c>
      <c r="AF77" s="23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1">
        <f ca="1"/>
        <v>210319</v>
      </c>
      <c r="C78" s="241">
        <f ca="1"/>
        <v>410010</v>
      </c>
      <c r="D78" s="240" t="str">
        <f ca="1"/>
        <v>瑞陵精機</v>
      </c>
      <c r="E78" s="240" t="str">
        <f ca="1"/>
        <v>製造1課</v>
      </c>
      <c r="F78" s="240" t="str">
        <f ca="1"/>
        <v>CVJ</v>
      </c>
      <c r="G78" s="240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7">
        <f ca="1"/>
        <v>33589</v>
      </c>
      <c r="M78">
        <f ca="1"/>
        <v>33</v>
      </c>
      <c r="N78" s="238">
        <f ca="1"/>
        <v>1350</v>
      </c>
      <c r="O78" t="str">
        <f ca="1"/>
        <v>2021/7/16　1300円→1320円　2022/4/21～　1320円⇒1350円</v>
      </c>
      <c r="P78" s="239">
        <f ca="1"/>
        <v>1700</v>
      </c>
      <c r="Q78" t="str">
        <f ca="1"/>
        <v>9/16~ 1600円→1750円</v>
      </c>
      <c r="R78" s="239">
        <f ca="1"/>
        <v>350</v>
      </c>
      <c r="S78" s="239">
        <f ca="1"/>
        <v>0</v>
      </c>
      <c r="T78" s="239" t="str">
        <f ca="1"/>
        <v/>
      </c>
      <c r="U78" s="239" t="str">
        <f ca="1"/>
        <v>0</v>
      </c>
      <c r="V78" s="239" t="str">
        <f ca="1"/>
        <v/>
      </c>
      <c r="W78" s="237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7">
        <f ca="1"/>
        <v>44286</v>
      </c>
      <c r="AE78" s="237">
        <f ca="1"/>
        <v>44764</v>
      </c>
      <c r="AF78" s="237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1">
        <f ca="1"/>
        <v>210401</v>
      </c>
      <c r="C79" s="241">
        <f ca="1"/>
        <v>8210007</v>
      </c>
      <c r="D79" s="240" t="str">
        <f ca="1"/>
        <v>コーリツ 亀崎</v>
      </c>
      <c r="E79" s="240" t="str">
        <f ca="1"/>
        <v>亀崎工場製造5課7工区9班</v>
      </c>
      <c r="F79" s="240" t="str">
        <f ca="1"/>
        <v>亀崎工場製造5課7工区9班</v>
      </c>
      <c r="G79" s="240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7">
        <f ca="1"/>
        <v>31202</v>
      </c>
      <c r="M79">
        <f ca="1"/>
        <v>40</v>
      </c>
      <c r="N79" s="238">
        <f ca="1"/>
        <v>1460</v>
      </c>
      <c r="O79" t="str">
        <f ca="1"/>
        <v>2022/4/1～　1400円⇒1430円</v>
      </c>
      <c r="P79" s="239">
        <f ca="1"/>
        <v>2050</v>
      </c>
      <c r="Q79">
        <f ca="1"/>
        <v>0</v>
      </c>
      <c r="R79" s="239">
        <f ca="1"/>
        <v>590</v>
      </c>
      <c r="S79" s="239">
        <f ca="1"/>
        <v>360000</v>
      </c>
      <c r="T79" s="239">
        <f ca="1"/>
        <v>18054</v>
      </c>
      <c r="U79" s="239">
        <f ca="1"/>
        <v>2862</v>
      </c>
      <c r="V79" s="239">
        <f ca="1"/>
        <v>32940</v>
      </c>
      <c r="W79" s="237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7">
        <f ca="1"/>
        <v>44287</v>
      </c>
      <c r="AE79" s="237">
        <f ca="1"/>
        <v>45495</v>
      </c>
      <c r="AF79" s="237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1">
        <f ca="1"/>
        <v>210402</v>
      </c>
      <c r="C80" s="241">
        <f ca="1"/>
        <v>0</v>
      </c>
      <c r="D80" s="240" t="str">
        <f ca="1"/>
        <v>コーリツ 亀崎</v>
      </c>
      <c r="E80" s="240">
        <f ca="1"/>
        <v>0</v>
      </c>
      <c r="F80" s="240">
        <f ca="1"/>
        <v>0</v>
      </c>
      <c r="G80" s="24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7">
        <f ca="1"/>
        <v>33004</v>
      </c>
      <c r="M80">
        <f ca="1"/>
        <v>35</v>
      </c>
      <c r="N80" s="238">
        <f ca="1"/>
        <v>1400</v>
      </c>
      <c r="O80">
        <f ca="1"/>
        <v>0</v>
      </c>
      <c r="P80" s="239">
        <f ca="1"/>
        <v>1990</v>
      </c>
      <c r="Q80">
        <f ca="1"/>
        <v>590</v>
      </c>
      <c r="R80" s="239">
        <f ca="1"/>
        <v>590</v>
      </c>
      <c r="S80" s="239">
        <f ca="1"/>
        <v>0</v>
      </c>
      <c r="T80" s="239" t="str">
        <f ca="1"/>
        <v/>
      </c>
      <c r="U80" s="239" t="str">
        <f ca="1"/>
        <v>0</v>
      </c>
      <c r="V80" s="239" t="str">
        <f ca="1"/>
        <v/>
      </c>
      <c r="W80" s="237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7">
        <f ca="1"/>
        <v>44287</v>
      </c>
      <c r="AE80" s="237">
        <f ca="1"/>
        <v>44505</v>
      </c>
      <c r="AF80" s="237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1">
        <f ca="1"/>
        <v>210403</v>
      </c>
      <c r="C81" s="241">
        <f ca="1"/>
        <v>8210008</v>
      </c>
      <c r="D81" s="240" t="str">
        <f ca="1"/>
        <v>コーリツ 乙川</v>
      </c>
      <c r="E81" s="240" t="str">
        <f ca="1"/>
        <v>乙川第２工場　製造３課６工区９班</v>
      </c>
      <c r="F81" s="240">
        <f ca="1"/>
        <v>0</v>
      </c>
      <c r="G81" s="240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7">
        <f ca="1"/>
        <v>30126</v>
      </c>
      <c r="M81">
        <f ca="1"/>
        <v>43</v>
      </c>
      <c r="N81" s="238">
        <f ca="1"/>
        <v>1400</v>
      </c>
      <c r="O81">
        <f ca="1"/>
        <v>0</v>
      </c>
      <c r="P81" s="239">
        <f ca="1"/>
        <v>1990</v>
      </c>
      <c r="Q81">
        <f ca="1"/>
        <v>0</v>
      </c>
      <c r="R81" s="239">
        <f ca="1"/>
        <v>590</v>
      </c>
      <c r="S81" s="239">
        <f ca="1"/>
        <v>360000</v>
      </c>
      <c r="T81" s="239">
        <f ca="1"/>
        <v>18054</v>
      </c>
      <c r="U81" s="239">
        <f ca="1"/>
        <v>2862</v>
      </c>
      <c r="V81" s="239">
        <f ca="1"/>
        <v>32940</v>
      </c>
      <c r="W81" s="237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7">
        <f ca="1"/>
        <v>44287</v>
      </c>
      <c r="AE81" s="237">
        <f ca="1"/>
        <v>45002</v>
      </c>
      <c r="AF81" s="237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1">
        <f ca="1"/>
        <v>210404</v>
      </c>
      <c r="C82" s="241">
        <f ca="1"/>
        <v>8210010</v>
      </c>
      <c r="D82" s="240" t="str">
        <f ca="1"/>
        <v>コーリツ 州の崎</v>
      </c>
      <c r="E82" s="240" t="str">
        <f ca="1"/>
        <v>州の埼工場　製造３課５工区７班</v>
      </c>
      <c r="F82" s="240">
        <f ca="1"/>
        <v>0</v>
      </c>
      <c r="G82" s="240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7">
        <f ca="1"/>
        <v>34845</v>
      </c>
      <c r="M82">
        <f ca="1"/>
        <v>30</v>
      </c>
      <c r="N82" s="238">
        <f ca="1"/>
        <v>1500</v>
      </c>
      <c r="O82" t="str">
        <f ca="1"/>
        <v>2022/3/21～　1400円⇒1500円</v>
      </c>
      <c r="P82" s="239">
        <f ca="1"/>
        <v>1990</v>
      </c>
      <c r="Q82">
        <f ca="1"/>
        <v>0</v>
      </c>
      <c r="R82" s="239">
        <f ca="1"/>
        <v>490</v>
      </c>
      <c r="S82" s="239">
        <f ca="1"/>
        <v>0</v>
      </c>
      <c r="T82" s="239" t="str">
        <f ca="1"/>
        <v/>
      </c>
      <c r="U82" s="239" t="str">
        <f ca="1"/>
        <v>0</v>
      </c>
      <c r="V82" s="239" t="str">
        <f ca="1"/>
        <v/>
      </c>
      <c r="W82" s="237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7">
        <f ca="1"/>
        <v>44291</v>
      </c>
      <c r="AE82" s="237">
        <f ca="1"/>
        <v>44916</v>
      </c>
      <c r="AF82" s="237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1">
        <f ca="1"/>
        <v>200803</v>
      </c>
      <c r="C83" s="241">
        <f ca="1"/>
        <v>8210005</v>
      </c>
      <c r="D83" s="240" t="str">
        <f ca="1"/>
        <v>コーリツ 本社</v>
      </c>
      <c r="E83" s="240" t="str">
        <f ca="1"/>
        <v>本社工場製造2課3工区6班</v>
      </c>
      <c r="F83" s="240" t="str">
        <f ca="1"/>
        <v>本社工場製造2課3工区6班</v>
      </c>
      <c r="G83" s="240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7">
        <f ca="1"/>
        <v>34939</v>
      </c>
      <c r="M83">
        <f ca="1"/>
        <v>30</v>
      </c>
      <c r="N83" s="238">
        <f ca="1"/>
        <v>1550</v>
      </c>
      <c r="O83">
        <f ca="1"/>
        <v>0</v>
      </c>
      <c r="P83" s="239">
        <f ca="1"/>
        <v>2150</v>
      </c>
      <c r="Q83">
        <f ca="1"/>
        <v>0</v>
      </c>
      <c r="R83" s="239">
        <f ca="1"/>
        <v>600</v>
      </c>
      <c r="S83" s="239">
        <f ca="1"/>
        <v>380000</v>
      </c>
      <c r="T83" s="239">
        <f ca="1"/>
        <v>19057</v>
      </c>
      <c r="U83" s="239" t="str">
        <f ca="1"/>
        <v>0</v>
      </c>
      <c r="V83" s="239">
        <f ca="1"/>
        <v>34770</v>
      </c>
      <c r="W83" s="237">
        <f ca="1"/>
        <v>46084</v>
      </c>
      <c r="X83">
        <f ca="1"/>
        <v>78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7">
        <f ca="1"/>
        <v>44984</v>
      </c>
      <c r="AE83" s="237">
        <f ca="1"/>
        <v>0</v>
      </c>
      <c r="AF83" s="237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1">
        <f ca="1"/>
        <v>210407</v>
      </c>
      <c r="C84" s="241">
        <f ca="1"/>
        <v>242012</v>
      </c>
      <c r="D84" s="240" t="str">
        <f ca="1"/>
        <v>高雄工業 静岡</v>
      </c>
      <c r="E84" s="240" t="str">
        <f ca="1"/>
        <v>高雄工業株式会社 静岡事業所第一工場製作課</v>
      </c>
      <c r="F84" s="240" t="str">
        <f ca="1"/>
        <v>自動旋削</v>
      </c>
      <c r="G84" s="240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7">
        <f ca="1"/>
        <v>34528</v>
      </c>
      <c r="M84">
        <f ca="1"/>
        <v>31</v>
      </c>
      <c r="N84" s="238">
        <f ca="1"/>
        <v>1400</v>
      </c>
      <c r="O84" t="str">
        <f ca="1"/>
        <v>6/16~ \1200⇒\1250</v>
      </c>
      <c r="P84" s="239">
        <f ca="1"/>
        <v>1780</v>
      </c>
      <c r="Q84" t="str">
        <f ca="1"/>
        <v>9/16~ 1600円→1750円</v>
      </c>
      <c r="R84" s="239">
        <f ca="1"/>
        <v>380</v>
      </c>
      <c r="S84" s="239">
        <f ca="1"/>
        <v>260000</v>
      </c>
      <c r="T84" s="239">
        <f ca="1"/>
        <v>13039</v>
      </c>
      <c r="U84" s="239" t="str">
        <f ca="1"/>
        <v>0</v>
      </c>
      <c r="V84" s="239">
        <f ca="1"/>
        <v>23790</v>
      </c>
      <c r="W84" s="237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7">
        <f ca="1"/>
        <v>44291</v>
      </c>
      <c r="AE84" s="237">
        <f ca="1"/>
        <v>45257</v>
      </c>
      <c r="AF84" s="237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1">
        <f ca="1"/>
        <v>210408</v>
      </c>
      <c r="C85" s="241">
        <f ca="1"/>
        <v>0</v>
      </c>
      <c r="D85" s="240" t="str">
        <f ca="1"/>
        <v>高雄工業 静岡</v>
      </c>
      <c r="E85" s="240">
        <f ca="1"/>
        <v>0</v>
      </c>
      <c r="F85" s="240">
        <f ca="1"/>
        <v>0</v>
      </c>
      <c r="G85" s="240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7">
        <f ca="1"/>
        <v>22947</v>
      </c>
      <c r="M85">
        <f ca="1"/>
        <v>63</v>
      </c>
      <c r="N85" s="238">
        <f ca="1"/>
        <v>1250</v>
      </c>
      <c r="O85" t="str">
        <f ca="1"/>
        <v>6/16~ \1200⇒\1250</v>
      </c>
      <c r="P85" s="239">
        <f ca="1"/>
        <v>1750</v>
      </c>
      <c r="Q85" t="str">
        <f ca="1"/>
        <v>9/16~ 1600円→1750円</v>
      </c>
      <c r="R85" s="239">
        <f ca="1"/>
        <v>500</v>
      </c>
      <c r="S85" s="239">
        <f ca="1"/>
        <v>0</v>
      </c>
      <c r="T85" s="239" t="str">
        <f ca="1"/>
        <v/>
      </c>
      <c r="U85" s="239" t="str">
        <f ca="1"/>
        <v>0</v>
      </c>
      <c r="V85" s="239" t="str">
        <f ca="1"/>
        <v/>
      </c>
      <c r="W85" s="237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7">
        <f ca="1"/>
        <v>44291</v>
      </c>
      <c r="AE85" s="237">
        <f ca="1"/>
        <v>44551</v>
      </c>
      <c r="AF85" s="237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1">
        <f ca="1"/>
        <v>210409</v>
      </c>
      <c r="C86" s="241">
        <f ca="1"/>
        <v>500001</v>
      </c>
      <c r="D86" s="240" t="str">
        <f ca="1"/>
        <v>プレテック</v>
      </c>
      <c r="E86" s="240" t="str">
        <f ca="1"/>
        <v>岡山工場製造部TF課６インチ担当</v>
      </c>
      <c r="F86" s="240">
        <f ca="1"/>
        <v>0</v>
      </c>
      <c r="G86" s="240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7">
        <f ca="1"/>
        <v>34843</v>
      </c>
      <c r="M86">
        <f ca="1"/>
        <v>30</v>
      </c>
      <c r="N86" s="238">
        <f ca="1"/>
        <v>1400</v>
      </c>
      <c r="O86">
        <f ca="1"/>
        <v>0</v>
      </c>
      <c r="P86" s="239">
        <f ca="1"/>
        <v>1850</v>
      </c>
      <c r="Q86" t="str">
        <f ca="1"/>
        <v>入社4ヵ月後50円UP</v>
      </c>
      <c r="R86" s="239">
        <f ca="1"/>
        <v>450</v>
      </c>
      <c r="S86" s="239">
        <f ca="1"/>
        <v>300000</v>
      </c>
      <c r="T86" s="239">
        <f ca="1"/>
        <v>15045</v>
      </c>
      <c r="U86" s="239" t="str">
        <f ca="1"/>
        <v>0</v>
      </c>
      <c r="V86" s="239">
        <f ca="1"/>
        <v>27450</v>
      </c>
      <c r="W86" s="237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7">
        <f ca="1"/>
        <v>44291</v>
      </c>
      <c r="AE86" s="237">
        <f ca="1"/>
        <v>44984</v>
      </c>
      <c r="AF86" s="237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1">
        <f ca="1"/>
        <v>210406</v>
      </c>
      <c r="C87" s="241">
        <f ca="1"/>
        <v>242011</v>
      </c>
      <c r="D87" s="240" t="str">
        <f ca="1"/>
        <v>高雄工業 静岡</v>
      </c>
      <c r="E87" s="240" t="str">
        <f ca="1"/>
        <v>高雄工業株式会社 静岡事業所第一工場製作課</v>
      </c>
      <c r="F87" s="240" t="str">
        <f ca="1"/>
        <v>転造</v>
      </c>
      <c r="G87" s="240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7">
        <f ca="1"/>
        <v>32269</v>
      </c>
      <c r="M87">
        <f ca="1"/>
        <v>37</v>
      </c>
      <c r="N87" s="238">
        <f ca="1"/>
        <v>1420</v>
      </c>
      <c r="O87" t="str">
        <f ca="1"/>
        <v>6/16~ \1200⇒\1250</v>
      </c>
      <c r="P87" s="239">
        <f ca="1"/>
        <v>1880</v>
      </c>
      <c r="Q87" t="str">
        <f ca="1"/>
        <v>9/16~ 1600円→1750円</v>
      </c>
      <c r="R87" s="239">
        <f ca="1"/>
        <v>460</v>
      </c>
      <c r="S87" s="239">
        <f ca="1"/>
        <v>320000</v>
      </c>
      <c r="T87" s="239">
        <f ca="1"/>
        <v>16048</v>
      </c>
      <c r="U87" s="239" t="str">
        <f ca="1"/>
        <v>0</v>
      </c>
      <c r="V87" s="239">
        <f ca="1"/>
        <v>29280</v>
      </c>
      <c r="W87" s="23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7">
        <f ca="1"/>
        <v>44291</v>
      </c>
      <c r="AE87" s="237">
        <f ca="1"/>
        <v>0</v>
      </c>
      <c r="AF87" s="23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1">
        <f ca="1"/>
        <v>210410</v>
      </c>
      <c r="C88" s="241">
        <f ca="1"/>
        <v>212011</v>
      </c>
      <c r="D88" s="240" t="str">
        <f ca="1"/>
        <v>高雄工業 本社</v>
      </c>
      <c r="E88" s="240" t="str">
        <f ca="1"/>
        <v>高雄工業株式会社 愛知事業所本社工場製作課</v>
      </c>
      <c r="F88" s="240" t="str">
        <f ca="1"/>
        <v>六面加工</v>
      </c>
      <c r="G88" s="240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7">
        <f ca="1"/>
        <v>35048</v>
      </c>
      <c r="M88">
        <f ca="1"/>
        <v>30</v>
      </c>
      <c r="N88" s="238">
        <f ca="1"/>
        <v>1400</v>
      </c>
      <c r="O88" t="str">
        <f ca="1"/>
        <v>6/16~ \1200⇒\1250</v>
      </c>
      <c r="P88" s="239">
        <f ca="1"/>
        <v>1770</v>
      </c>
      <c r="Q88" t="str">
        <f ca="1"/>
        <v>9/16~ 1600円→1750円</v>
      </c>
      <c r="R88" s="239">
        <f ca="1"/>
        <v>370</v>
      </c>
      <c r="S88" s="239">
        <f ca="1"/>
        <v>0</v>
      </c>
      <c r="T88" s="239" t="str">
        <f ca="1"/>
        <v/>
      </c>
      <c r="U88" s="239" t="str">
        <f ca="1"/>
        <v>0</v>
      </c>
      <c r="V88" s="239" t="str">
        <f ca="1"/>
        <v/>
      </c>
      <c r="W88" s="237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7">
        <f ca="1"/>
        <v>44295</v>
      </c>
      <c r="AE88" s="237">
        <f ca="1"/>
        <v>44915</v>
      </c>
      <c r="AF88" s="237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1">
        <f ca="1"/>
        <v>210411</v>
      </c>
      <c r="C89" s="241">
        <f ca="1"/>
        <v>232010</v>
      </c>
      <c r="D89" s="240" t="str">
        <f ca="1"/>
        <v>高雄工業 岡山</v>
      </c>
      <c r="E89" s="240" t="str">
        <f ca="1"/>
        <v>高雄工業株式会社 岡山品質保証部岡山HUB品証課</v>
      </c>
      <c r="F89" s="240" t="str">
        <f ca="1"/>
        <v>HUB 検査課係.</v>
      </c>
      <c r="G89" s="240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7">
        <f ca="1"/>
        <v>33193</v>
      </c>
      <c r="M89">
        <f ca="1"/>
        <v>35</v>
      </c>
      <c r="N89" s="238">
        <f ca="1"/>
        <v>1110</v>
      </c>
      <c r="O89">
        <f ca="1"/>
        <v>0</v>
      </c>
      <c r="P89" s="239">
        <f ca="1"/>
        <v>1660</v>
      </c>
      <c r="Q89" t="str">
        <f ca="1"/>
        <v>9/16~ 1500円→1610円</v>
      </c>
      <c r="R89" s="239">
        <f ca="1"/>
        <v>550</v>
      </c>
      <c r="S89" s="239">
        <f ca="1"/>
        <v>118000</v>
      </c>
      <c r="T89" s="239">
        <f ca="1"/>
        <v>5918</v>
      </c>
      <c r="U89" s="239" t="str">
        <f ca="1"/>
        <v>0</v>
      </c>
      <c r="V89" s="239">
        <f ca="1"/>
        <v>10797</v>
      </c>
      <c r="W89" s="237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7">
        <f ca="1"/>
        <v>44298</v>
      </c>
      <c r="AE89" s="237">
        <f ca="1"/>
        <v>0</v>
      </c>
      <c r="AF89" s="237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1">
        <f ca="1"/>
        <v>210412</v>
      </c>
      <c r="C90" s="241">
        <f ca="1"/>
        <v>0</v>
      </c>
      <c r="D90" s="240" t="str">
        <f ca="1"/>
        <v>コーリツ 州の崎</v>
      </c>
      <c r="E90" s="240">
        <f ca="1"/>
        <v>0</v>
      </c>
      <c r="F90" s="240" t="str">
        <f ca="1"/>
        <v>一次旋係</v>
      </c>
      <c r="G90" s="24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7">
        <f ca="1"/>
        <v>30793</v>
      </c>
      <c r="M90">
        <f ca="1"/>
        <v>41</v>
      </c>
      <c r="N90" s="238">
        <f ca="1"/>
        <v>1400</v>
      </c>
      <c r="O90">
        <f ca="1"/>
        <v>0</v>
      </c>
      <c r="P90" s="239">
        <f ca="1"/>
        <v>1990</v>
      </c>
      <c r="Q90">
        <f ca="1"/>
        <v>0</v>
      </c>
      <c r="R90" s="239">
        <f ca="1"/>
        <v>590</v>
      </c>
      <c r="S90" s="239">
        <f ca="1"/>
        <v>0</v>
      </c>
      <c r="T90" s="239" t="str">
        <f ca="1"/>
        <v/>
      </c>
      <c r="U90" s="239" t="str">
        <f ca="1"/>
        <v>0</v>
      </c>
      <c r="V90" s="239" t="str">
        <f ca="1"/>
        <v/>
      </c>
      <c r="W90" s="237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7">
        <f ca="1"/>
        <v>44298</v>
      </c>
      <c r="AE90" s="237">
        <f ca="1"/>
        <v>44678</v>
      </c>
      <c r="AF90" s="237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1">
        <f ca="1"/>
        <v>210413</v>
      </c>
      <c r="C91" s="241">
        <f ca="1"/>
        <v>0</v>
      </c>
      <c r="D91" s="240" t="str">
        <f ca="1"/>
        <v>高雄工業 静岡</v>
      </c>
      <c r="E91" s="240">
        <f ca="1"/>
        <v>0</v>
      </c>
      <c r="F91" s="240">
        <f ca="1"/>
        <v>0</v>
      </c>
      <c r="G91" s="240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7">
        <f ca="1"/>
        <v>33521</v>
      </c>
      <c r="M91">
        <f ca="1"/>
        <v>34</v>
      </c>
      <c r="N91" s="238">
        <f ca="1"/>
        <v>1200</v>
      </c>
      <c r="O91">
        <f ca="1"/>
        <v>0</v>
      </c>
      <c r="P91" s="239">
        <f ca="1"/>
        <v>1600</v>
      </c>
      <c r="Q91">
        <f ca="1"/>
        <v>0</v>
      </c>
      <c r="R91" s="239">
        <f ca="1"/>
        <v>400</v>
      </c>
      <c r="S91" s="239">
        <f ca="1"/>
        <v>0</v>
      </c>
      <c r="T91" s="239" t="str">
        <f ca="1"/>
        <v/>
      </c>
      <c r="U91" s="239" t="str">
        <f ca="1"/>
        <v>0</v>
      </c>
      <c r="V91" s="239" t="str">
        <f ca="1"/>
        <v/>
      </c>
      <c r="W91" s="237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7">
        <f ca="1"/>
        <v>44299</v>
      </c>
      <c r="AE91" s="237">
        <f ca="1"/>
        <v>44317</v>
      </c>
      <c r="AF91" s="237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1">
        <f ca="1"/>
        <v>210414</v>
      </c>
      <c r="C92" s="241">
        <f ca="1"/>
        <v>0</v>
      </c>
      <c r="D92" s="240" t="str">
        <f ca="1"/>
        <v>高雄工業 静岡</v>
      </c>
      <c r="E92" s="240">
        <f ca="1"/>
        <v>0</v>
      </c>
      <c r="F92" s="240">
        <f ca="1"/>
        <v>0</v>
      </c>
      <c r="G92" s="240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7">
        <f ca="1"/>
        <v>33953</v>
      </c>
      <c r="M92">
        <f ca="1"/>
        <v>33</v>
      </c>
      <c r="N92" s="238">
        <f ca="1"/>
        <v>1200</v>
      </c>
      <c r="O92">
        <f ca="1"/>
        <v>0</v>
      </c>
      <c r="P92" s="239">
        <f ca="1"/>
        <v>1600</v>
      </c>
      <c r="Q92">
        <f ca="1"/>
        <v>0</v>
      </c>
      <c r="R92" s="239">
        <f ca="1"/>
        <v>400</v>
      </c>
      <c r="S92" s="239">
        <f ca="1"/>
        <v>0</v>
      </c>
      <c r="T92" s="239" t="str">
        <f ca="1"/>
        <v/>
      </c>
      <c r="U92" s="239" t="str">
        <f ca="1"/>
        <v>0</v>
      </c>
      <c r="V92" s="239" t="str">
        <f ca="1"/>
        <v/>
      </c>
      <c r="W92" s="237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7">
        <f ca="1"/>
        <v>44299</v>
      </c>
      <c r="AE92" s="237">
        <f ca="1"/>
        <v>44344</v>
      </c>
      <c r="AF92" s="237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1">
        <f ca="1"/>
        <v>210415</v>
      </c>
      <c r="C93" s="241">
        <f ca="1"/>
        <v>0</v>
      </c>
      <c r="D93" s="240" t="str">
        <f ca="1"/>
        <v>ﾌｪﾆﾃｯｸｾﾐｺﾝﾀﾞｸﾀｰ 鹿児島</v>
      </c>
      <c r="E93" s="240" t="str">
        <f ca="1"/>
        <v>鹿児島工場　製造部　製造課</v>
      </c>
      <c r="F93" s="240">
        <f ca="1"/>
        <v>0</v>
      </c>
      <c r="G93" s="240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7">
        <f ca="1"/>
        <v>33411</v>
      </c>
      <c r="M93">
        <f ca="1"/>
        <v>34</v>
      </c>
      <c r="N93" s="238">
        <f ca="1"/>
        <v>1500</v>
      </c>
      <c r="O93">
        <f ca="1"/>
        <v>0</v>
      </c>
      <c r="P93" s="239">
        <f ca="1"/>
        <v>2000</v>
      </c>
      <c r="Q93" t="str">
        <f ca="1"/>
        <v>2022/7/1~ 1900円⇒2000円</v>
      </c>
      <c r="R93" s="239">
        <f ca="1"/>
        <v>500</v>
      </c>
      <c r="S93" s="239">
        <f ca="1"/>
        <v>0</v>
      </c>
      <c r="T93" s="239" t="str">
        <f ca="1"/>
        <v/>
      </c>
      <c r="U93" s="239" t="str">
        <f ca="1"/>
        <v>0</v>
      </c>
      <c r="V93" s="239" t="str">
        <f ca="1"/>
        <v/>
      </c>
      <c r="W93" s="237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7">
        <f ca="1"/>
        <v>44301</v>
      </c>
      <c r="AE93" s="237">
        <f ca="1"/>
        <v>44834</v>
      </c>
      <c r="AF93" s="237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1">
        <f ca="1"/>
        <v>210416</v>
      </c>
      <c r="C94" s="241">
        <f ca="1"/>
        <v>242016</v>
      </c>
      <c r="D94" s="240" t="str">
        <f ca="1"/>
        <v>高雄工業 静岡</v>
      </c>
      <c r="E94" s="240" t="str">
        <f ca="1"/>
        <v>高雄工業株式会社 静岡事業所第一工場製作課</v>
      </c>
      <c r="F94" s="240" t="str">
        <f ca="1"/>
        <v>手動旋削</v>
      </c>
      <c r="G94" s="240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7">
        <f ca="1"/>
        <v>33527</v>
      </c>
      <c r="M94">
        <f ca="1"/>
        <v>34</v>
      </c>
      <c r="N94" s="238">
        <f ca="1"/>
        <v>1410</v>
      </c>
      <c r="O94">
        <f ca="1"/>
        <v>0</v>
      </c>
      <c r="P94" s="239">
        <f ca="1"/>
        <v>1830</v>
      </c>
      <c r="Q94" t="str">
        <f ca="1"/>
        <v>9/16~ 1600円→1750円</v>
      </c>
      <c r="R94" s="239">
        <f ca="1"/>
        <v>420</v>
      </c>
      <c r="S94" s="239">
        <f ca="1"/>
        <v>320000</v>
      </c>
      <c r="T94" s="239">
        <f ca="1"/>
        <v>16048</v>
      </c>
      <c r="U94" s="239" t="str">
        <f ca="1"/>
        <v>0</v>
      </c>
      <c r="V94" s="239">
        <f ca="1"/>
        <v>29280</v>
      </c>
      <c r="W94" s="237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7">
        <f ca="1"/>
        <v>44305</v>
      </c>
      <c r="AE94" s="237">
        <f ca="1"/>
        <v>45667</v>
      </c>
      <c r="AF94" s="237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1">
        <f ca="1"/>
        <v>210417</v>
      </c>
      <c r="C95" s="241">
        <f ca="1"/>
        <v>83505</v>
      </c>
      <c r="D95" s="240" t="str">
        <f ca="1"/>
        <v>ﾌｪﾆﾃｯｸｾﾐｺﾝﾀﾞｸﾀｰ 岡山</v>
      </c>
      <c r="E95" s="240" t="str">
        <f ca="1"/>
        <v>岡山工場製造部DF課６インチ担当</v>
      </c>
      <c r="F95" s="240">
        <f ca="1"/>
        <v>0</v>
      </c>
      <c r="G95" s="240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7">
        <f ca="1"/>
        <v>33593</v>
      </c>
      <c r="M95">
        <f ca="1"/>
        <v>33</v>
      </c>
      <c r="N95" s="238">
        <f ca="1"/>
        <v>1500</v>
      </c>
      <c r="O95" t="str">
        <f ca="1"/>
        <v>2021/7/21～　1400⇒1500</v>
      </c>
      <c r="P95" s="239">
        <f ca="1"/>
        <v>2300</v>
      </c>
      <c r="Q95">
        <f ca="1"/>
        <v>0</v>
      </c>
      <c r="R95" s="239">
        <f ca="1"/>
        <v>800</v>
      </c>
      <c r="S95" s="239">
        <f ca="1"/>
        <v>340000</v>
      </c>
      <c r="T95" s="239">
        <f ca="1"/>
        <v>17051</v>
      </c>
      <c r="U95" s="239" t="str">
        <f ca="1"/>
        <v>0</v>
      </c>
      <c r="V95" s="239">
        <f ca="1"/>
        <v>31110</v>
      </c>
      <c r="W95" s="237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7">
        <f ca="1"/>
        <v>44306</v>
      </c>
      <c r="AE95" s="237">
        <f ca="1"/>
        <v>45015</v>
      </c>
      <c r="AF95" s="237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1">
        <f ca="1"/>
        <v>210418</v>
      </c>
      <c r="C96" s="241">
        <f ca="1"/>
        <v>500003</v>
      </c>
      <c r="D96" s="240" t="str">
        <f ca="1"/>
        <v>セイビテック</v>
      </c>
      <c r="E96" s="240" t="str">
        <f ca="1"/>
        <v>製造部DCG課検査CHIP</v>
      </c>
      <c r="F96" s="240">
        <f ca="1"/>
        <v>0</v>
      </c>
      <c r="G96" s="240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7">
        <f ca="1"/>
        <v>36040</v>
      </c>
      <c r="M96">
        <f ca="1"/>
        <v>27</v>
      </c>
      <c r="N96" s="238">
        <f ca="1"/>
        <v>1400</v>
      </c>
      <c r="O96">
        <f ca="1"/>
        <v>0</v>
      </c>
      <c r="P96" s="239">
        <f ca="1"/>
        <v>2000</v>
      </c>
      <c r="Q96">
        <f ca="1"/>
        <v>0</v>
      </c>
      <c r="R96" s="239">
        <f ca="1"/>
        <v>600</v>
      </c>
      <c r="S96" s="239">
        <f ca="1"/>
        <v>0</v>
      </c>
      <c r="T96" s="239" t="str">
        <f ca="1"/>
        <v/>
      </c>
      <c r="U96" s="239" t="str">
        <f ca="1"/>
        <v>0</v>
      </c>
      <c r="V96" s="239" t="str">
        <f ca="1"/>
        <v/>
      </c>
      <c r="W96" s="237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7">
        <f ca="1"/>
        <v>44307</v>
      </c>
      <c r="AE96" s="237">
        <f ca="1"/>
        <v>44841</v>
      </c>
      <c r="AF96" s="237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1">
        <f ca="1"/>
        <v>210419</v>
      </c>
      <c r="C97" s="241">
        <f ca="1"/>
        <v>0</v>
      </c>
      <c r="D97" s="240" t="str">
        <f ca="1"/>
        <v>三芳</v>
      </c>
      <c r="E97" s="240">
        <f ca="1"/>
        <v>0</v>
      </c>
      <c r="F97" s="240">
        <f ca="1"/>
        <v>0</v>
      </c>
      <c r="G97" s="240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7">
        <f ca="1"/>
        <v>31537</v>
      </c>
      <c r="M97">
        <f ca="1"/>
        <v>39</v>
      </c>
      <c r="N97" s="238">
        <f ca="1"/>
        <v>1400</v>
      </c>
      <c r="O97" t="str">
        <f ca="1"/>
        <v>1/21~ 1300円→1400円へUP</v>
      </c>
      <c r="P97" s="239">
        <f ca="1"/>
        <v>1750</v>
      </c>
      <c r="Q97">
        <f ca="1"/>
        <v>0</v>
      </c>
      <c r="R97" s="239">
        <f ca="1"/>
        <v>350</v>
      </c>
      <c r="S97" s="239">
        <f ca="1"/>
        <v>280000</v>
      </c>
      <c r="T97" s="239">
        <f ca="1"/>
        <v>14042</v>
      </c>
      <c r="U97" s="239" t="str">
        <f ca="1"/>
        <v>0</v>
      </c>
      <c r="V97" s="239">
        <f ca="1"/>
        <v>25620</v>
      </c>
      <c r="W97" s="23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7">
        <f ca="1"/>
        <v>44308</v>
      </c>
      <c r="AE97" s="237">
        <f ca="1"/>
        <v>45065</v>
      </c>
      <c r="AF97" s="23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1">
        <f ca="1"/>
        <v>210420</v>
      </c>
      <c r="C98" s="241">
        <f ca="1"/>
        <v>500002</v>
      </c>
      <c r="D98" s="240" t="str">
        <f ca="1"/>
        <v>セイビテック</v>
      </c>
      <c r="E98" s="240" t="str">
        <f ca="1"/>
        <v>製造部DCG課検査CHIP</v>
      </c>
      <c r="F98" s="240">
        <f ca="1"/>
        <v>0</v>
      </c>
      <c r="G98" s="240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7">
        <f ca="1"/>
        <v>33714</v>
      </c>
      <c r="M98">
        <f ca="1"/>
        <v>33</v>
      </c>
      <c r="N98" s="238">
        <f ca="1"/>
        <v>1400</v>
      </c>
      <c r="O98">
        <f ca="1"/>
        <v>0</v>
      </c>
      <c r="P98" s="239">
        <f ca="1"/>
        <v>2000</v>
      </c>
      <c r="Q98">
        <f ca="1"/>
        <v>0</v>
      </c>
      <c r="R98" s="239">
        <f ca="1"/>
        <v>600</v>
      </c>
      <c r="S98" s="239">
        <f ca="1"/>
        <v>0</v>
      </c>
      <c r="T98" s="239" t="str">
        <f ca="1"/>
        <v/>
      </c>
      <c r="U98" s="239" t="str">
        <f ca="1"/>
        <v>0</v>
      </c>
      <c r="V98" s="239" t="str">
        <f ca="1"/>
        <v/>
      </c>
      <c r="W98" s="237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7">
        <f ca="1"/>
        <v>44312</v>
      </c>
      <c r="AE98" s="237">
        <f ca="1"/>
        <v>44859</v>
      </c>
      <c r="AF98" s="237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1">
        <f ca="1"/>
        <v>210421</v>
      </c>
      <c r="C99" s="241">
        <f ca="1"/>
        <v>410001</v>
      </c>
      <c r="D99" s="240" t="str">
        <f ca="1"/>
        <v>瑞陵精機</v>
      </c>
      <c r="E99" s="240" t="str">
        <f ca="1"/>
        <v>製造課</v>
      </c>
      <c r="F99" s="240" t="str">
        <f ca="1"/>
        <v>等速ジョイント</v>
      </c>
      <c r="G99" s="240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7">
        <f ca="1"/>
        <v>34027</v>
      </c>
      <c r="M99">
        <f ca="1"/>
        <v>32</v>
      </c>
      <c r="N99" s="238">
        <f ca="1"/>
        <v>1350</v>
      </c>
      <c r="O99" t="str">
        <f ca="1"/>
        <v>2022/4/21～　1320円→1350円</v>
      </c>
      <c r="P99" s="239">
        <f ca="1"/>
        <v>1750</v>
      </c>
      <c r="Q99">
        <f ca="1"/>
        <v>0</v>
      </c>
      <c r="R99" s="239">
        <f ca="1"/>
        <v>400</v>
      </c>
      <c r="S99" s="239">
        <f ca="1"/>
        <v>280000</v>
      </c>
      <c r="T99" s="239">
        <f ca="1"/>
        <v>14042</v>
      </c>
      <c r="U99" s="239" t="str">
        <f ca="1"/>
        <v>0</v>
      </c>
      <c r="V99" s="239">
        <f ca="1"/>
        <v>25620</v>
      </c>
      <c r="W99" s="237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7">
        <f ca="1"/>
        <v>44312</v>
      </c>
      <c r="AE99" s="237">
        <f ca="1"/>
        <v>0</v>
      </c>
      <c r="AF99" s="237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1">
        <f ca="1"/>
        <v>210422</v>
      </c>
      <c r="C100" s="241">
        <f ca="1"/>
        <v>0</v>
      </c>
      <c r="D100" s="240" t="str">
        <f ca="1"/>
        <v>川原鉄工所</v>
      </c>
      <c r="E100" s="240" t="str">
        <f ca="1"/>
        <v>製造部</v>
      </c>
      <c r="F100" s="240" t="str">
        <f ca="1"/>
        <v>旋盤ライン</v>
      </c>
      <c r="G100" s="24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7">
        <f ca="1"/>
        <v>32470</v>
      </c>
      <c r="M100">
        <f ca="1"/>
        <v>37</v>
      </c>
      <c r="N100" s="238">
        <f ca="1"/>
        <v>1300</v>
      </c>
      <c r="O100">
        <f ca="1"/>
        <v>0</v>
      </c>
      <c r="P100" s="239">
        <f ca="1"/>
        <v>1650</v>
      </c>
      <c r="Q100" t="str">
        <f ca="1"/>
        <v>9/21　1600円→1650円</v>
      </c>
      <c r="R100" s="239">
        <f ca="1"/>
        <v>350</v>
      </c>
      <c r="S100" s="239">
        <f ca="1"/>
        <v>0</v>
      </c>
      <c r="T100" s="239" t="str">
        <f ca="1"/>
        <v/>
      </c>
      <c r="U100" s="239" t="str">
        <f ca="1"/>
        <v>0</v>
      </c>
      <c r="V100" s="239" t="str">
        <f ca="1"/>
        <v/>
      </c>
      <c r="W100" s="237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7">
        <f ca="1"/>
        <v>44312</v>
      </c>
      <c r="AE100" s="237">
        <f ca="1"/>
        <v>44638</v>
      </c>
      <c r="AF100" s="237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1">
        <f ca="1"/>
        <v>210423</v>
      </c>
      <c r="C101" s="241">
        <f ca="1"/>
        <v>0</v>
      </c>
      <c r="D101" s="240" t="str">
        <f ca="1"/>
        <v>ﾌｪﾆﾃｯｸｾﾐｺﾝﾀﾞｸﾀｰ 鹿児島</v>
      </c>
      <c r="E101" s="240" t="str">
        <f ca="1"/>
        <v>鹿児島工場　製造部　製造課</v>
      </c>
      <c r="F101" s="240">
        <f ca="1"/>
        <v>0</v>
      </c>
      <c r="G101" s="240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7">
        <f ca="1"/>
        <v>33340</v>
      </c>
      <c r="M101">
        <f ca="1"/>
        <v>34</v>
      </c>
      <c r="N101" s="238">
        <f ca="1"/>
        <v>1400</v>
      </c>
      <c r="O101">
        <f ca="1"/>
        <v>0</v>
      </c>
      <c r="P101" s="239">
        <f ca="1"/>
        <v>2000</v>
      </c>
      <c r="Q101">
        <f ca="1"/>
        <v>0</v>
      </c>
      <c r="R101" s="239">
        <f ca="1"/>
        <v>600</v>
      </c>
      <c r="S101" s="239">
        <f ca="1"/>
        <v>180000</v>
      </c>
      <c r="T101" s="239">
        <f ca="1"/>
        <v>9027</v>
      </c>
      <c r="U101" s="239" t="str">
        <f ca="1"/>
        <v>0</v>
      </c>
      <c r="V101" s="239">
        <f ca="1"/>
        <v>16470</v>
      </c>
      <c r="W101" s="237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7">
        <f ca="1"/>
        <v>44313</v>
      </c>
      <c r="AE101" s="237">
        <f ca="1"/>
        <v>45023</v>
      </c>
      <c r="AF101" s="237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1">
        <f ca="1"/>
        <v>210424</v>
      </c>
      <c r="C102" s="241">
        <f ca="1"/>
        <v>0</v>
      </c>
      <c r="D102" s="240" t="str">
        <f ca="1"/>
        <v>ﾌｪﾆﾃｯｸｾﾐｺﾝﾀﾞｸﾀｰ 鹿児島</v>
      </c>
      <c r="E102" s="240" t="str">
        <f ca="1"/>
        <v>鹿児島工場　製造部　製造課</v>
      </c>
      <c r="F102" s="240">
        <f ca="1"/>
        <v>0</v>
      </c>
      <c r="G102" s="240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7">
        <f ca="1"/>
        <v>32730</v>
      </c>
      <c r="M102">
        <f ca="1"/>
        <v>36</v>
      </c>
      <c r="N102" s="238">
        <f ca="1"/>
        <v>1450</v>
      </c>
      <c r="O102">
        <f ca="1"/>
        <v>0</v>
      </c>
      <c r="P102" s="239">
        <f ca="1"/>
        <v>2100</v>
      </c>
      <c r="Q102" t="str">
        <f ca="1"/>
        <v>2022/7/1~ 1900円⇒2000円　2024/1/1～ 2000円⇒2100円</v>
      </c>
      <c r="R102" s="239">
        <f ca="1"/>
        <v>650</v>
      </c>
      <c r="S102" s="239">
        <f ca="1"/>
        <v>240000</v>
      </c>
      <c r="T102" s="239">
        <f ca="1"/>
        <v>12036</v>
      </c>
      <c r="U102" s="239" t="str">
        <f ca="1"/>
        <v>0</v>
      </c>
      <c r="V102" s="239">
        <f ca="1"/>
        <v>21960</v>
      </c>
      <c r="W102" s="237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7">
        <f ca="1"/>
        <v>44313</v>
      </c>
      <c r="AE102" s="237">
        <f ca="1"/>
        <v>45386</v>
      </c>
      <c r="AF102" s="237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1">
        <f ca="1"/>
        <v>210425</v>
      </c>
      <c r="C103" s="241">
        <f ca="1"/>
        <v>0</v>
      </c>
      <c r="D103" s="240" t="str">
        <f ca="1"/>
        <v>ピーエムアイ</v>
      </c>
      <c r="E103" s="240">
        <f ca="1"/>
        <v>0</v>
      </c>
      <c r="F103" s="240">
        <f ca="1"/>
        <v>0</v>
      </c>
      <c r="G103" s="240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7">
        <f ca="1"/>
        <v>34618</v>
      </c>
      <c r="M103">
        <f ca="1"/>
        <v>31</v>
      </c>
      <c r="N103" s="238">
        <f ca="1"/>
        <v>1300</v>
      </c>
      <c r="O103">
        <f ca="1"/>
        <v>0</v>
      </c>
      <c r="P103" s="239">
        <f ca="1"/>
        <v>1800</v>
      </c>
      <c r="Q103">
        <f ca="1"/>
        <v>0</v>
      </c>
      <c r="R103" s="239">
        <f ca="1"/>
        <v>500</v>
      </c>
      <c r="S103" s="239">
        <f ca="1"/>
        <v>0</v>
      </c>
      <c r="T103" s="239" t="str">
        <f ca="1"/>
        <v/>
      </c>
      <c r="U103" s="239" t="str">
        <f ca="1"/>
        <v>0</v>
      </c>
      <c r="V103" s="239" t="str">
        <f ca="1"/>
        <v/>
      </c>
      <c r="W103" s="237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7">
        <f ca="1"/>
        <v>44313</v>
      </c>
      <c r="AE103" s="237">
        <f ca="1"/>
        <v>44498</v>
      </c>
      <c r="AF103" s="237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1">
        <f ca="1"/>
        <v>210426</v>
      </c>
      <c r="C104" s="241">
        <f ca="1"/>
        <v>48</v>
      </c>
      <c r="D104" s="240" t="str">
        <f ca="1"/>
        <v>ピーエムアイ</v>
      </c>
      <c r="E104" s="240">
        <f ca="1"/>
        <v>0</v>
      </c>
      <c r="F104" s="240" t="str">
        <f ca="1"/>
        <v>一次旋係</v>
      </c>
      <c r="G104" s="240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7">
        <f ca="1"/>
        <v>34509</v>
      </c>
      <c r="M104">
        <f ca="1"/>
        <v>31</v>
      </c>
      <c r="N104" s="238">
        <f ca="1"/>
        <v>1300</v>
      </c>
      <c r="O104">
        <f ca="1"/>
        <v>0</v>
      </c>
      <c r="P104" s="239">
        <f ca="1"/>
        <v>1800</v>
      </c>
      <c r="Q104">
        <f ca="1"/>
        <v>0</v>
      </c>
      <c r="R104" s="239">
        <f ca="1"/>
        <v>500</v>
      </c>
      <c r="S104" s="239">
        <f ca="1"/>
        <v>0</v>
      </c>
      <c r="T104" s="239" t="str">
        <f ca="1"/>
        <v/>
      </c>
      <c r="U104" s="239" t="str">
        <f ca="1"/>
        <v>0</v>
      </c>
      <c r="V104" s="239" t="str">
        <f ca="1"/>
        <v/>
      </c>
      <c r="W104" s="237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7">
        <f ca="1"/>
        <v>44313</v>
      </c>
      <c r="AE104" s="237">
        <f ca="1"/>
        <v>44712</v>
      </c>
      <c r="AF104" s="237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1">
        <f ca="1"/>
        <v>210501</v>
      </c>
      <c r="C105" s="241">
        <f ca="1"/>
        <v>232012</v>
      </c>
      <c r="D105" s="240" t="str">
        <f ca="1"/>
        <v>高雄工業 岡山</v>
      </c>
      <c r="E105" s="240" t="str">
        <f ca="1"/>
        <v>高雄工業株式会社 岡山事業所HUB工場製作1課</v>
      </c>
      <c r="F105" s="240" t="str">
        <f ca="1"/>
        <v>1次旋係</v>
      </c>
      <c r="G105" s="240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7">
        <f ca="1"/>
        <v>34148</v>
      </c>
      <c r="M105">
        <f ca="1"/>
        <v>32</v>
      </c>
      <c r="N105" s="238">
        <f ca="1"/>
        <v>1420</v>
      </c>
      <c r="O105">
        <f ca="1"/>
        <v>0</v>
      </c>
      <c r="P105" s="239">
        <f ca="1"/>
        <v>1880</v>
      </c>
      <c r="Q105" t="str">
        <f ca="1"/>
        <v>9/16~ 1610円→1760円</v>
      </c>
      <c r="R105" s="239">
        <f ca="1"/>
        <v>460</v>
      </c>
      <c r="S105" s="239">
        <f ca="1"/>
        <v>280000</v>
      </c>
      <c r="T105" s="239">
        <f ca="1"/>
        <v>14042</v>
      </c>
      <c r="U105" s="239" t="str">
        <f ca="1"/>
        <v>0</v>
      </c>
      <c r="V105" s="239">
        <f ca="1"/>
        <v>25620</v>
      </c>
      <c r="W105" s="237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7">
        <f ca="1"/>
        <v>44326</v>
      </c>
      <c r="AE105" s="237">
        <f ca="1"/>
        <v>45861</v>
      </c>
      <c r="AF105" s="237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1">
        <f ca="1"/>
        <v>210502</v>
      </c>
      <c r="C106" s="241">
        <f ca="1"/>
        <v>232011</v>
      </c>
      <c r="D106" s="240" t="str">
        <f ca="1"/>
        <v>高雄工業 岡山</v>
      </c>
      <c r="E106" s="240" t="str">
        <f ca="1"/>
        <v>高雄工業株式会社 岡山品質保証部岡山HUB品証課</v>
      </c>
      <c r="F106" s="240" t="str">
        <f ca="1"/>
        <v>一次旋係</v>
      </c>
      <c r="G106" s="240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7">
        <f ca="1"/>
        <v>34304</v>
      </c>
      <c r="M106">
        <f ca="1"/>
        <v>32</v>
      </c>
      <c r="N106" s="238">
        <f ca="1"/>
        <v>1150</v>
      </c>
      <c r="O106">
        <f ca="1"/>
        <v>0</v>
      </c>
      <c r="P106" s="239">
        <f ca="1"/>
        <v>1640</v>
      </c>
      <c r="Q106" t="str">
        <f ca="1"/>
        <v>9/16~ 1520円→1620円</v>
      </c>
      <c r="R106" s="239">
        <f ca="1"/>
        <v>490</v>
      </c>
      <c r="S106" s="239">
        <f ca="1"/>
        <v>0</v>
      </c>
      <c r="T106" s="239" t="str">
        <f ca="1"/>
        <v/>
      </c>
      <c r="U106" s="239" t="str">
        <f ca="1"/>
        <v>0</v>
      </c>
      <c r="V106" s="239" t="str">
        <f ca="1"/>
        <v/>
      </c>
      <c r="W106" s="237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7">
        <f ca="1"/>
        <v>44326</v>
      </c>
      <c r="AE106" s="237">
        <f ca="1"/>
        <v>44786</v>
      </c>
      <c r="AF106" s="237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1">
        <f ca="1"/>
        <v>210503</v>
      </c>
      <c r="C107" s="241">
        <f ca="1"/>
        <v>0</v>
      </c>
      <c r="D107" s="240" t="str">
        <f ca="1"/>
        <v>高雄工業 海南第一</v>
      </c>
      <c r="E107" s="240" t="str">
        <f ca="1"/>
        <v>高雄工業株式会社 愛知事業所海南第一工場製作1課</v>
      </c>
      <c r="F107" s="240">
        <f ca="1"/>
        <v>0</v>
      </c>
      <c r="G107" s="240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7">
        <f ca="1"/>
        <v>34343</v>
      </c>
      <c r="M107">
        <f ca="1"/>
        <v>31</v>
      </c>
      <c r="N107" s="238">
        <f ca="1"/>
        <v>1100</v>
      </c>
      <c r="O107">
        <f ca="1"/>
        <v>0</v>
      </c>
      <c r="P107" s="239">
        <f ca="1"/>
        <v>1500</v>
      </c>
      <c r="Q107">
        <f ca="1"/>
        <v>0</v>
      </c>
      <c r="R107" s="239">
        <f ca="1"/>
        <v>400</v>
      </c>
      <c r="S107" s="239">
        <f ca="1"/>
        <v>0</v>
      </c>
      <c r="T107" s="239" t="str">
        <f ca="1"/>
        <v/>
      </c>
      <c r="U107" s="239" t="str">
        <f ca="1"/>
        <v>0</v>
      </c>
      <c r="V107" s="239" t="str">
        <f ca="1"/>
        <v/>
      </c>
      <c r="W107" s="23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7">
        <f ca="1"/>
        <v>44326</v>
      </c>
      <c r="AE107" s="237">
        <f ca="1"/>
        <v>44377</v>
      </c>
      <c r="AF107" s="23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1">
        <f ca="1"/>
        <v>210504</v>
      </c>
      <c r="C108" s="241">
        <f ca="1"/>
        <v>0</v>
      </c>
      <c r="D108" s="240" t="str">
        <f ca="1"/>
        <v>高雄工業 海南第一</v>
      </c>
      <c r="E108" s="240" t="str">
        <f ca="1"/>
        <v>高雄工業株式会社 愛知事業所海南第一工場製作1課</v>
      </c>
      <c r="F108" s="240">
        <f ca="1"/>
        <v>0</v>
      </c>
      <c r="G108" s="240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7">
        <f ca="1"/>
        <v>25308</v>
      </c>
      <c r="M108">
        <f ca="1"/>
        <v>56</v>
      </c>
      <c r="N108" s="238">
        <f ca="1"/>
        <v>1300</v>
      </c>
      <c r="O108">
        <f ca="1"/>
        <v>0</v>
      </c>
      <c r="P108" s="239">
        <f ca="1"/>
        <v>1650</v>
      </c>
      <c r="Q108">
        <f ca="1"/>
        <v>1650</v>
      </c>
      <c r="R108" s="239">
        <f ca="1"/>
        <v>350</v>
      </c>
      <c r="S108" s="239">
        <f ca="1"/>
        <v>0</v>
      </c>
      <c r="T108" s="239" t="str">
        <f ca="1"/>
        <v/>
      </c>
      <c r="U108" s="239" t="str">
        <f ca="1"/>
        <v>0</v>
      </c>
      <c r="V108" s="239" t="str">
        <f ca="1"/>
        <v/>
      </c>
      <c r="W108" s="237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7">
        <f ca="1"/>
        <v>44326</v>
      </c>
      <c r="AE108" s="237">
        <f ca="1"/>
        <v>44439</v>
      </c>
      <c r="AF108" s="237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1">
        <f ca="1"/>
        <v>210505</v>
      </c>
      <c r="C109" s="241">
        <f ca="1"/>
        <v>0</v>
      </c>
      <c r="D109" s="240" t="str">
        <f ca="1"/>
        <v>瑞陵精機</v>
      </c>
      <c r="E109" s="240" t="str">
        <f ca="1"/>
        <v>製造1課</v>
      </c>
      <c r="F109" s="240" t="str">
        <f ca="1"/>
        <v>CVJ</v>
      </c>
      <c r="G109" s="240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7">
        <f ca="1"/>
        <v>32473</v>
      </c>
      <c r="M109">
        <f ca="1"/>
        <v>37</v>
      </c>
      <c r="N109" s="238">
        <f ca="1"/>
        <v>1250</v>
      </c>
      <c r="O109">
        <f ca="1"/>
        <v>0</v>
      </c>
      <c r="P109" s="239">
        <f ca="1"/>
        <v>1600</v>
      </c>
      <c r="Q109">
        <f ca="1"/>
        <v>0</v>
      </c>
      <c r="R109" s="239">
        <f ca="1"/>
        <v>350</v>
      </c>
      <c r="S109" s="239">
        <f ca="1"/>
        <v>0</v>
      </c>
      <c r="T109" s="239" t="str">
        <f ca="1"/>
        <v/>
      </c>
      <c r="U109" s="239" t="str">
        <f ca="1"/>
        <v>0</v>
      </c>
      <c r="V109" s="239" t="str">
        <f ca="1"/>
        <v/>
      </c>
      <c r="W109" s="237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7">
        <f ca="1"/>
        <v>44327</v>
      </c>
      <c r="AE109" s="237">
        <f ca="1"/>
        <v>44592</v>
      </c>
      <c r="AF109" s="237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1">
        <f ca="1"/>
        <v>210506</v>
      </c>
      <c r="C110" s="241">
        <f ca="1"/>
        <v>0</v>
      </c>
      <c r="D110" s="240" t="str">
        <f ca="1"/>
        <v>瑞陵精機</v>
      </c>
      <c r="E110" s="240" t="str">
        <f ca="1"/>
        <v>製造1課</v>
      </c>
      <c r="F110" s="240" t="str">
        <f ca="1"/>
        <v>CVJ</v>
      </c>
      <c r="G110" s="24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7">
        <f ca="1"/>
        <v>33538</v>
      </c>
      <c r="M110">
        <f ca="1"/>
        <v>34</v>
      </c>
      <c r="N110" s="238">
        <f ca="1"/>
        <v>1250</v>
      </c>
      <c r="O110">
        <f ca="1"/>
        <v>0</v>
      </c>
      <c r="P110" s="239">
        <f ca="1"/>
        <v>1600</v>
      </c>
      <c r="Q110">
        <f ca="1"/>
        <v>0</v>
      </c>
      <c r="R110" s="239">
        <f ca="1"/>
        <v>350</v>
      </c>
      <c r="S110" s="239">
        <f ca="1"/>
        <v>0</v>
      </c>
      <c r="T110" s="239" t="str">
        <f ca="1"/>
        <v/>
      </c>
      <c r="U110" s="239" t="str">
        <f ca="1"/>
        <v>0</v>
      </c>
      <c r="V110" s="239" t="str">
        <f ca="1"/>
        <v/>
      </c>
      <c r="W110" s="237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7">
        <f ca="1"/>
        <v>44327</v>
      </c>
      <c r="AE110" s="237">
        <f ca="1"/>
        <v>44553</v>
      </c>
      <c r="AF110" s="237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1">
        <f ca="1"/>
        <v>210507</v>
      </c>
      <c r="C111" s="241">
        <f ca="1"/>
        <v>410005</v>
      </c>
      <c r="D111" s="240" t="str">
        <f ca="1"/>
        <v>瑞陵精機</v>
      </c>
      <c r="E111" s="240" t="str">
        <f ca="1"/>
        <v>製造課</v>
      </c>
      <c r="F111" s="240" t="str">
        <f ca="1"/>
        <v>等速ジョイント</v>
      </c>
      <c r="G111" s="240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7">
        <f ca="1"/>
        <v>31006</v>
      </c>
      <c r="M111">
        <f ca="1"/>
        <v>41</v>
      </c>
      <c r="N111" s="238">
        <f ca="1"/>
        <v>1350</v>
      </c>
      <c r="O111" t="str">
        <f ca="1"/>
        <v>2022/3/21～　1250円→1300円</v>
      </c>
      <c r="P111" s="239">
        <f ca="1"/>
        <v>1750</v>
      </c>
      <c r="Q111">
        <f ca="1"/>
        <v>0</v>
      </c>
      <c r="R111" s="239">
        <f ca="1"/>
        <v>400</v>
      </c>
      <c r="S111" s="239">
        <f ca="1"/>
        <v>260000</v>
      </c>
      <c r="T111" s="239">
        <f ca="1"/>
        <v>13039</v>
      </c>
      <c r="U111" s="239">
        <f ca="1"/>
        <v>2067</v>
      </c>
      <c r="V111" s="239">
        <f ca="1"/>
        <v>23790</v>
      </c>
      <c r="W111" s="237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7">
        <f ca="1"/>
        <v>44337</v>
      </c>
      <c r="AE111" s="237">
        <f ca="1"/>
        <v>0</v>
      </c>
      <c r="AF111" s="237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1">
        <f ca="1"/>
        <v>210508</v>
      </c>
      <c r="C112" s="241">
        <f ca="1"/>
        <v>0</v>
      </c>
      <c r="D112" s="240" t="str">
        <f ca="1"/>
        <v>瑞陵精機</v>
      </c>
      <c r="E112" s="240" t="str">
        <f ca="1"/>
        <v>製造1課</v>
      </c>
      <c r="F112" s="240" t="str">
        <f ca="1"/>
        <v>CVJ</v>
      </c>
      <c r="G112" s="240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7">
        <f ca="1"/>
        <v>29334</v>
      </c>
      <c r="M112">
        <f ca="1"/>
        <v>45</v>
      </c>
      <c r="N112" s="238">
        <f ca="1"/>
        <v>1320</v>
      </c>
      <c r="O112">
        <f ca="1"/>
        <v>0</v>
      </c>
      <c r="P112" s="239">
        <f ca="1"/>
        <v>1700</v>
      </c>
      <c r="Q112">
        <f ca="1"/>
        <v>0</v>
      </c>
      <c r="R112" s="239">
        <f ca="1"/>
        <v>380</v>
      </c>
      <c r="S112" s="239">
        <f ca="1"/>
        <v>0</v>
      </c>
      <c r="T112" s="239" t="str">
        <f ca="1"/>
        <v/>
      </c>
      <c r="U112" s="239" t="str">
        <f ca="1"/>
        <v>0</v>
      </c>
      <c r="V112" s="239" t="str">
        <f ca="1"/>
        <v/>
      </c>
      <c r="W112" s="237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7">
        <f ca="1"/>
        <v>44337</v>
      </c>
      <c r="AE112" s="237">
        <f ca="1"/>
        <v>44568</v>
      </c>
      <c r="AF112" s="237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1">
        <f ca="1"/>
        <v>210509</v>
      </c>
      <c r="C113" s="241">
        <f ca="1"/>
        <v>0</v>
      </c>
      <c r="D113" s="240" t="str">
        <f ca="1"/>
        <v>ﾌｪﾆﾃｯｸｾﾐｺﾝﾀﾞｸﾀｰ 鹿児島</v>
      </c>
      <c r="E113" s="240">
        <f ca="1"/>
        <v>0</v>
      </c>
      <c r="F113" s="240">
        <f ca="1"/>
        <v>0</v>
      </c>
      <c r="G113" s="240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7">
        <f ca="1"/>
        <v>35473</v>
      </c>
      <c r="M113">
        <f ca="1"/>
        <v>28</v>
      </c>
      <c r="N113" s="238">
        <f ca="1"/>
        <v>1400</v>
      </c>
      <c r="O113">
        <f ca="1"/>
        <v>0</v>
      </c>
      <c r="P113" s="239">
        <f ca="1"/>
        <v>1900</v>
      </c>
      <c r="Q113">
        <f ca="1"/>
        <v>0</v>
      </c>
      <c r="R113" s="239">
        <f ca="1"/>
        <v>500</v>
      </c>
      <c r="S113" s="239">
        <f ca="1"/>
        <v>0</v>
      </c>
      <c r="T113" s="239" t="str">
        <f ca="1"/>
        <v/>
      </c>
      <c r="U113" s="239" t="str">
        <f ca="1"/>
        <v>0</v>
      </c>
      <c r="V113" s="239" t="str">
        <f ca="1"/>
        <v/>
      </c>
      <c r="W113" s="237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7">
        <f ca="1"/>
        <v>44340</v>
      </c>
      <c r="AE113" s="237">
        <f ca="1"/>
        <v>44439</v>
      </c>
      <c r="AF113" s="237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1">
        <f ca="1"/>
        <v>210510</v>
      </c>
      <c r="C114" s="241">
        <f ca="1"/>
        <v>0</v>
      </c>
      <c r="D114" s="240" t="str">
        <f ca="1"/>
        <v>高雄工業 海南第二</v>
      </c>
      <c r="E114" s="240" t="str">
        <f ca="1"/>
        <v>高雄工業株式会社 愛知事業所海南第二工場製作課</v>
      </c>
      <c r="F114" s="240">
        <f ca="1"/>
        <v>0</v>
      </c>
      <c r="G114" s="240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7">
        <f ca="1"/>
        <v>32542</v>
      </c>
      <c r="M114">
        <f ca="1"/>
        <v>36</v>
      </c>
      <c r="N114" s="238">
        <f ca="1"/>
        <v>1250</v>
      </c>
      <c r="O114">
        <f ca="1"/>
        <v>0</v>
      </c>
      <c r="P114" s="239">
        <f ca="1"/>
        <v>1750</v>
      </c>
      <c r="Q114">
        <f ca="1"/>
        <v>0</v>
      </c>
      <c r="R114" s="239">
        <f ca="1"/>
        <v>500</v>
      </c>
      <c r="S114" s="239">
        <f ca="1"/>
        <v>0</v>
      </c>
      <c r="T114" s="239" t="str">
        <f ca="1"/>
        <v/>
      </c>
      <c r="U114" s="239" t="str">
        <f ca="1"/>
        <v>0</v>
      </c>
      <c r="V114" s="239" t="str">
        <f ca="1"/>
        <v/>
      </c>
      <c r="W114" s="237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7">
        <f ca="1"/>
        <v>44341</v>
      </c>
      <c r="AE114" s="237">
        <f ca="1"/>
        <v>44498</v>
      </c>
      <c r="AF114" s="237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1">
        <f ca="1"/>
        <v>210511</v>
      </c>
      <c r="C115" s="241">
        <f ca="1"/>
        <v>0</v>
      </c>
      <c r="D115" s="240" t="str">
        <f ca="1"/>
        <v>高雄工業 本社</v>
      </c>
      <c r="E115" s="240" t="str">
        <f ca="1"/>
        <v>高雄工業株式会社 愛知事業所本社工場製作課</v>
      </c>
      <c r="F115" s="240">
        <f ca="1"/>
        <v>0</v>
      </c>
      <c r="G115" s="240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7">
        <f ca="1"/>
        <v>34886</v>
      </c>
      <c r="M115">
        <f ca="1"/>
        <v>30</v>
      </c>
      <c r="N115" s="238">
        <f ca="1"/>
        <v>1200</v>
      </c>
      <c r="O115">
        <f ca="1"/>
        <v>0</v>
      </c>
      <c r="P115" s="239">
        <f ca="1"/>
        <v>1600</v>
      </c>
      <c r="Q115">
        <f ca="1"/>
        <v>0</v>
      </c>
      <c r="R115" s="239">
        <f ca="1"/>
        <v>400</v>
      </c>
      <c r="S115" s="239">
        <f ca="1"/>
        <v>0</v>
      </c>
      <c r="T115" s="239" t="str">
        <f ca="1"/>
        <v/>
      </c>
      <c r="U115" s="239" t="str">
        <f ca="1"/>
        <v>0</v>
      </c>
      <c r="V115" s="239" t="str">
        <f ca="1"/>
        <v/>
      </c>
      <c r="W115" s="237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7">
        <f ca="1"/>
        <v>44347</v>
      </c>
      <c r="AE115" s="237">
        <f ca="1"/>
        <v>44357</v>
      </c>
      <c r="AF115" s="237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 s="241">
        <f ca="1"/>
        <v>210602</v>
      </c>
      <c r="C116" s="241">
        <f ca="1"/>
        <v>232013</v>
      </c>
      <c r="D116" s="240" t="str">
        <f ca="1"/>
        <v>高雄工業 岡山</v>
      </c>
      <c r="E116" s="240" t="str">
        <f ca="1"/>
        <v>高雄工業株式会社 岡山事業所CVJ工場製作課</v>
      </c>
      <c r="F116" s="240" t="str">
        <f ca="1"/>
        <v>CVJ長軸旋盤係</v>
      </c>
      <c r="G116" s="240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7">
        <f ca="1"/>
        <v>35031</v>
      </c>
      <c r="M116">
        <f ca="1"/>
        <v>30</v>
      </c>
      <c r="N116" s="238">
        <f ca="1"/>
        <v>1430</v>
      </c>
      <c r="O116" t="str">
        <f ca="1"/>
        <v>6/16~ \1200⇒\1250</v>
      </c>
      <c r="P116" s="239">
        <f ca="1"/>
        <v>1860</v>
      </c>
      <c r="Q116" t="str">
        <f ca="1"/>
        <v>9/16~ 1600円→1750円</v>
      </c>
      <c r="R116" s="239">
        <f ca="1"/>
        <v>430</v>
      </c>
      <c r="S116" s="239">
        <f ca="1"/>
        <v>280000</v>
      </c>
      <c r="T116" s="239">
        <f ca="1"/>
        <v>14042</v>
      </c>
      <c r="U116" s="239" t="str">
        <f ca="1"/>
        <v>0</v>
      </c>
      <c r="V116" s="239">
        <f ca="1"/>
        <v>25620</v>
      </c>
      <c r="W116" s="237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7">
        <f ca="1"/>
        <v>44348</v>
      </c>
      <c r="AE116" s="237">
        <f ca="1"/>
        <v>45982</v>
      </c>
      <c r="AF116" s="237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1">
        <f ca="1"/>
        <v>210600</v>
      </c>
      <c r="C117" s="241">
        <f ca="1"/>
        <v>0</v>
      </c>
      <c r="D117" s="240" t="str">
        <f ca="1"/>
        <v>ﾌｪﾆﾃｯｸｾﾐｺﾝﾀﾞｸﾀｰ 鹿児島</v>
      </c>
      <c r="E117" s="240">
        <f ca="1"/>
        <v>0</v>
      </c>
      <c r="F117" s="240">
        <f ca="1"/>
        <v>0</v>
      </c>
      <c r="G117" s="240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7">
        <f ca="1"/>
        <v>28900</v>
      </c>
      <c r="M117">
        <f ca="1"/>
        <v>46</v>
      </c>
      <c r="N117" s="238">
        <f ca="1"/>
        <v>1400</v>
      </c>
      <c r="O117">
        <f ca="1"/>
        <v>0</v>
      </c>
      <c r="P117" s="239">
        <f ca="1"/>
        <v>1900</v>
      </c>
      <c r="Q117">
        <f ca="1"/>
        <v>0</v>
      </c>
      <c r="R117" s="239">
        <f ca="1"/>
        <v>500</v>
      </c>
      <c r="S117" s="239">
        <f ca="1"/>
        <v>0</v>
      </c>
      <c r="T117" s="239" t="str">
        <f ca="1"/>
        <v/>
      </c>
      <c r="U117" s="239" t="str">
        <f ca="1"/>
        <v>0</v>
      </c>
      <c r="V117" s="239" t="str">
        <f ca="1"/>
        <v/>
      </c>
      <c r="W117" s="23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7">
        <f ca="1"/>
        <v>44348</v>
      </c>
      <c r="AE117" s="237">
        <f ca="1"/>
        <v>44352</v>
      </c>
      <c r="AF117" s="23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1">
        <f ca="1"/>
        <v>210601</v>
      </c>
      <c r="C118" s="241">
        <f ca="1"/>
        <v>0</v>
      </c>
      <c r="D118" s="240" t="str">
        <f ca="1"/>
        <v>高雄工業 岡山</v>
      </c>
      <c r="E118" s="240">
        <f ca="1"/>
        <v>0</v>
      </c>
      <c r="F118" s="240">
        <f ca="1"/>
        <v>0</v>
      </c>
      <c r="G118" s="240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7">
        <f ca="1"/>
        <v>31986</v>
      </c>
      <c r="M118">
        <f ca="1"/>
        <v>38</v>
      </c>
      <c r="N118" s="238">
        <f ca="1"/>
        <v>1350</v>
      </c>
      <c r="O118">
        <f ca="1"/>
        <v>0</v>
      </c>
      <c r="P118" s="239">
        <f ca="1"/>
        <v>1750</v>
      </c>
      <c r="Q118">
        <f ca="1"/>
        <v>0</v>
      </c>
      <c r="R118" s="239">
        <f ca="1"/>
        <v>400</v>
      </c>
      <c r="S118" s="239">
        <f ca="1"/>
        <v>0</v>
      </c>
      <c r="T118" s="239" t="str">
        <f ca="1"/>
        <v/>
      </c>
      <c r="U118" s="239" t="str">
        <f ca="1"/>
        <v>0</v>
      </c>
      <c r="V118" s="239" t="str">
        <f ca="1"/>
        <v/>
      </c>
      <c r="W118" s="237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7">
        <f ca="1"/>
        <v>44348</v>
      </c>
      <c r="AE118" s="237">
        <f ca="1"/>
        <v>44525</v>
      </c>
      <c r="AF118" s="237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1">
        <f ca="1"/>
        <v>210618</v>
      </c>
      <c r="C119" s="241">
        <f ca="1"/>
        <v>0</v>
      </c>
      <c r="D119" s="240" t="str">
        <f ca="1"/>
        <v>ﾌｪﾆﾃｯｸｾﾐｺﾝﾀﾞｸﾀｰ 鹿児島</v>
      </c>
      <c r="E119" s="240">
        <f ca="1"/>
        <v>0</v>
      </c>
      <c r="F119" s="240">
        <f ca="1"/>
        <v>0</v>
      </c>
      <c r="G119" s="240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7">
        <f ca="1"/>
        <v>32613</v>
      </c>
      <c r="M119">
        <f ca="1"/>
        <v>36</v>
      </c>
      <c r="N119" s="238">
        <f ca="1"/>
        <v>1250</v>
      </c>
      <c r="O119">
        <f ca="1"/>
        <v>0</v>
      </c>
      <c r="P119" s="239">
        <f ca="1"/>
        <v>1900</v>
      </c>
      <c r="Q119">
        <f ca="1"/>
        <v>0</v>
      </c>
      <c r="R119" s="239">
        <f ca="1"/>
        <v>650</v>
      </c>
      <c r="S119" s="239">
        <f ca="1"/>
        <v>0</v>
      </c>
      <c r="T119" s="239" t="str">
        <f ca="1"/>
        <v/>
      </c>
      <c r="U119" s="239" t="str">
        <f ca="1"/>
        <v>0</v>
      </c>
      <c r="V119" s="239" t="str">
        <f ca="1"/>
        <v/>
      </c>
      <c r="W119" s="237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7">
        <f ca="1"/>
        <v>44348</v>
      </c>
      <c r="AE119" s="237">
        <f ca="1"/>
        <v>44352</v>
      </c>
      <c r="AF119" s="237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1">
        <f ca="1"/>
        <v>211031</v>
      </c>
      <c r="C120" s="241">
        <f ca="1"/>
        <v>0</v>
      </c>
      <c r="D120" s="240" t="str">
        <f ca="1"/>
        <v>ﾌｪﾆﾃｯｸｾﾐｺﾝﾀﾞｸﾀｰ 鹿児島</v>
      </c>
      <c r="E120" s="240">
        <f ca="1"/>
        <v>0</v>
      </c>
      <c r="F120" s="240">
        <f ca="1"/>
        <v>0</v>
      </c>
      <c r="G120" s="24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7">
        <f ca="1"/>
        <v>31475</v>
      </c>
      <c r="M120">
        <f ca="1"/>
        <v>39</v>
      </c>
      <c r="N120" s="238">
        <f ca="1"/>
        <v>1400</v>
      </c>
      <c r="O120">
        <f ca="1"/>
        <v>0</v>
      </c>
      <c r="P120" s="239">
        <f ca="1"/>
        <v>1900</v>
      </c>
      <c r="Q120">
        <f ca="1"/>
        <v>0</v>
      </c>
      <c r="R120" s="239">
        <f ca="1"/>
        <v>500</v>
      </c>
      <c r="S120" s="239">
        <f ca="1"/>
        <v>0</v>
      </c>
      <c r="T120" s="239" t="str">
        <f ca="1"/>
        <v/>
      </c>
      <c r="U120" s="239" t="str">
        <f ca="1"/>
        <v>0</v>
      </c>
      <c r="V120" s="239" t="str">
        <f ca="1"/>
        <v/>
      </c>
      <c r="W120" s="237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7">
        <f ca="1"/>
        <v>44348</v>
      </c>
      <c r="AE120" s="237">
        <f ca="1"/>
        <v>44352</v>
      </c>
      <c r="AF120" s="237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1">
        <f ca="1"/>
        <v>210603</v>
      </c>
      <c r="C121" s="241">
        <f ca="1"/>
        <v>83665</v>
      </c>
      <c r="D121" s="240" t="str">
        <f ca="1"/>
        <v>ﾌｪﾆﾃｯｸｾﾐｺﾝﾀﾞｸﾀｰ 岡山</v>
      </c>
      <c r="E121" s="240" t="str">
        <f ca="1"/>
        <v>岡山工場製造部PR課５インチ担当</v>
      </c>
      <c r="F121" s="240">
        <f ca="1"/>
        <v>0</v>
      </c>
      <c r="G121" s="240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7">
        <f ca="1"/>
        <v>33531</v>
      </c>
      <c r="M121">
        <f ca="1"/>
        <v>34</v>
      </c>
      <c r="N121" s="238">
        <f ca="1"/>
        <v>1500</v>
      </c>
      <c r="O121" t="str">
        <f ca="1"/>
        <v>2021/9/21~　1400⇒1500</v>
      </c>
      <c r="P121" s="239">
        <f ca="1"/>
        <v>2300</v>
      </c>
      <c r="Q121">
        <f ca="1"/>
        <v>0</v>
      </c>
      <c r="R121" s="239">
        <f ca="1"/>
        <v>800</v>
      </c>
      <c r="S121" s="239">
        <f ca="1"/>
        <v>300000</v>
      </c>
      <c r="T121" s="239">
        <f ca="1"/>
        <v>15045</v>
      </c>
      <c r="U121" s="239" t="str">
        <f ca="1"/>
        <v>0</v>
      </c>
      <c r="V121" s="239">
        <f ca="1"/>
        <v>27450</v>
      </c>
      <c r="W121" s="237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7">
        <f ca="1"/>
        <v>44350</v>
      </c>
      <c r="AE121" s="237">
        <f ca="1"/>
        <v>45015</v>
      </c>
      <c r="AF121" s="237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1">
        <f ca="1"/>
        <v>210604</v>
      </c>
      <c r="C122" s="241">
        <f ca="1"/>
        <v>500004</v>
      </c>
      <c r="D122" s="240" t="str">
        <f ca="1"/>
        <v>セイビテック</v>
      </c>
      <c r="E122" s="240" t="str">
        <f ca="1"/>
        <v>製造部WT課プローブ</v>
      </c>
      <c r="F122" s="240">
        <f ca="1"/>
        <v>0</v>
      </c>
      <c r="G122" s="240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7">
        <f ca="1"/>
        <v>35065</v>
      </c>
      <c r="M122">
        <f ca="1"/>
        <v>29</v>
      </c>
      <c r="N122" s="238">
        <f ca="1"/>
        <v>1350</v>
      </c>
      <c r="O122" t="str">
        <f ca="1"/>
        <v>2022/6/21～　1300円⇒1350円</v>
      </c>
      <c r="P122" s="239">
        <f ca="1"/>
        <v>1900</v>
      </c>
      <c r="Q122">
        <f ca="1"/>
        <v>0</v>
      </c>
      <c r="R122" s="239">
        <f ca="1"/>
        <v>550</v>
      </c>
      <c r="S122" s="239">
        <f ca="1"/>
        <v>300000</v>
      </c>
      <c r="T122" s="239">
        <f ca="1"/>
        <v>15045</v>
      </c>
      <c r="U122" s="239" t="str">
        <f ca="1"/>
        <v>0</v>
      </c>
      <c r="V122" s="239">
        <f ca="1"/>
        <v>27450</v>
      </c>
      <c r="W122" s="237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7">
        <f ca="1"/>
        <v>44354</v>
      </c>
      <c r="AE122" s="237">
        <f ca="1"/>
        <v>45048</v>
      </c>
      <c r="AF122" s="237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1">
        <f ca="1"/>
        <v>210605</v>
      </c>
      <c r="C123" s="241">
        <f ca="1"/>
        <v>242017</v>
      </c>
      <c r="D123" s="240" t="str">
        <f ca="1"/>
        <v>高雄工業 静岡</v>
      </c>
      <c r="E123" s="240" t="str">
        <f ca="1"/>
        <v>高雄工業株式会社 静岡事業所第一工場製作課</v>
      </c>
      <c r="F123" s="240" t="str">
        <f ca="1"/>
        <v>自動旋削</v>
      </c>
      <c r="G123" s="240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7">
        <f ca="1"/>
        <v>34791</v>
      </c>
      <c r="M123">
        <f ca="1"/>
        <v>30</v>
      </c>
      <c r="N123" s="238">
        <f ca="1"/>
        <v>1400</v>
      </c>
      <c r="O123">
        <f ca="1"/>
        <v>1750</v>
      </c>
      <c r="P123" s="239">
        <f ca="1"/>
        <v>1770</v>
      </c>
      <c r="Q123">
        <f ca="1"/>
        <v>0</v>
      </c>
      <c r="R123" s="239">
        <f ca="1"/>
        <v>370</v>
      </c>
      <c r="S123" s="239">
        <f ca="1"/>
        <v>0</v>
      </c>
      <c r="T123" s="239" t="str">
        <f ca="1"/>
        <v/>
      </c>
      <c r="U123" s="239" t="str">
        <f ca="1"/>
        <v>0</v>
      </c>
      <c r="V123" s="239" t="str">
        <f ca="1"/>
        <v/>
      </c>
      <c r="W123" s="237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7">
        <f ca="1"/>
        <v>44355</v>
      </c>
      <c r="AE123" s="237">
        <f ca="1"/>
        <v>44936</v>
      </c>
      <c r="AF123" s="237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1">
        <f ca="1"/>
        <v>210606</v>
      </c>
      <c r="C124" s="241">
        <f ca="1"/>
        <v>0</v>
      </c>
      <c r="D124" s="240" t="str">
        <f ca="1"/>
        <v>高雄工業 静岡</v>
      </c>
      <c r="E124" s="240">
        <f ca="1"/>
        <v>0</v>
      </c>
      <c r="F124" s="240">
        <f ca="1"/>
        <v>0</v>
      </c>
      <c r="G124" s="240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7">
        <f ca="1"/>
        <v>34954</v>
      </c>
      <c r="M124">
        <f ca="1"/>
        <v>30</v>
      </c>
      <c r="N124" s="238">
        <f ca="1"/>
        <v>1400</v>
      </c>
      <c r="O124" t="str">
        <f ca="1"/>
        <v>6/16~ \1200⇒\1250</v>
      </c>
      <c r="P124" s="239">
        <f ca="1"/>
        <v>1750</v>
      </c>
      <c r="Q124" t="str">
        <f ca="1"/>
        <v>9/16~ 1600円→1750円</v>
      </c>
      <c r="R124" s="239">
        <f ca="1"/>
        <v>350</v>
      </c>
      <c r="S124" s="239">
        <f ca="1"/>
        <v>0</v>
      </c>
      <c r="T124" s="239" t="str">
        <f ca="1"/>
        <v/>
      </c>
      <c r="U124" s="239" t="str">
        <f ca="1"/>
        <v>0</v>
      </c>
      <c r="V124" s="239" t="str">
        <f ca="1"/>
        <v/>
      </c>
      <c r="W124" s="237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7">
        <f ca="1"/>
        <v>44355</v>
      </c>
      <c r="AE124" s="237">
        <f ca="1"/>
        <v>44666</v>
      </c>
      <c r="AF124" s="237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1">
        <f ca="1"/>
        <v>210607</v>
      </c>
      <c r="C125" s="241">
        <f ca="1"/>
        <v>0</v>
      </c>
      <c r="D125" s="240" t="str">
        <f ca="1"/>
        <v>高雄工業 岡山</v>
      </c>
      <c r="E125" s="240">
        <f ca="1"/>
        <v>0</v>
      </c>
      <c r="F125" s="240">
        <f ca="1"/>
        <v>0</v>
      </c>
      <c r="G125" s="240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7">
        <f ca="1"/>
        <v>32127</v>
      </c>
      <c r="M125">
        <f ca="1"/>
        <v>37</v>
      </c>
      <c r="N125" s="238">
        <f ca="1"/>
        <v>1300</v>
      </c>
      <c r="O125">
        <f ca="1"/>
        <v>0</v>
      </c>
      <c r="P125" s="239">
        <f ca="1"/>
        <v>1600</v>
      </c>
      <c r="Q125">
        <f ca="1"/>
        <v>0</v>
      </c>
      <c r="R125" s="239">
        <f ca="1"/>
        <v>300</v>
      </c>
      <c r="S125" s="239">
        <f ca="1"/>
        <v>0</v>
      </c>
      <c r="T125" s="239" t="str">
        <f ca="1"/>
        <v/>
      </c>
      <c r="U125" s="239" t="str">
        <f ca="1"/>
        <v>0</v>
      </c>
      <c r="V125" s="239" t="str">
        <f ca="1"/>
        <v/>
      </c>
      <c r="W125" s="237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7">
        <f ca="1"/>
        <v>44357</v>
      </c>
      <c r="AE125" s="237">
        <f ca="1"/>
        <v>44439</v>
      </c>
      <c r="AF125" s="237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1">
        <f ca="1"/>
        <v>210405</v>
      </c>
      <c r="C126" s="241">
        <f ca="1"/>
        <v>8210009</v>
      </c>
      <c r="D126" s="240" t="str">
        <f ca="1"/>
        <v>コーリツ 州の崎</v>
      </c>
      <c r="E126" s="240" t="str">
        <f ca="1"/>
        <v>州の崎工場製造3課5工区6班</v>
      </c>
      <c r="F126" s="240" t="str">
        <f ca="1"/>
        <v>州の崎工場製造3課5工区6班</v>
      </c>
      <c r="G126" s="240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7">
        <f ca="1"/>
        <v>33072</v>
      </c>
      <c r="M126">
        <f ca="1"/>
        <v>35</v>
      </c>
      <c r="N126" s="238">
        <f ca="1"/>
        <v>1500</v>
      </c>
      <c r="O126" t="str">
        <f ca="1"/>
        <v>2021/5/21~　1400円⇒1500円</v>
      </c>
      <c r="P126" s="239">
        <f ca="1"/>
        <v>2150</v>
      </c>
      <c r="Q126">
        <f ca="1"/>
        <v>0</v>
      </c>
      <c r="R126" s="239">
        <f ca="1"/>
        <v>650</v>
      </c>
      <c r="S126" s="239">
        <f ca="1"/>
        <v>360000</v>
      </c>
      <c r="T126" s="239">
        <f ca="1"/>
        <v>18054</v>
      </c>
      <c r="U126" s="239" t="str">
        <f ca="1"/>
        <v>0</v>
      </c>
      <c r="V126" s="239">
        <f ca="1"/>
        <v>32940</v>
      </c>
      <c r="W126" s="237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7">
        <f ca="1"/>
        <v>44291</v>
      </c>
      <c r="AE126" s="237">
        <f ca="1"/>
        <v>45905</v>
      </c>
      <c r="AF126" s="237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1">
        <f ca="1"/>
        <v>210609</v>
      </c>
      <c r="C127" s="241">
        <f ca="1"/>
        <v>242019</v>
      </c>
      <c r="D127" s="240" t="str">
        <f ca="1"/>
        <v>高雄工業 静岡</v>
      </c>
      <c r="E127" s="240" t="str">
        <f ca="1"/>
        <v>乙川工場製造3課6工区9班</v>
      </c>
      <c r="F127" s="240" t="str">
        <f ca="1"/>
        <v>自動旋削</v>
      </c>
      <c r="G127" s="240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7">
        <f ca="1"/>
        <v>34826</v>
      </c>
      <c r="M127">
        <f ca="1"/>
        <v>30</v>
      </c>
      <c r="N127" s="238">
        <f ca="1"/>
        <v>1400</v>
      </c>
      <c r="O127" t="str">
        <f ca="1"/>
        <v>6/16~ \1200⇒\1250</v>
      </c>
      <c r="P127" s="239">
        <f ca="1"/>
        <v>1770</v>
      </c>
      <c r="Q127" t="str">
        <f ca="1"/>
        <v>9/16~ 1600円→1750円</v>
      </c>
      <c r="R127" s="239">
        <f ca="1"/>
        <v>370</v>
      </c>
      <c r="S127" s="239">
        <f ca="1"/>
        <v>0</v>
      </c>
      <c r="T127" s="239" t="str">
        <f ca="1"/>
        <v/>
      </c>
      <c r="U127" s="239" t="str">
        <f ca="1"/>
        <v>0</v>
      </c>
      <c r="V127" s="239" t="str">
        <f ca="1"/>
        <v/>
      </c>
      <c r="W127" s="23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7">
        <f ca="1"/>
        <v>44362</v>
      </c>
      <c r="AE127" s="237">
        <f ca="1"/>
        <v>44917</v>
      </c>
      <c r="AF127" s="23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1">
        <f ca="1"/>
        <v>210610</v>
      </c>
      <c r="C128" s="241">
        <f ca="1"/>
        <v>222020</v>
      </c>
      <c r="D128" s="240" t="str">
        <f ca="1"/>
        <v>高雄工業 海南第一</v>
      </c>
      <c r="E128" s="240" t="str">
        <f ca="1"/>
        <v>高雄工業株式会社 愛知事業所海南第一工場製作1課</v>
      </c>
      <c r="F128" s="240" t="str">
        <f ca="1"/>
        <v>HUB</v>
      </c>
      <c r="G128" s="240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7">
        <f ca="1"/>
        <v>32979</v>
      </c>
      <c r="M128">
        <f ca="1"/>
        <v>35</v>
      </c>
      <c r="N128" s="238">
        <f ca="1"/>
        <v>1410</v>
      </c>
      <c r="O128" t="str">
        <f ca="1"/>
        <v>6/16~ \1200⇒\1250</v>
      </c>
      <c r="P128" s="239">
        <f ca="1"/>
        <v>1830</v>
      </c>
      <c r="Q128" t="str">
        <f ca="1"/>
        <v>9/16~ 1600円→1750円</v>
      </c>
      <c r="R128" s="239">
        <f ca="1"/>
        <v>420</v>
      </c>
      <c r="S128" s="239">
        <f ca="1"/>
        <v>360000</v>
      </c>
      <c r="T128" s="239">
        <f ca="1"/>
        <v>18054</v>
      </c>
      <c r="U128" s="239" t="str">
        <f ca="1"/>
        <v>0</v>
      </c>
      <c r="V128" s="239">
        <f ca="1"/>
        <v>32940</v>
      </c>
      <c r="W128" s="237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7">
        <f ca="1"/>
        <v>44363</v>
      </c>
      <c r="AE128" s="237">
        <f ca="1"/>
        <v>45807</v>
      </c>
      <c r="AF128" s="237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1">
        <f ca="1"/>
        <v>210611</v>
      </c>
      <c r="C129" s="241">
        <f ca="1"/>
        <v>0</v>
      </c>
      <c r="D129" s="240" t="str">
        <f ca="1"/>
        <v>高雄工業 海南第一</v>
      </c>
      <c r="E129" s="240" t="str">
        <f ca="1"/>
        <v>高雄工業株式会社 愛知事業所海南第一工場製作1課</v>
      </c>
      <c r="F129" s="240">
        <f ca="1"/>
        <v>0</v>
      </c>
      <c r="G129" s="240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7">
        <f ca="1"/>
        <v>33440</v>
      </c>
      <c r="M129">
        <f ca="1"/>
        <v>34</v>
      </c>
      <c r="N129" s="238">
        <f ca="1"/>
        <v>1400</v>
      </c>
      <c r="O129" t="str">
        <f ca="1"/>
        <v>6/16~ \1200⇒\1250</v>
      </c>
      <c r="P129" s="239">
        <f ca="1"/>
        <v>1750</v>
      </c>
      <c r="Q129" t="str">
        <f ca="1"/>
        <v>9/16~ 1600円→1750円</v>
      </c>
      <c r="R129" s="239">
        <f ca="1"/>
        <v>350</v>
      </c>
      <c r="S129" s="239">
        <f ca="1"/>
        <v>0</v>
      </c>
      <c r="T129" s="239" t="str">
        <f ca="1"/>
        <v/>
      </c>
      <c r="U129" s="239" t="str">
        <f ca="1"/>
        <v>0</v>
      </c>
      <c r="V129" s="239" t="str">
        <f ca="1"/>
        <v/>
      </c>
      <c r="W129" s="237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7">
        <f ca="1"/>
        <v>44363</v>
      </c>
      <c r="AE129" s="237">
        <f ca="1"/>
        <v>44659</v>
      </c>
      <c r="AF129" s="237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1">
        <f ca="1"/>
        <v>210612</v>
      </c>
      <c r="C130" s="241">
        <f ca="1"/>
        <v>0</v>
      </c>
      <c r="D130" s="240" t="str">
        <f ca="1"/>
        <v>セイビテック</v>
      </c>
      <c r="E130" s="240">
        <f ca="1"/>
        <v>0</v>
      </c>
      <c r="F130" s="240">
        <f ca="1"/>
        <v>0</v>
      </c>
      <c r="G130" s="24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7">
        <f ca="1"/>
        <v>34226</v>
      </c>
      <c r="M130">
        <f ca="1"/>
        <v>32</v>
      </c>
      <c r="N130" s="238">
        <f ca="1"/>
        <v>1300</v>
      </c>
      <c r="O130" t="str">
        <f ca="1"/>
        <v>2021/9/21～　1250⇒1300UP</v>
      </c>
      <c r="P130" s="239">
        <f ca="1"/>
        <v>1900</v>
      </c>
      <c r="Q130" t="str">
        <f ca="1"/>
        <v>入社一か月後　2000円へUP</v>
      </c>
      <c r="R130" s="239">
        <f ca="1"/>
        <v>600</v>
      </c>
      <c r="S130" s="239">
        <f ca="1"/>
        <v>0</v>
      </c>
      <c r="T130" s="239" t="str">
        <f ca="1"/>
        <v/>
      </c>
      <c r="U130" s="239" t="str">
        <f ca="1"/>
        <v>0</v>
      </c>
      <c r="V130" s="239" t="str">
        <f ca="1"/>
        <v/>
      </c>
      <c r="W130" s="237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7">
        <f ca="1"/>
        <v>44368</v>
      </c>
      <c r="AE130" s="237">
        <f ca="1"/>
        <v>44699</v>
      </c>
      <c r="AF130" s="237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1">
        <f ca="1"/>
        <v>210613</v>
      </c>
      <c r="C131" s="241">
        <f ca="1"/>
        <v>0</v>
      </c>
      <c r="D131" s="240" t="str">
        <f ca="1"/>
        <v>高雄工業 本社</v>
      </c>
      <c r="E131" s="240" t="str">
        <f ca="1"/>
        <v>高雄工業株式会社 愛知事業所本社工場製作課</v>
      </c>
      <c r="F131" s="240" t="str">
        <f ca="1"/>
        <v>CVJ短軸旋盤係</v>
      </c>
      <c r="G131" s="240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7">
        <f ca="1"/>
        <v>35664</v>
      </c>
      <c r="M131">
        <f ca="1"/>
        <v>28</v>
      </c>
      <c r="N131" s="238">
        <f ca="1"/>
        <v>1400</v>
      </c>
      <c r="O131" t="str">
        <f ca="1"/>
        <v>6/16~ \1200⇒\1250</v>
      </c>
      <c r="P131" s="239">
        <f ca="1"/>
        <v>1750</v>
      </c>
      <c r="Q131" t="str">
        <f ca="1"/>
        <v>9/16~ 1600円→1750円</v>
      </c>
      <c r="R131" s="239">
        <f ca="1"/>
        <v>350</v>
      </c>
      <c r="S131" s="239">
        <f ca="1"/>
        <v>0</v>
      </c>
      <c r="T131" s="239" t="str">
        <f ca="1"/>
        <v/>
      </c>
      <c r="U131" s="239" t="str">
        <f ca="1"/>
        <v>0</v>
      </c>
      <c r="V131" s="239" t="str">
        <f ca="1"/>
        <v/>
      </c>
      <c r="W131" s="237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7">
        <f ca="1"/>
        <v>44368</v>
      </c>
      <c r="AE131" s="237">
        <f ca="1"/>
        <v>44680</v>
      </c>
      <c r="AF131" s="237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1">
        <f ca="1"/>
        <v>210614</v>
      </c>
      <c r="C132" s="241">
        <f ca="1"/>
        <v>0</v>
      </c>
      <c r="D132" s="240" t="str">
        <f ca="1"/>
        <v>高雄工業 本社</v>
      </c>
      <c r="E132" s="240" t="str">
        <f ca="1"/>
        <v>高雄工業株式会社 愛知事業所本社工場製作課</v>
      </c>
      <c r="F132" s="240">
        <f ca="1"/>
        <v>0</v>
      </c>
      <c r="G132" s="240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7">
        <f ca="1"/>
        <v>35371</v>
      </c>
      <c r="M132">
        <f ca="1"/>
        <v>29</v>
      </c>
      <c r="N132" s="238">
        <f ca="1"/>
        <v>1400</v>
      </c>
      <c r="O132">
        <f ca="1"/>
        <v>0</v>
      </c>
      <c r="P132" s="239">
        <f ca="1"/>
        <v>1750</v>
      </c>
      <c r="Q132" t="str">
        <f ca="1"/>
        <v>9/16~ 1600円→1750円</v>
      </c>
      <c r="R132" s="239">
        <f ca="1"/>
        <v>350</v>
      </c>
      <c r="S132" s="239">
        <f ca="1"/>
        <v>0</v>
      </c>
      <c r="T132" s="239" t="str">
        <f ca="1"/>
        <v/>
      </c>
      <c r="U132" s="239" t="str">
        <f ca="1"/>
        <v>0</v>
      </c>
      <c r="V132" s="239" t="str">
        <f ca="1"/>
        <v/>
      </c>
      <c r="W132" s="237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7">
        <f ca="1"/>
        <v>44368</v>
      </c>
      <c r="AE132" s="237">
        <f ca="1"/>
        <v>44602</v>
      </c>
      <c r="AF132" s="237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1">
        <f ca="1"/>
        <v>210615</v>
      </c>
      <c r="C133" s="241">
        <f ca="1"/>
        <v>0</v>
      </c>
      <c r="D133" s="240" t="str">
        <f ca="1"/>
        <v>ﾌｪﾆﾃｯｸｾﾐｺﾝﾀﾞｸﾀｰ 鹿児島</v>
      </c>
      <c r="E133" s="240" t="str">
        <f ca="1"/>
        <v>鹿児島工場　製造部　製造課</v>
      </c>
      <c r="F133" s="240">
        <f ca="1"/>
        <v>0</v>
      </c>
      <c r="G133" s="240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7">
        <f ca="1"/>
        <v>32930</v>
      </c>
      <c r="M133">
        <f ca="1"/>
        <v>35</v>
      </c>
      <c r="N133" s="238">
        <f ca="1"/>
        <v>1400</v>
      </c>
      <c r="O133">
        <f ca="1"/>
        <v>0</v>
      </c>
      <c r="P133" s="239">
        <f ca="1"/>
        <v>2000</v>
      </c>
      <c r="Q133" t="str">
        <f ca="1"/>
        <v>2022/7/1~ 1900円⇒2000円</v>
      </c>
      <c r="R133" s="239">
        <f ca="1"/>
        <v>600</v>
      </c>
      <c r="S133" s="239">
        <f ca="1"/>
        <v>300000</v>
      </c>
      <c r="T133" s="239">
        <f ca="1"/>
        <v>15045</v>
      </c>
      <c r="U133" s="239" t="str">
        <f ca="1"/>
        <v>0</v>
      </c>
      <c r="V133" s="239">
        <f ca="1"/>
        <v>27450</v>
      </c>
      <c r="W133" s="237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7">
        <f ca="1"/>
        <v>44369</v>
      </c>
      <c r="AE133" s="237">
        <f ca="1"/>
        <v>45056</v>
      </c>
      <c r="AF133" s="237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1">
        <f ca="1"/>
        <v>210616</v>
      </c>
      <c r="C134" s="241">
        <f ca="1"/>
        <v>0</v>
      </c>
      <c r="D134" s="240" t="str">
        <f ca="1"/>
        <v>高雄工業 岡山</v>
      </c>
      <c r="E134" s="240">
        <f ca="1"/>
        <v>0</v>
      </c>
      <c r="F134" s="240">
        <f ca="1"/>
        <v>0</v>
      </c>
      <c r="G134" s="240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7">
        <f ca="1"/>
        <v>35273</v>
      </c>
      <c r="M134">
        <f ca="1"/>
        <v>29</v>
      </c>
      <c r="N134" s="238">
        <f ca="1"/>
        <v>1350</v>
      </c>
      <c r="O134">
        <f ca="1"/>
        <v>0</v>
      </c>
      <c r="P134" s="239">
        <f ca="1"/>
        <v>1750</v>
      </c>
      <c r="Q134" t="str">
        <f ca="1"/>
        <v>9/16~ 1600円→1750円</v>
      </c>
      <c r="R134" s="239">
        <f ca="1"/>
        <v>400</v>
      </c>
      <c r="S134" s="239">
        <f ca="1"/>
        <v>0</v>
      </c>
      <c r="T134" s="239" t="str">
        <f ca="1"/>
        <v/>
      </c>
      <c r="U134" s="239" t="str">
        <f ca="1"/>
        <v>0</v>
      </c>
      <c r="V134" s="239" t="str">
        <f ca="1"/>
        <v/>
      </c>
      <c r="W134" s="237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7">
        <f ca="1"/>
        <v>44371</v>
      </c>
      <c r="AE134" s="237">
        <f ca="1"/>
        <v>44559</v>
      </c>
      <c r="AF134" s="237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1">
        <f ca="1"/>
        <v>210701</v>
      </c>
      <c r="C135" s="241">
        <f ca="1"/>
        <v>0</v>
      </c>
      <c r="D135" s="240" t="str">
        <f ca="1"/>
        <v>セイビテック</v>
      </c>
      <c r="E135" s="240">
        <f ca="1"/>
        <v>0</v>
      </c>
      <c r="F135" s="240">
        <f ca="1"/>
        <v>0</v>
      </c>
      <c r="G135" s="240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7">
        <f ca="1"/>
        <v>34963</v>
      </c>
      <c r="M135">
        <f ca="1"/>
        <v>30</v>
      </c>
      <c r="N135" s="238">
        <f ca="1"/>
        <v>1400</v>
      </c>
      <c r="O135">
        <f ca="1"/>
        <v>0</v>
      </c>
      <c r="P135" s="239">
        <f ca="1"/>
        <v>2000</v>
      </c>
      <c r="Q135">
        <f ca="1"/>
        <v>0</v>
      </c>
      <c r="R135" s="239">
        <f ca="1"/>
        <v>600</v>
      </c>
      <c r="S135" s="239">
        <f ca="1"/>
        <v>0</v>
      </c>
      <c r="T135" s="239" t="str">
        <f ca="1"/>
        <v/>
      </c>
      <c r="U135" s="239" t="str">
        <f ca="1"/>
        <v>0</v>
      </c>
      <c r="V135" s="239" t="str">
        <f ca="1"/>
        <v/>
      </c>
      <c r="W135" s="237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7">
        <f ca="1"/>
        <v>44378</v>
      </c>
      <c r="AE135" s="237">
        <f ca="1"/>
        <v>44584</v>
      </c>
      <c r="AF135" s="237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1">
        <f ca="1"/>
        <v>210702</v>
      </c>
      <c r="C136" s="241">
        <f ca="1"/>
        <v>0</v>
      </c>
      <c r="D136" s="240" t="str">
        <f ca="1"/>
        <v>高雄工業 本社</v>
      </c>
      <c r="E136" s="240" t="str">
        <f ca="1"/>
        <v>高雄工業株式会社 愛知事業所本社工場製作課</v>
      </c>
      <c r="F136" s="240">
        <f ca="1"/>
        <v>0</v>
      </c>
      <c r="G136" s="240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7">
        <f ca="1"/>
        <v>34612</v>
      </c>
      <c r="M136">
        <f ca="1"/>
        <v>31</v>
      </c>
      <c r="N136" s="238">
        <f ca="1"/>
        <v>1370</v>
      </c>
      <c r="O136">
        <f ca="1"/>
        <v>0</v>
      </c>
      <c r="P136" s="239">
        <f ca="1"/>
        <v>1770</v>
      </c>
      <c r="Q136">
        <f ca="1"/>
        <v>400</v>
      </c>
      <c r="R136" s="239">
        <f ca="1"/>
        <v>400</v>
      </c>
      <c r="S136" s="239">
        <f ca="1"/>
        <v>0</v>
      </c>
      <c r="T136" s="239" t="str">
        <f ca="1"/>
        <v/>
      </c>
      <c r="U136" s="239" t="str">
        <f ca="1"/>
        <v>0</v>
      </c>
      <c r="V136" s="239" t="str">
        <f ca="1"/>
        <v/>
      </c>
      <c r="W136" s="237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7">
        <f ca="1"/>
        <v>44382</v>
      </c>
      <c r="AE136" s="237">
        <f ca="1"/>
        <v>44520</v>
      </c>
      <c r="AF136" s="237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1">
        <f ca="1"/>
        <v>210703</v>
      </c>
      <c r="C137" s="241">
        <f ca="1"/>
        <v>500007</v>
      </c>
      <c r="D137" s="240" t="str">
        <f ca="1"/>
        <v>セイビテック</v>
      </c>
      <c r="E137" s="240" t="str">
        <f ca="1"/>
        <v>製造部DCG課ダイザー</v>
      </c>
      <c r="F137" s="240">
        <f ca="1"/>
        <v>0</v>
      </c>
      <c r="G137" s="240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7">
        <f ca="1"/>
        <v>33449</v>
      </c>
      <c r="M137">
        <f ca="1"/>
        <v>34</v>
      </c>
      <c r="N137" s="238">
        <f ca="1"/>
        <v>1400</v>
      </c>
      <c r="O137">
        <f ca="1"/>
        <v>0</v>
      </c>
      <c r="P137" s="239">
        <f ca="1"/>
        <v>1900</v>
      </c>
      <c r="Q137">
        <f ca="1"/>
        <v>0</v>
      </c>
      <c r="R137" s="239">
        <f ca="1"/>
        <v>500</v>
      </c>
      <c r="S137" s="239">
        <f ca="1"/>
        <v>0</v>
      </c>
      <c r="T137" s="239" t="str">
        <f ca="1"/>
        <v/>
      </c>
      <c r="U137" s="239" t="str">
        <f ca="1"/>
        <v>0</v>
      </c>
      <c r="V137" s="239" t="str">
        <f ca="1"/>
        <v/>
      </c>
      <c r="W137" s="2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7">
        <f ca="1"/>
        <v>44384</v>
      </c>
      <c r="AE137" s="237">
        <f ca="1"/>
        <v>44848</v>
      </c>
      <c r="AF137" s="2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1">
        <f ca="1"/>
        <v>210704</v>
      </c>
      <c r="C138" s="241">
        <f ca="1"/>
        <v>0</v>
      </c>
      <c r="D138" s="240" t="str">
        <f ca="1"/>
        <v>ﾌｪﾆﾃｯｸｾﾐｺﾝﾀﾞｸﾀｰ 鹿児島</v>
      </c>
      <c r="E138" s="240">
        <f ca="1"/>
        <v>0</v>
      </c>
      <c r="F138" s="240">
        <f ca="1"/>
        <v>0</v>
      </c>
      <c r="G138" s="240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7">
        <f ca="1"/>
        <v>34208</v>
      </c>
      <c r="M138">
        <f ca="1"/>
        <v>32</v>
      </c>
      <c r="N138" s="238">
        <f ca="1"/>
        <v>1400</v>
      </c>
      <c r="O138">
        <f ca="1"/>
        <v>0</v>
      </c>
      <c r="P138" s="239">
        <f ca="1"/>
        <v>1900</v>
      </c>
      <c r="Q138">
        <f ca="1"/>
        <v>0</v>
      </c>
      <c r="R138" s="239">
        <f ca="1"/>
        <v>500</v>
      </c>
      <c r="S138" s="239">
        <f ca="1"/>
        <v>0</v>
      </c>
      <c r="T138" s="239" t="str">
        <f ca="1"/>
        <v/>
      </c>
      <c r="U138" s="239" t="str">
        <f ca="1"/>
        <v>0</v>
      </c>
      <c r="V138" s="239" t="str">
        <f ca="1"/>
        <v/>
      </c>
      <c r="W138" s="237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7">
        <f ca="1"/>
        <v>44384</v>
      </c>
      <c r="AE138" s="237">
        <f ca="1"/>
        <v>44649</v>
      </c>
      <c r="AF138" s="237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1">
        <f ca="1"/>
        <v>210705</v>
      </c>
      <c r="C139" s="241">
        <f ca="1"/>
        <v>0</v>
      </c>
      <c r="D139" s="240" t="str">
        <f ca="1"/>
        <v>ﾌｪﾆﾃｯｸｾﾐｺﾝﾀﾞｸﾀｰ 鹿児島</v>
      </c>
      <c r="E139" s="240" t="str">
        <f ca="1"/>
        <v>鹿児島工場　製造部　製造課</v>
      </c>
      <c r="F139" s="240">
        <f ca="1"/>
        <v>0</v>
      </c>
      <c r="G139" s="240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7">
        <f ca="1"/>
        <v>34528</v>
      </c>
      <c r="M139">
        <f ca="1"/>
        <v>31</v>
      </c>
      <c r="N139" s="238">
        <f ca="1"/>
        <v>1400</v>
      </c>
      <c r="O139">
        <f ca="1"/>
        <v>0</v>
      </c>
      <c r="P139" s="239">
        <f ca="1"/>
        <v>2100</v>
      </c>
      <c r="Q139" t="str">
        <f ca="1"/>
        <v>2022/7/1~ 1900円⇒2000円　2024/1/1～ 2000円⇒2100円</v>
      </c>
      <c r="R139" s="239">
        <f ca="1"/>
        <v>700</v>
      </c>
      <c r="S139" s="239">
        <f ca="1"/>
        <v>280000</v>
      </c>
      <c r="T139" s="239">
        <f ca="1"/>
        <v>14042</v>
      </c>
      <c r="U139" s="239" t="str">
        <f ca="1"/>
        <v>0</v>
      </c>
      <c r="V139" s="239">
        <f ca="1"/>
        <v>25620</v>
      </c>
      <c r="W139" s="237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7">
        <f ca="1"/>
        <v>44384</v>
      </c>
      <c r="AE139" s="237">
        <f ca="1"/>
        <v>45320</v>
      </c>
      <c r="AF139" s="237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1">
        <f ca="1"/>
        <v>210706</v>
      </c>
      <c r="C140" s="241">
        <f ca="1"/>
        <v>232018</v>
      </c>
      <c r="D140" s="240" t="str">
        <f ca="1"/>
        <v>高雄工業 岡山</v>
      </c>
      <c r="E140" s="240" t="str">
        <f ca="1"/>
        <v>高雄工業株式会社 岡山事業所HUB工場製作1課</v>
      </c>
      <c r="F140" s="240" t="str">
        <f ca="1"/>
        <v>一次旋係</v>
      </c>
      <c r="G140" s="2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7">
        <f ca="1"/>
        <v>33966</v>
      </c>
      <c r="M140">
        <f ca="1"/>
        <v>32</v>
      </c>
      <c r="N140" s="238">
        <f ca="1"/>
        <v>1410</v>
      </c>
      <c r="O140">
        <f ca="1"/>
        <v>0</v>
      </c>
      <c r="P140" s="239">
        <f ca="1"/>
        <v>1810</v>
      </c>
      <c r="Q140" t="str">
        <f ca="1"/>
        <v>9/16~ 1600円→1750円</v>
      </c>
      <c r="R140" s="239">
        <f ca="1"/>
        <v>400</v>
      </c>
      <c r="S140" s="239">
        <f ca="1"/>
        <v>220000</v>
      </c>
      <c r="T140" s="239">
        <f ca="1"/>
        <v>11033</v>
      </c>
      <c r="U140" s="239" t="str">
        <f ca="1"/>
        <v>0</v>
      </c>
      <c r="V140" s="239">
        <f ca="1"/>
        <v>20130</v>
      </c>
      <c r="W140" s="237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7">
        <f ca="1"/>
        <v>44385</v>
      </c>
      <c r="AE140" s="237">
        <f ca="1"/>
        <v>45321</v>
      </c>
      <c r="AF140" s="237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1">
        <f ca="1"/>
        <v>210707</v>
      </c>
      <c r="C141" s="241">
        <f ca="1"/>
        <v>0</v>
      </c>
      <c r="D141" s="240" t="str">
        <f ca="1"/>
        <v>瑞陵精機</v>
      </c>
      <c r="E141" s="240" t="str">
        <f ca="1"/>
        <v>製造1課</v>
      </c>
      <c r="F141" s="240" t="str">
        <f ca="1"/>
        <v>CVJ</v>
      </c>
      <c r="G141" s="240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7">
        <f ca="1"/>
        <v>35717</v>
      </c>
      <c r="M141">
        <f ca="1"/>
        <v>28</v>
      </c>
      <c r="N141" s="238">
        <f ca="1"/>
        <v>1300</v>
      </c>
      <c r="O141" t="str">
        <f ca="1"/>
        <v>2022/3/21～　1250円→1300円</v>
      </c>
      <c r="P141" s="239">
        <f ca="1"/>
        <v>1700</v>
      </c>
      <c r="Q141">
        <f ca="1"/>
        <v>0</v>
      </c>
      <c r="R141" s="239">
        <f ca="1"/>
        <v>400</v>
      </c>
      <c r="S141" s="239">
        <f ca="1"/>
        <v>0</v>
      </c>
      <c r="T141" s="239" t="str">
        <f ca="1"/>
        <v/>
      </c>
      <c r="U141" s="239" t="str">
        <f ca="1"/>
        <v>0</v>
      </c>
      <c r="V141" s="239" t="str">
        <f ca="1"/>
        <v/>
      </c>
      <c r="W141" s="237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7">
        <f ca="1"/>
        <v>44391</v>
      </c>
      <c r="AE141" s="237">
        <f ca="1"/>
        <v>44680</v>
      </c>
      <c r="AF141" s="237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1">
        <f ca="1"/>
        <v>210708</v>
      </c>
      <c r="C142" s="241">
        <f ca="1"/>
        <v>232017</v>
      </c>
      <c r="D142" s="240" t="str">
        <f ca="1"/>
        <v>高雄工業 岡山</v>
      </c>
      <c r="E142" s="240" t="str">
        <f ca="1"/>
        <v>高雄工業株式会社 岡山事業所CVJ工場製作課</v>
      </c>
      <c r="F142" s="240" t="str">
        <f ca="1"/>
        <v>CVJ長軸旋盤係</v>
      </c>
      <c r="G142" s="240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7">
        <f ca="1"/>
        <v>33944</v>
      </c>
      <c r="M142">
        <f ca="1"/>
        <v>33</v>
      </c>
      <c r="N142" s="238">
        <f ca="1"/>
        <v>1400</v>
      </c>
      <c r="O142">
        <f ca="1"/>
        <v>0</v>
      </c>
      <c r="P142" s="239">
        <f ca="1"/>
        <v>1790</v>
      </c>
      <c r="Q142" t="str">
        <f ca="1"/>
        <v>9/16~ 1600円→1750円</v>
      </c>
      <c r="R142" s="239">
        <f ca="1"/>
        <v>390</v>
      </c>
      <c r="S142" s="239">
        <f ca="1"/>
        <v>280000</v>
      </c>
      <c r="T142" s="239">
        <f ca="1"/>
        <v>14042</v>
      </c>
      <c r="U142" s="239" t="str">
        <f ca="1"/>
        <v>0</v>
      </c>
      <c r="V142" s="239">
        <f ca="1"/>
        <v>25620</v>
      </c>
      <c r="W142" s="237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7">
        <f ca="1"/>
        <v>44392</v>
      </c>
      <c r="AE142" s="237">
        <f ca="1"/>
        <v>45366</v>
      </c>
      <c r="AF142" s="237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1">
        <f ca="1"/>
        <v>210709</v>
      </c>
      <c r="C143" s="241">
        <f ca="1"/>
        <v>500008</v>
      </c>
      <c r="D143" s="240" t="str">
        <f ca="1"/>
        <v>セイビテック</v>
      </c>
      <c r="E143" s="240" t="str">
        <f ca="1"/>
        <v>製造部WT課プローブ</v>
      </c>
      <c r="F143" s="240">
        <f ca="1"/>
        <v>0</v>
      </c>
      <c r="G143" s="240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7">
        <f ca="1"/>
        <v>34027</v>
      </c>
      <c r="M143">
        <f ca="1"/>
        <v>32</v>
      </c>
      <c r="N143" s="238">
        <f ca="1"/>
        <v>1400</v>
      </c>
      <c r="O143">
        <f ca="1"/>
        <v>0</v>
      </c>
      <c r="P143" s="239">
        <f ca="1"/>
        <v>2000</v>
      </c>
      <c r="Q143">
        <f ca="1"/>
        <v>0</v>
      </c>
      <c r="R143" s="239">
        <f ca="1"/>
        <v>600</v>
      </c>
      <c r="S143" s="239">
        <f ca="1"/>
        <v>340000</v>
      </c>
      <c r="T143" s="239">
        <f ca="1"/>
        <v>17051</v>
      </c>
      <c r="U143" s="239" t="str">
        <f ca="1"/>
        <v>0</v>
      </c>
      <c r="V143" s="239">
        <f ca="1"/>
        <v>31110</v>
      </c>
      <c r="W143" s="237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7">
        <f ca="1"/>
        <v>44393</v>
      </c>
      <c r="AE143" s="237">
        <f ca="1"/>
        <v>45029</v>
      </c>
      <c r="AF143" s="237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1">
        <f ca="1"/>
        <v>210710</v>
      </c>
      <c r="C144" s="241">
        <f ca="1"/>
        <v>0</v>
      </c>
      <c r="D144" s="240" t="str">
        <f ca="1"/>
        <v>コーリツ 州の崎</v>
      </c>
      <c r="E144" s="240">
        <f ca="1"/>
        <v>0</v>
      </c>
      <c r="F144" s="240">
        <f ca="1"/>
        <v>0</v>
      </c>
      <c r="G144" s="240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7">
        <f ca="1"/>
        <v>33139</v>
      </c>
      <c r="M144">
        <f ca="1"/>
        <v>35</v>
      </c>
      <c r="N144" s="238">
        <f ca="1"/>
        <v>1400</v>
      </c>
      <c r="O144">
        <f ca="1"/>
        <v>0</v>
      </c>
      <c r="P144" s="239">
        <f ca="1"/>
        <v>1990</v>
      </c>
      <c r="Q144">
        <f ca="1"/>
        <v>0</v>
      </c>
      <c r="R144" s="239">
        <f ca="1"/>
        <v>590</v>
      </c>
      <c r="S144" s="239">
        <f ca="1"/>
        <v>0</v>
      </c>
      <c r="T144" s="239" t="str">
        <f ca="1"/>
        <v/>
      </c>
      <c r="U144" s="239" t="str">
        <f ca="1"/>
        <v>0</v>
      </c>
      <c r="V144" s="239" t="str">
        <f ca="1"/>
        <v/>
      </c>
      <c r="W144" s="237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7">
        <f ca="1"/>
        <v>44396</v>
      </c>
      <c r="AE144" s="237">
        <f ca="1"/>
        <v>44652</v>
      </c>
      <c r="AF144" s="237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1">
        <f ca="1"/>
        <v>210711</v>
      </c>
      <c r="C145" s="241">
        <f ca="1"/>
        <v>222022</v>
      </c>
      <c r="D145" s="240" t="str">
        <f ca="1"/>
        <v>高雄工業 海南第一</v>
      </c>
      <c r="E145" s="240" t="str">
        <f ca="1"/>
        <v>高雄工業株式会社 TKE第一営</v>
      </c>
      <c r="F145" s="240" t="str">
        <f ca="1"/>
        <v>TKE第一営</v>
      </c>
      <c r="G145" s="240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7">
        <f ca="1"/>
        <v>27134</v>
      </c>
      <c r="M145">
        <f ca="1"/>
        <v>51</v>
      </c>
      <c r="N145" s="238">
        <f ca="1"/>
        <v>1200</v>
      </c>
      <c r="O145" t="str">
        <f ca="1"/>
        <v>9/16~　1150円→1200円</v>
      </c>
      <c r="P145" s="239">
        <f ca="1"/>
        <v>1770</v>
      </c>
      <c r="Q145" t="str">
        <f ca="1"/>
        <v>9/16~ 1700円→1750円</v>
      </c>
      <c r="R145" s="239">
        <f ca="1"/>
        <v>570</v>
      </c>
      <c r="S145" s="239">
        <f ca="1"/>
        <v>200000</v>
      </c>
      <c r="T145" s="239">
        <f ca="1"/>
        <v>10030</v>
      </c>
      <c r="U145" s="239">
        <f ca="1"/>
        <v>1590</v>
      </c>
      <c r="V145" s="239">
        <f ca="1"/>
        <v>18300</v>
      </c>
      <c r="W145" s="237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7">
        <f ca="1"/>
        <v>44396</v>
      </c>
      <c r="AE145" s="237">
        <f ca="1"/>
        <v>45036</v>
      </c>
      <c r="AF145" s="237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1">
        <f ca="1"/>
        <v>210712</v>
      </c>
      <c r="C146" s="241">
        <f ca="1"/>
        <v>225002</v>
      </c>
      <c r="D146" s="240" t="str">
        <f ca="1"/>
        <v>ﾃｨｰｹｰｴﾝｼﾞﾆｱﾘﾝｸﾞ</v>
      </c>
      <c r="E146" s="240" t="str">
        <f ca="1"/>
        <v>IH技術開発部</v>
      </c>
      <c r="F146" s="240" t="str">
        <f ca="1"/>
        <v>CAD</v>
      </c>
      <c r="G146" s="240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7">
        <f ca="1"/>
        <v>32467</v>
      </c>
      <c r="M146">
        <f ca="1"/>
        <v>37</v>
      </c>
      <c r="N146" s="238">
        <f ca="1"/>
        <v>1420</v>
      </c>
      <c r="O146" t="str">
        <f ca="1"/>
        <v>2022/2/15~1350 ⇒ 1400</v>
      </c>
      <c r="P146" s="239">
        <f ca="1"/>
        <v>1860</v>
      </c>
      <c r="Q146" t="str">
        <f ca="1"/>
        <v>9/16~ 1600円→1750円</v>
      </c>
      <c r="R146" s="239">
        <f ca="1"/>
        <v>440</v>
      </c>
      <c r="S146" s="239">
        <f ca="1"/>
        <v>260000</v>
      </c>
      <c r="T146" s="239">
        <f ca="1"/>
        <v>13039</v>
      </c>
      <c r="U146" s="239" t="str">
        <f ca="1"/>
        <v>0</v>
      </c>
      <c r="V146" s="239">
        <f ca="1"/>
        <v>23790</v>
      </c>
      <c r="W146" s="237">
        <f ca="1"/>
        <v>46058</v>
      </c>
      <c r="X146">
        <f ca="1"/>
        <v>52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7">
        <f ca="1"/>
        <v>44397</v>
      </c>
      <c r="AE146" s="237">
        <f ca="1"/>
        <v>0</v>
      </c>
      <c r="AF146" s="237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1">
        <f ca="1"/>
        <v>210713</v>
      </c>
      <c r="C147" s="241">
        <f ca="1"/>
        <v>242020</v>
      </c>
      <c r="D147" s="240" t="str">
        <f ca="1"/>
        <v>高雄工業 静岡</v>
      </c>
      <c r="E147" s="240" t="str">
        <f ca="1"/>
        <v>高雄工業株式会社 静岡事業所第一工場製作課</v>
      </c>
      <c r="F147" s="240" t="str">
        <f ca="1"/>
        <v>手動旋削</v>
      </c>
      <c r="G147" s="240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7">
        <f ca="1"/>
        <v>32756</v>
      </c>
      <c r="M147">
        <f ca="1"/>
        <v>36</v>
      </c>
      <c r="N147" s="238">
        <f ca="1"/>
        <v>1400</v>
      </c>
      <c r="O147" t="str">
        <f ca="1"/>
        <v>2022/2/15~1350 ⇒ 1400</v>
      </c>
      <c r="P147" s="239">
        <f ca="1"/>
        <v>1770</v>
      </c>
      <c r="Q147" t="str">
        <f ca="1"/>
        <v>9/16~ 1600円→1750円</v>
      </c>
      <c r="R147" s="239">
        <f ca="1"/>
        <v>370</v>
      </c>
      <c r="S147" s="239">
        <f ca="1"/>
        <v>0</v>
      </c>
      <c r="T147" s="239" t="str">
        <f ca="1"/>
        <v/>
      </c>
      <c r="U147" s="239" t="str">
        <f ca="1"/>
        <v>0</v>
      </c>
      <c r="V147" s="239" t="str">
        <f ca="1"/>
        <v/>
      </c>
      <c r="W147" s="23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7">
        <f ca="1"/>
        <v>44403</v>
      </c>
      <c r="AE147" s="237">
        <f ca="1"/>
        <v>44890</v>
      </c>
      <c r="AF147" s="23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1">
        <f ca="1"/>
        <v>211116</v>
      </c>
      <c r="C148" s="241">
        <f ca="1"/>
        <v>232030</v>
      </c>
      <c r="D148" s="240" t="str">
        <f ca="1"/>
        <v>高雄工業 岡山</v>
      </c>
      <c r="E148" s="240" t="str">
        <f ca="1"/>
        <v>高雄工業株式会社 岡山事業所CVJ工場製作課</v>
      </c>
      <c r="F148" s="240" t="str">
        <f ca="1"/>
        <v>CVJ長軸旋盤係</v>
      </c>
      <c r="G148" s="240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7">
        <f ca="1"/>
        <v>32957</v>
      </c>
      <c r="M148">
        <f ca="1"/>
        <v>35</v>
      </c>
      <c r="N148" s="238">
        <f ca="1"/>
        <v>1400</v>
      </c>
      <c r="O148">
        <f ca="1"/>
        <v>0</v>
      </c>
      <c r="P148" s="239">
        <f ca="1"/>
        <v>1760</v>
      </c>
      <c r="Q148">
        <f ca="1"/>
        <v>0</v>
      </c>
      <c r="R148" s="239">
        <f ca="1"/>
        <v>360</v>
      </c>
      <c r="S148" s="239">
        <f ca="1"/>
        <v>260000</v>
      </c>
      <c r="T148" s="239">
        <f ca="1"/>
        <v>13039</v>
      </c>
      <c r="U148" s="239" t="str">
        <f ca="1"/>
        <v>0</v>
      </c>
      <c r="V148" s="239">
        <f ca="1"/>
        <v>23790</v>
      </c>
      <c r="W148" s="237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7">
        <f ca="1"/>
        <v>44409</v>
      </c>
      <c r="AE148" s="237">
        <f ca="1"/>
        <v>45401</v>
      </c>
      <c r="AF148" s="237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1">
        <f ca="1"/>
        <v>210801</v>
      </c>
      <c r="C149" s="241">
        <f ca="1"/>
        <v>83829</v>
      </c>
      <c r="D149" s="240" t="str">
        <f ca="1"/>
        <v>ﾌｪﾆﾃｯｸｾﾐｺﾝﾀﾞｸﾀｰ 岡山</v>
      </c>
      <c r="E149" s="240" t="str">
        <f ca="1"/>
        <v>岡山工場製造部DF課５インチ担当</v>
      </c>
      <c r="F149" s="240">
        <f ca="1"/>
        <v>0</v>
      </c>
      <c r="G149" s="240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7">
        <f ca="1"/>
        <v>34643</v>
      </c>
      <c r="M149">
        <f ca="1"/>
        <v>31</v>
      </c>
      <c r="N149" s="238">
        <f ca="1"/>
        <v>1500</v>
      </c>
      <c r="O149" t="str">
        <f ca="1"/>
        <v>2021/11/21～1400⇒1500</v>
      </c>
      <c r="P149" s="239">
        <f ca="1"/>
        <v>2300</v>
      </c>
      <c r="Q149">
        <f ca="1"/>
        <v>0</v>
      </c>
      <c r="R149" s="239">
        <f ca="1"/>
        <v>800</v>
      </c>
      <c r="S149" s="239">
        <f ca="1"/>
        <v>0</v>
      </c>
      <c r="T149" s="239" t="str">
        <f ca="1"/>
        <v/>
      </c>
      <c r="U149" s="239" t="str">
        <f ca="1"/>
        <v>0</v>
      </c>
      <c r="V149" s="239" t="str">
        <f ca="1"/>
        <v/>
      </c>
      <c r="W149" s="237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7">
        <f ca="1"/>
        <v>44418</v>
      </c>
      <c r="AE149" s="237">
        <f ca="1"/>
        <v>45015</v>
      </c>
      <c r="AF149" s="237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1">
        <f ca="1"/>
        <v>210802</v>
      </c>
      <c r="C150" s="241">
        <f ca="1"/>
        <v>83836</v>
      </c>
      <c r="D150" s="240" t="str">
        <f ca="1"/>
        <v>プレテック</v>
      </c>
      <c r="E150" s="240" t="str">
        <f ca="1"/>
        <v>岡山工場製造部DF課５インチ担当</v>
      </c>
      <c r="F150" s="240">
        <f ca="1"/>
        <v>0</v>
      </c>
      <c r="G150" s="24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7">
        <f ca="1"/>
        <v>34498</v>
      </c>
      <c r="M150">
        <f ca="1"/>
        <v>31</v>
      </c>
      <c r="N150" s="238">
        <f ca="1"/>
        <v>1400</v>
      </c>
      <c r="O150" t="str">
        <f ca="1"/>
        <v>2021/11/21～1400⇒1500</v>
      </c>
      <c r="P150" s="239">
        <f ca="1"/>
        <v>1850</v>
      </c>
      <c r="Q150">
        <f ca="1"/>
        <v>0</v>
      </c>
      <c r="R150" s="239">
        <f ca="1"/>
        <v>450</v>
      </c>
      <c r="S150" s="239">
        <f ca="1"/>
        <v>260000</v>
      </c>
      <c r="T150" s="239">
        <f ca="1"/>
        <v>13039</v>
      </c>
      <c r="U150" s="239" t="str">
        <f ca="1"/>
        <v>0</v>
      </c>
      <c r="V150" s="239">
        <f ca="1"/>
        <v>23790</v>
      </c>
      <c r="W150" s="237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7">
        <f ca="1"/>
        <v>44418</v>
      </c>
      <c r="AE150" s="237">
        <f ca="1"/>
        <v>45306</v>
      </c>
      <c r="AF150" s="237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1">
        <f ca="1"/>
        <v>210803</v>
      </c>
      <c r="C151" s="241">
        <f ca="1"/>
        <v>83868</v>
      </c>
      <c r="D151" s="240" t="str">
        <f ca="1"/>
        <v>ﾌｪﾆﾃｯｸｾﾐｺﾝﾀﾞｸﾀｰ 岡山</v>
      </c>
      <c r="E151" s="240" t="str">
        <f ca="1"/>
        <v>岡山工場製造部PR課５インチ担当</v>
      </c>
      <c r="F151" s="240">
        <f ca="1"/>
        <v>0</v>
      </c>
      <c r="G151" s="240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7">
        <f ca="1"/>
        <v>32950</v>
      </c>
      <c r="M151">
        <f ca="1"/>
        <v>35</v>
      </c>
      <c r="N151" s="238">
        <f ca="1"/>
        <v>1500</v>
      </c>
      <c r="O151" t="str">
        <f ca="1"/>
        <v>2021/11/21～1400⇒1500</v>
      </c>
      <c r="P151" s="239">
        <f ca="1"/>
        <v>2300</v>
      </c>
      <c r="Q151">
        <f ca="1"/>
        <v>0</v>
      </c>
      <c r="R151" s="239">
        <f ca="1"/>
        <v>800</v>
      </c>
      <c r="S151" s="239">
        <f ca="1"/>
        <v>300000</v>
      </c>
      <c r="T151" s="239">
        <f ca="1"/>
        <v>15045</v>
      </c>
      <c r="U151" s="239" t="str">
        <f ca="1"/>
        <v>0</v>
      </c>
      <c r="V151" s="239">
        <f ca="1"/>
        <v>27450</v>
      </c>
      <c r="W151" s="237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7">
        <f ca="1"/>
        <v>44424</v>
      </c>
      <c r="AE151" s="237">
        <f ca="1"/>
        <v>45015</v>
      </c>
      <c r="AF151" s="237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1">
        <f ca="1"/>
        <v>210804</v>
      </c>
      <c r="C152" s="241">
        <f ca="1"/>
        <v>0</v>
      </c>
      <c r="D152" s="240" t="str">
        <f ca="1"/>
        <v>ﾌｪﾆﾃｯｸｾﾐｺﾝﾀﾞｸﾀｰ 岡山</v>
      </c>
      <c r="E152" s="240">
        <f ca="1"/>
        <v>0</v>
      </c>
      <c r="F152" s="240">
        <f ca="1"/>
        <v>0</v>
      </c>
      <c r="G152" s="240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7">
        <f ca="1"/>
        <v>33813</v>
      </c>
      <c r="M152">
        <f ca="1"/>
        <v>33</v>
      </c>
      <c r="N152" s="238">
        <f ca="1"/>
        <v>1500</v>
      </c>
      <c r="O152" t="str">
        <f ca="1"/>
        <v>2021/11/21～1400⇒1500</v>
      </c>
      <c r="P152" s="239">
        <f ca="1"/>
        <v>2300</v>
      </c>
      <c r="Q152">
        <f ca="1"/>
        <v>0</v>
      </c>
      <c r="R152" s="239">
        <f ca="1"/>
        <v>800</v>
      </c>
      <c r="S152" s="239">
        <f ca="1"/>
        <v>0</v>
      </c>
      <c r="T152" s="239" t="str">
        <f ca="1"/>
        <v/>
      </c>
      <c r="U152" s="239" t="str">
        <f ca="1"/>
        <v>0</v>
      </c>
      <c r="V152" s="239" t="str">
        <f ca="1"/>
        <v/>
      </c>
      <c r="W152" s="237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7">
        <f ca="1"/>
        <v>44424</v>
      </c>
      <c r="AE152" s="237">
        <f ca="1"/>
        <v>44617</v>
      </c>
      <c r="AF152" s="237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1">
        <f ca="1"/>
        <v>210805</v>
      </c>
      <c r="C153" s="241">
        <f ca="1"/>
        <v>83843</v>
      </c>
      <c r="D153" s="240" t="str">
        <f ca="1"/>
        <v>プレテック</v>
      </c>
      <c r="E153" s="240" t="str">
        <f ca="1"/>
        <v>岡山工場製造部TF課６インチ担当</v>
      </c>
      <c r="F153" s="240">
        <f ca="1"/>
        <v>0</v>
      </c>
      <c r="G153" s="240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7">
        <f ca="1"/>
        <v>32818</v>
      </c>
      <c r="M153">
        <f ca="1"/>
        <v>36</v>
      </c>
      <c r="N153" s="238">
        <f ca="1"/>
        <v>1400</v>
      </c>
      <c r="O153" t="str">
        <f ca="1"/>
        <v>2021/11/21～1400⇒1500</v>
      </c>
      <c r="P153" s="239">
        <f ca="1"/>
        <v>1900</v>
      </c>
      <c r="Q153">
        <f ca="1"/>
        <v>0</v>
      </c>
      <c r="R153" s="239">
        <f ca="1"/>
        <v>500</v>
      </c>
      <c r="S153" s="239">
        <f ca="1"/>
        <v>260000</v>
      </c>
      <c r="T153" s="239">
        <f ca="1"/>
        <v>13039</v>
      </c>
      <c r="U153" s="239" t="str">
        <f ca="1"/>
        <v>0</v>
      </c>
      <c r="V153" s="239">
        <f ca="1"/>
        <v>23790</v>
      </c>
      <c r="W153" s="237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7">
        <f ca="1"/>
        <v>44424</v>
      </c>
      <c r="AE153" s="237">
        <f ca="1"/>
        <v>45715</v>
      </c>
      <c r="AF153" s="237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1">
        <f ca="1"/>
        <v>210806</v>
      </c>
      <c r="C154" s="241">
        <f ca="1"/>
        <v>83850</v>
      </c>
      <c r="D154" s="240" t="str">
        <f ca="1"/>
        <v>ﾌｪﾆﾃｯｸｾﾐｺﾝﾀﾞｸﾀｰ 岡山</v>
      </c>
      <c r="E154" s="240" t="str">
        <f ca="1"/>
        <v>岡山工場製造部TF課６インチ担当</v>
      </c>
      <c r="F154" s="240">
        <f ca="1"/>
        <v>0</v>
      </c>
      <c r="G154" s="240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7">
        <f ca="1"/>
        <v>33996</v>
      </c>
      <c r="M154">
        <f ca="1"/>
        <v>32</v>
      </c>
      <c r="N154" s="238">
        <f ca="1"/>
        <v>1500</v>
      </c>
      <c r="O154" t="str">
        <f ca="1"/>
        <v>2021/11/21～1400⇒1500</v>
      </c>
      <c r="P154" s="239">
        <f ca="1"/>
        <v>2300</v>
      </c>
      <c r="Q154">
        <f ca="1"/>
        <v>0</v>
      </c>
      <c r="R154" s="239">
        <f ca="1"/>
        <v>800</v>
      </c>
      <c r="S154" s="239">
        <f ca="1"/>
        <v>320000</v>
      </c>
      <c r="T154" s="239">
        <f ca="1"/>
        <v>16048</v>
      </c>
      <c r="U154" s="239" t="str">
        <f ca="1"/>
        <v>0</v>
      </c>
      <c r="V154" s="239">
        <f ca="1"/>
        <v>29280</v>
      </c>
      <c r="W154" s="237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7">
        <f ca="1"/>
        <v>44424</v>
      </c>
      <c r="AE154" s="237">
        <f ca="1"/>
        <v>45028</v>
      </c>
      <c r="AF154" s="237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1">
        <f ca="1"/>
        <v>210809</v>
      </c>
      <c r="C155" s="241">
        <f ca="1"/>
        <v>0</v>
      </c>
      <c r="D155" s="240" t="str">
        <f ca="1"/>
        <v>高雄工業 静岡</v>
      </c>
      <c r="E155" s="240">
        <f ca="1"/>
        <v>0</v>
      </c>
      <c r="F155" s="240">
        <f ca="1"/>
        <v>0</v>
      </c>
      <c r="G155" s="240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7">
        <f ca="1"/>
        <v>34444</v>
      </c>
      <c r="M155">
        <f ca="1"/>
        <v>31</v>
      </c>
      <c r="N155" s="238">
        <f ca="1"/>
        <v>1350</v>
      </c>
      <c r="O155">
        <f ca="1"/>
        <v>0</v>
      </c>
      <c r="P155" s="239">
        <f ca="1"/>
        <v>1750</v>
      </c>
      <c r="Q155" t="str">
        <f ca="1"/>
        <v>9/16~ 1600円→1750円</v>
      </c>
      <c r="R155" s="239">
        <f ca="1"/>
        <v>400</v>
      </c>
      <c r="S155" s="239">
        <f ca="1"/>
        <v>0</v>
      </c>
      <c r="T155" s="239" t="str">
        <f ca="1"/>
        <v/>
      </c>
      <c r="U155" s="239" t="str">
        <f ca="1"/>
        <v>0</v>
      </c>
      <c r="V155" s="239" t="str">
        <f ca="1"/>
        <v/>
      </c>
      <c r="W155" s="237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7">
        <f ca="1"/>
        <v>44424</v>
      </c>
      <c r="AE155" s="237">
        <f ca="1"/>
        <v>44616</v>
      </c>
      <c r="AF155" s="237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1">
        <f ca="1"/>
        <v>210810</v>
      </c>
      <c r="C156" s="241">
        <f ca="1"/>
        <v>410008</v>
      </c>
      <c r="D156" s="240" t="str">
        <f ca="1"/>
        <v>瑞陵精機</v>
      </c>
      <c r="E156" s="240" t="str">
        <f ca="1"/>
        <v>製造1課</v>
      </c>
      <c r="F156" s="240" t="str">
        <f ca="1"/>
        <v>CVJ</v>
      </c>
      <c r="G156" s="240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7">
        <f ca="1"/>
        <v>35192</v>
      </c>
      <c r="M156">
        <f ca="1"/>
        <v>29</v>
      </c>
      <c r="N156" s="238">
        <f ca="1"/>
        <v>1300</v>
      </c>
      <c r="O156" t="str">
        <f ca="1"/>
        <v>2022/3/21～　1250円→1300円</v>
      </c>
      <c r="P156" s="239">
        <f ca="1"/>
        <v>1700</v>
      </c>
      <c r="Q156">
        <f ca="1"/>
        <v>0</v>
      </c>
      <c r="R156" s="239">
        <f ca="1"/>
        <v>400</v>
      </c>
      <c r="S156" s="239">
        <f ca="1"/>
        <v>0</v>
      </c>
      <c r="T156" s="239" t="str">
        <f ca="1"/>
        <v/>
      </c>
      <c r="U156" s="239" t="str">
        <f ca="1"/>
        <v>0</v>
      </c>
      <c r="V156" s="239" t="str">
        <f ca="1"/>
        <v/>
      </c>
      <c r="W156" s="237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7">
        <f ca="1"/>
        <v>44424</v>
      </c>
      <c r="AE156" s="237">
        <f ca="1"/>
        <v>44817</v>
      </c>
      <c r="AF156" s="237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1">
        <f ca="1"/>
        <v>210811</v>
      </c>
      <c r="C157" s="241">
        <f ca="1"/>
        <v>410007</v>
      </c>
      <c r="D157" s="240" t="str">
        <f ca="1"/>
        <v>瑞陵精機</v>
      </c>
      <c r="E157" s="240" t="str">
        <f ca="1"/>
        <v>製造課</v>
      </c>
      <c r="F157" s="240" t="str">
        <f ca="1"/>
        <v>等速ジョイント</v>
      </c>
      <c r="G157" s="240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7">
        <f ca="1"/>
        <v>35338</v>
      </c>
      <c r="M157">
        <f ca="1"/>
        <v>29</v>
      </c>
      <c r="N157" s="238">
        <f ca="1"/>
        <v>1350</v>
      </c>
      <c r="O157" t="str">
        <f ca="1"/>
        <v>2022/3/21～　1250円→1300円</v>
      </c>
      <c r="P157" s="239">
        <f ca="1"/>
        <v>1750</v>
      </c>
      <c r="Q157">
        <f ca="1"/>
        <v>0</v>
      </c>
      <c r="R157" s="239">
        <f ca="1"/>
        <v>400</v>
      </c>
      <c r="S157" s="239">
        <f ca="1"/>
        <v>260000</v>
      </c>
      <c r="T157" s="239">
        <f ca="1"/>
        <v>13039</v>
      </c>
      <c r="U157" s="239" t="str">
        <f ca="1"/>
        <v>0</v>
      </c>
      <c r="V157" s="239">
        <f ca="1"/>
        <v>23790</v>
      </c>
      <c r="W157" s="237">
        <f ca="1"/>
        <v>46058</v>
      </c>
      <c r="X157">
        <f ca="1"/>
        <v>52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7">
        <f ca="1"/>
        <v>44424</v>
      </c>
      <c r="AE157" s="237">
        <f ca="1"/>
        <v>0</v>
      </c>
      <c r="AF157" s="23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1">
        <f ca="1"/>
        <v>210812</v>
      </c>
      <c r="C158" s="241">
        <f ca="1"/>
        <v>83882</v>
      </c>
      <c r="D158" s="240" t="str">
        <f ca="1"/>
        <v>ﾌｪﾆﾃｯｸｾﾐｺﾝﾀﾞｸﾀｰ 岡山</v>
      </c>
      <c r="E158" s="240" t="str">
        <f ca="1"/>
        <v>岡山工場製造部PR課６インチ担当</v>
      </c>
      <c r="F158" s="240">
        <f ca="1"/>
        <v>0</v>
      </c>
      <c r="G158" s="240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7">
        <f ca="1"/>
        <v>33805</v>
      </c>
      <c r="M158">
        <f ca="1"/>
        <v>33</v>
      </c>
      <c r="N158" s="238">
        <f ca="1"/>
        <v>1500</v>
      </c>
      <c r="O158" t="str">
        <f ca="1"/>
        <v>2021/11/21～1400⇒1500</v>
      </c>
      <c r="P158" s="239">
        <f ca="1"/>
        <v>2300</v>
      </c>
      <c r="Q158">
        <f ca="1"/>
        <v>0</v>
      </c>
      <c r="R158" s="239">
        <f ca="1"/>
        <v>800</v>
      </c>
      <c r="S158" s="239">
        <f ca="1"/>
        <v>320000</v>
      </c>
      <c r="T158" s="239">
        <f ca="1"/>
        <v>16048</v>
      </c>
      <c r="U158" s="239" t="str">
        <f ca="1"/>
        <v>0</v>
      </c>
      <c r="V158" s="239">
        <f ca="1"/>
        <v>29280</v>
      </c>
      <c r="W158" s="237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7">
        <f ca="1"/>
        <v>44424</v>
      </c>
      <c r="AE158" s="237">
        <f ca="1"/>
        <v>45015</v>
      </c>
      <c r="AF158" s="237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1">
        <f ca="1"/>
        <v>210813</v>
      </c>
      <c r="C159" s="241">
        <f ca="1"/>
        <v>8210014</v>
      </c>
      <c r="D159" s="240" t="str">
        <f ca="1"/>
        <v>コーリツ 州の崎</v>
      </c>
      <c r="E159" s="240" t="str">
        <f ca="1"/>
        <v>州の埼工場　製造３課５工区６班</v>
      </c>
      <c r="F159" s="240" t="str">
        <f ca="1"/>
        <v>CVJ製作課</v>
      </c>
      <c r="G159" s="240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7">
        <f ca="1"/>
        <v>34304</v>
      </c>
      <c r="M159">
        <f ca="1"/>
        <v>32</v>
      </c>
      <c r="N159" s="238">
        <f ca="1"/>
        <v>1400</v>
      </c>
      <c r="O159">
        <f ca="1"/>
        <v>0</v>
      </c>
      <c r="P159" s="239">
        <f ca="1"/>
        <v>1990</v>
      </c>
      <c r="Q159">
        <f ca="1"/>
        <v>0</v>
      </c>
      <c r="R159" s="239">
        <f ca="1"/>
        <v>590</v>
      </c>
      <c r="S159" s="239">
        <f ca="1"/>
        <v>0</v>
      </c>
      <c r="T159" s="239" t="str">
        <f ca="1"/>
        <v/>
      </c>
      <c r="U159" s="239" t="str">
        <f ca="1"/>
        <v>0</v>
      </c>
      <c r="V159" s="239" t="str">
        <f ca="1"/>
        <v/>
      </c>
      <c r="W159" s="237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7">
        <f ca="1"/>
        <v>44426</v>
      </c>
      <c r="AE159" s="237">
        <f ca="1"/>
        <v>44785</v>
      </c>
      <c r="AF159" s="237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1">
        <f ca="1"/>
        <v>210815</v>
      </c>
      <c r="C160" s="241">
        <f ca="1"/>
        <v>410009</v>
      </c>
      <c r="D160" s="240" t="str">
        <f ca="1"/>
        <v>瑞陵精機</v>
      </c>
      <c r="E160" s="240" t="str">
        <f ca="1"/>
        <v>製造1課</v>
      </c>
      <c r="F160" s="240" t="str">
        <f ca="1"/>
        <v>CVJ</v>
      </c>
      <c r="G160" s="24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7">
        <f ca="1"/>
        <v>35230</v>
      </c>
      <c r="M160">
        <f ca="1"/>
        <v>29</v>
      </c>
      <c r="N160" s="238">
        <f ca="1"/>
        <v>1300</v>
      </c>
      <c r="O160" t="str">
        <f ca="1"/>
        <v>2022/3/21～　1250円→1300円</v>
      </c>
      <c r="P160" s="239">
        <f ca="1"/>
        <v>1700</v>
      </c>
      <c r="Q160">
        <f ca="1"/>
        <v>0</v>
      </c>
      <c r="R160" s="239">
        <f ca="1"/>
        <v>400</v>
      </c>
      <c r="S160" s="239">
        <f ca="1"/>
        <v>0</v>
      </c>
      <c r="T160" s="239" t="str">
        <f ca="1"/>
        <v/>
      </c>
      <c r="U160" s="239" t="str">
        <f ca="1"/>
        <v>0</v>
      </c>
      <c r="V160" s="239" t="str">
        <f ca="1"/>
        <v/>
      </c>
      <c r="W160" s="237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7">
        <f ca="1"/>
        <v>44431</v>
      </c>
      <c r="AE160" s="237">
        <f ca="1"/>
        <v>44781</v>
      </c>
      <c r="AF160" s="237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1">
        <f ca="1"/>
        <v>210816</v>
      </c>
      <c r="C161" s="241">
        <f ca="1"/>
        <v>232019</v>
      </c>
      <c r="D161" s="240" t="str">
        <f ca="1"/>
        <v>高雄工業 岡山</v>
      </c>
      <c r="E161" s="240" t="str">
        <f ca="1"/>
        <v>高雄工業株式会社 岡山品質保証部岡山HUB品証課</v>
      </c>
      <c r="F161" s="240" t="str">
        <f ca="1"/>
        <v>HUB 検査課係.</v>
      </c>
      <c r="G161" s="240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7">
        <f ca="1"/>
        <v>35010</v>
      </c>
      <c r="M161">
        <f ca="1"/>
        <v>30</v>
      </c>
      <c r="N161" s="238">
        <f ca="1"/>
        <v>1160</v>
      </c>
      <c r="O161">
        <f ca="1"/>
        <v>0</v>
      </c>
      <c r="P161" s="239">
        <f ca="1"/>
        <v>1660</v>
      </c>
      <c r="Q161" t="str">
        <f ca="1"/>
        <v>9/16~ 1510円→1610円</v>
      </c>
      <c r="R161" s="239">
        <f ca="1"/>
        <v>500</v>
      </c>
      <c r="S161" s="239">
        <f ca="1"/>
        <v>134000</v>
      </c>
      <c r="T161" s="239">
        <f ca="1"/>
        <v>6720</v>
      </c>
      <c r="U161" s="239" t="str">
        <f ca="1"/>
        <v>0</v>
      </c>
      <c r="V161" s="239">
        <f ca="1"/>
        <v>12261</v>
      </c>
      <c r="W161" s="237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7">
        <f ca="1"/>
        <v>44431</v>
      </c>
      <c r="AE161" s="237">
        <f ca="1"/>
        <v>0</v>
      </c>
      <c r="AF161" s="237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1">
        <f ca="1"/>
        <v>210817</v>
      </c>
      <c r="C162" s="241">
        <f ca="1"/>
        <v>0</v>
      </c>
      <c r="D162" s="240" t="str">
        <f ca="1"/>
        <v>高雄工業 海南第二</v>
      </c>
      <c r="E162" s="240" t="str">
        <f ca="1"/>
        <v>高雄工業株式会社 愛知事業所海南第二工場製作課</v>
      </c>
      <c r="F162" s="240">
        <f ca="1"/>
        <v>0</v>
      </c>
      <c r="G162" s="240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7">
        <f ca="1"/>
        <v>35386</v>
      </c>
      <c r="M162">
        <f ca="1"/>
        <v>29</v>
      </c>
      <c r="N162" s="238">
        <f ca="1"/>
        <v>1360</v>
      </c>
      <c r="O162">
        <f ca="1"/>
        <v>0</v>
      </c>
      <c r="P162" s="239">
        <f ca="1"/>
        <v>1760</v>
      </c>
      <c r="Q162" t="str">
        <f ca="1"/>
        <v>9/16~ 1610円→1760円</v>
      </c>
      <c r="R162" s="239">
        <f ca="1"/>
        <v>400</v>
      </c>
      <c r="S162" s="239">
        <f ca="1"/>
        <v>0</v>
      </c>
      <c r="T162" s="239" t="str">
        <f ca="1"/>
        <v/>
      </c>
      <c r="U162" s="239" t="str">
        <f ca="1"/>
        <v>0</v>
      </c>
      <c r="V162" s="239" t="str">
        <f ca="1"/>
        <v/>
      </c>
      <c r="W162" s="237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7">
        <f ca="1"/>
        <v>44431</v>
      </c>
      <c r="AE162" s="237">
        <f ca="1"/>
        <v>44659</v>
      </c>
      <c r="AF162" s="237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1">
        <f ca="1"/>
        <v>210818</v>
      </c>
      <c r="C163" s="241">
        <f ca="1"/>
        <v>500009</v>
      </c>
      <c r="D163" s="240" t="str">
        <f ca="1"/>
        <v>セイビテック</v>
      </c>
      <c r="E163" s="240" t="str">
        <f ca="1"/>
        <v>製造部DCG課検査CHIP</v>
      </c>
      <c r="F163" s="240">
        <f ca="1"/>
        <v>0</v>
      </c>
      <c r="G163" s="240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7">
        <f ca="1"/>
        <v>32977</v>
      </c>
      <c r="M163">
        <f ca="1"/>
        <v>35</v>
      </c>
      <c r="N163" s="238">
        <f ca="1"/>
        <v>1300</v>
      </c>
      <c r="O163" t="str">
        <f ca="1"/>
        <v>2021/11/23(11/21)～　1250⇒1300UP</v>
      </c>
      <c r="P163" s="239">
        <f ca="1"/>
        <v>1900</v>
      </c>
      <c r="Q163">
        <f ca="1"/>
        <v>0</v>
      </c>
      <c r="R163" s="239">
        <f ca="1"/>
        <v>600</v>
      </c>
      <c r="S163" s="239">
        <f ca="1"/>
        <v>0</v>
      </c>
      <c r="T163" s="239" t="str">
        <f ca="1"/>
        <v/>
      </c>
      <c r="U163" s="239" t="str">
        <f ca="1"/>
        <v>0</v>
      </c>
      <c r="V163" s="239" t="str">
        <f ca="1"/>
        <v/>
      </c>
      <c r="W163" s="237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7">
        <f ca="1"/>
        <v>44431</v>
      </c>
      <c r="AE163" s="237">
        <f ca="1"/>
        <v>44817</v>
      </c>
      <c r="AF163" s="237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1">
        <f ca="1"/>
        <v>210819</v>
      </c>
      <c r="C164" s="241">
        <f ca="1"/>
        <v>0</v>
      </c>
      <c r="D164" s="240" t="str">
        <f ca="1"/>
        <v>ﾌｪﾆﾃｯｸｾﾐｺﾝﾀﾞｸﾀｰ 岡山</v>
      </c>
      <c r="E164" s="240">
        <f ca="1"/>
        <v>0</v>
      </c>
      <c r="F164" s="240">
        <f ca="1"/>
        <v>0</v>
      </c>
      <c r="G164" s="240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7">
        <f ca="1"/>
        <v>34878</v>
      </c>
      <c r="M164">
        <f ca="1"/>
        <v>30</v>
      </c>
      <c r="N164" s="238">
        <f ca="1"/>
        <v>1500</v>
      </c>
      <c r="O164" t="str">
        <f ca="1"/>
        <v>2021/12/21~</v>
      </c>
      <c r="P164" s="239">
        <f ca="1"/>
        <v>2300</v>
      </c>
      <c r="Q164">
        <f ca="1"/>
        <v>0</v>
      </c>
      <c r="R164" s="239">
        <f ca="1"/>
        <v>800</v>
      </c>
      <c r="S164" s="239">
        <f ca="1"/>
        <v>0</v>
      </c>
      <c r="T164" s="239" t="str">
        <f ca="1"/>
        <v/>
      </c>
      <c r="U164" s="239" t="str">
        <f ca="1"/>
        <v>0</v>
      </c>
      <c r="V164" s="239" t="str">
        <f ca="1"/>
        <v/>
      </c>
      <c r="W164" s="237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7">
        <f ca="1"/>
        <v>44434</v>
      </c>
      <c r="AE164" s="237">
        <f ca="1"/>
        <v>44592</v>
      </c>
      <c r="AF164" s="237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1">
        <f ca="1"/>
        <v>210820</v>
      </c>
      <c r="C165" s="241">
        <f ca="1"/>
        <v>83925</v>
      </c>
      <c r="D165" s="240" t="str">
        <f ca="1"/>
        <v>ﾌｪﾆﾃｯｸｾﾐｺﾝﾀﾞｸﾀｰ 岡山</v>
      </c>
      <c r="E165" s="240" t="str">
        <f ca="1"/>
        <v>岡山工場製造部BM課</v>
      </c>
      <c r="F165" s="240">
        <f ca="1"/>
        <v>0</v>
      </c>
      <c r="G165" s="240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7">
        <f ca="1"/>
        <v>31605</v>
      </c>
      <c r="M165">
        <f ca="1"/>
        <v>39</v>
      </c>
      <c r="N165" s="238">
        <f ca="1"/>
        <v>1500</v>
      </c>
      <c r="O165">
        <f ca="1"/>
        <v>0</v>
      </c>
      <c r="P165" s="239">
        <f ca="1"/>
        <v>2300</v>
      </c>
      <c r="Q165">
        <f ca="1"/>
        <v>0</v>
      </c>
      <c r="R165" s="239">
        <f ca="1"/>
        <v>800</v>
      </c>
      <c r="S165" s="239">
        <f ca="1"/>
        <v>320000</v>
      </c>
      <c r="T165" s="239">
        <f ca="1"/>
        <v>16048</v>
      </c>
      <c r="U165" s="239" t="str">
        <f ca="1"/>
        <v>0</v>
      </c>
      <c r="V165" s="239">
        <f ca="1"/>
        <v>29280</v>
      </c>
      <c r="W165" s="237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7">
        <f ca="1"/>
        <v>44434</v>
      </c>
      <c r="AE165" s="237">
        <f ca="1"/>
        <v>45015</v>
      </c>
      <c r="AF165" s="237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1">
        <f ca="1"/>
        <v>210821</v>
      </c>
      <c r="C166" s="241">
        <f ca="1"/>
        <v>242022</v>
      </c>
      <c r="D166" s="240" t="str">
        <f ca="1"/>
        <v>瑞陵精機</v>
      </c>
      <c r="E166" s="240" t="str">
        <f ca="1"/>
        <v>製造1課</v>
      </c>
      <c r="F166" s="240" t="str">
        <f ca="1"/>
        <v>CVJ</v>
      </c>
      <c r="G166" s="240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7">
        <f ca="1"/>
        <v>34252</v>
      </c>
      <c r="M166">
        <f ca="1"/>
        <v>32</v>
      </c>
      <c r="N166" s="238">
        <f ca="1"/>
        <v>1300</v>
      </c>
      <c r="O166">
        <f ca="1"/>
        <v>0</v>
      </c>
      <c r="P166" s="239">
        <f ca="1"/>
        <v>1700</v>
      </c>
      <c r="Q166" t="str">
        <f ca="1"/>
        <v>9/16~ 1600円→1750円</v>
      </c>
      <c r="R166" s="239">
        <f ca="1"/>
        <v>400</v>
      </c>
      <c r="S166" s="239">
        <f ca="1"/>
        <v>0</v>
      </c>
      <c r="T166" s="239" t="str">
        <f ca="1"/>
        <v/>
      </c>
      <c r="U166" s="239" t="str">
        <f ca="1"/>
        <v>0</v>
      </c>
      <c r="V166" s="239" t="str">
        <f ca="1"/>
        <v/>
      </c>
      <c r="W166" s="237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7">
        <f ca="1"/>
        <v>44434</v>
      </c>
      <c r="AE166" s="237">
        <f ca="1"/>
        <v>44889</v>
      </c>
      <c r="AF166" s="237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1">
        <f ca="1"/>
        <v>210901</v>
      </c>
      <c r="C167" s="241">
        <f ca="1"/>
        <v>106</v>
      </c>
      <c r="D167" s="240" t="str">
        <f ca="1"/>
        <v>三幸技研</v>
      </c>
      <c r="E167" s="240">
        <f ca="1"/>
        <v>0</v>
      </c>
      <c r="F167" s="240">
        <f ca="1"/>
        <v>0</v>
      </c>
      <c r="G167" s="240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7">
        <f ca="1"/>
        <v>34523</v>
      </c>
      <c r="M167">
        <f ca="1"/>
        <v>31</v>
      </c>
      <c r="N167" s="238">
        <f ca="1"/>
        <v>1300</v>
      </c>
      <c r="O167" t="str">
        <f ca="1"/>
        <v>9/2~\1200⇒12/21⇒1250⇒3/21⇒MAX1300</v>
      </c>
      <c r="P167" s="239">
        <f ca="1"/>
        <v>1750</v>
      </c>
      <c r="Q167">
        <f ca="1"/>
        <v>0</v>
      </c>
      <c r="R167" s="239">
        <f ca="1"/>
        <v>450</v>
      </c>
      <c r="S167" s="239">
        <f ca="1"/>
        <v>260000</v>
      </c>
      <c r="T167" s="239">
        <f ca="1"/>
        <v>13039</v>
      </c>
      <c r="U167" s="239" t="str">
        <f ca="1"/>
        <v>0</v>
      </c>
      <c r="V167" s="239">
        <f ca="1"/>
        <v>23790</v>
      </c>
      <c r="W167" s="23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7">
        <f ca="1"/>
        <v>44441</v>
      </c>
      <c r="AE167" s="237">
        <f ca="1"/>
        <v>44970</v>
      </c>
      <c r="AF167" s="23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1">
        <f ca="1"/>
        <v>210902</v>
      </c>
      <c r="C168" s="241">
        <f ca="1"/>
        <v>83940</v>
      </c>
      <c r="D168" s="240" t="str">
        <f ca="1"/>
        <v>ﾌｪﾆﾃｯｸｾﾐｺﾝﾀﾞｸﾀｰ 岡山</v>
      </c>
      <c r="E168" s="240" t="str">
        <f ca="1"/>
        <v>岡山工場製造部BM課</v>
      </c>
      <c r="F168" s="240">
        <f ca="1"/>
        <v>0</v>
      </c>
      <c r="G168" s="240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7">
        <f ca="1"/>
        <v>32964</v>
      </c>
      <c r="M168">
        <f ca="1"/>
        <v>35</v>
      </c>
      <c r="N168" s="238">
        <f ca="1"/>
        <v>1500</v>
      </c>
      <c r="O168">
        <f ca="1"/>
        <v>0</v>
      </c>
      <c r="P168" s="239">
        <f ca="1"/>
        <v>2300</v>
      </c>
      <c r="Q168">
        <f ca="1"/>
        <v>0</v>
      </c>
      <c r="R168" s="239">
        <f ca="1"/>
        <v>800</v>
      </c>
      <c r="S168" s="239">
        <f ca="1"/>
        <v>320000</v>
      </c>
      <c r="T168" s="239">
        <f ca="1"/>
        <v>16048</v>
      </c>
      <c r="U168" s="239" t="str">
        <f ca="1"/>
        <v>0</v>
      </c>
      <c r="V168" s="239">
        <f ca="1"/>
        <v>29280</v>
      </c>
      <c r="W168" s="237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7">
        <f ca="1"/>
        <v>44445</v>
      </c>
      <c r="AE168" s="237">
        <f ca="1"/>
        <v>45015</v>
      </c>
      <c r="AF168" s="237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1">
        <f ca="1"/>
        <v>210903</v>
      </c>
      <c r="C169" s="241">
        <f ca="1"/>
        <v>500010</v>
      </c>
      <c r="D169" s="240" t="str">
        <f ca="1"/>
        <v>ﾌｪﾆﾃｯｸｾﾐｺﾝﾀﾞｸﾀｰ 岡山</v>
      </c>
      <c r="E169" s="240" t="str">
        <f ca="1"/>
        <v>製造部DCG課検査CHIP</v>
      </c>
      <c r="F169" s="240">
        <f ca="1"/>
        <v>0</v>
      </c>
      <c r="G169" s="240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7">
        <f ca="1"/>
        <v>31703</v>
      </c>
      <c r="M169">
        <f ca="1"/>
        <v>39</v>
      </c>
      <c r="N169" s="238">
        <f ca="1"/>
        <v>1500</v>
      </c>
      <c r="O169">
        <f ca="1"/>
        <v>0</v>
      </c>
      <c r="P169" s="239">
        <f ca="1"/>
        <v>2300</v>
      </c>
      <c r="Q169">
        <f ca="1"/>
        <v>0</v>
      </c>
      <c r="R169" s="239">
        <f ca="1"/>
        <v>800</v>
      </c>
      <c r="S169" s="239">
        <f ca="1"/>
        <v>300000</v>
      </c>
      <c r="T169" s="239">
        <f ca="1"/>
        <v>15045</v>
      </c>
      <c r="U169" s="239" t="str">
        <f ca="1"/>
        <v>0</v>
      </c>
      <c r="V169" s="239">
        <f ca="1"/>
        <v>27450</v>
      </c>
      <c r="W169" s="237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7">
        <f ca="1"/>
        <v>44445</v>
      </c>
      <c r="AE169" s="237">
        <f ca="1"/>
        <v>45046</v>
      </c>
      <c r="AF169" s="237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1">
        <f ca="1"/>
        <v>210904</v>
      </c>
      <c r="C170" s="241">
        <f ca="1"/>
        <v>222025</v>
      </c>
      <c r="D170" s="240" t="str">
        <f ca="1"/>
        <v>高雄工業 海南第一</v>
      </c>
      <c r="E170" s="240" t="str">
        <f ca="1"/>
        <v>高雄工業株式会社 愛知事業所海南第一工場製作1課</v>
      </c>
      <c r="F170" s="240" t="str">
        <f ca="1"/>
        <v>HUB_第1</v>
      </c>
      <c r="G170" s="24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7">
        <f ca="1"/>
        <v>35235</v>
      </c>
      <c r="M170">
        <f ca="1"/>
        <v>29</v>
      </c>
      <c r="N170" s="238">
        <f ca="1"/>
        <v>1420</v>
      </c>
      <c r="O170">
        <f ca="1"/>
        <v>0</v>
      </c>
      <c r="P170" s="239">
        <f ca="1"/>
        <v>1790</v>
      </c>
      <c r="Q170" t="str">
        <f ca="1"/>
        <v>9/16~ 1620円→1770円</v>
      </c>
      <c r="R170" s="239">
        <f ca="1"/>
        <v>370</v>
      </c>
      <c r="S170" s="239">
        <f ca="1"/>
        <v>240000</v>
      </c>
      <c r="T170" s="239">
        <f ca="1"/>
        <v>12036</v>
      </c>
      <c r="U170" s="239" t="str">
        <f ca="1"/>
        <v>0</v>
      </c>
      <c r="V170" s="239">
        <f ca="1"/>
        <v>21960</v>
      </c>
      <c r="W170" s="237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7">
        <f ca="1"/>
        <v>44446</v>
      </c>
      <c r="AE170" s="237">
        <f ca="1"/>
        <v>45309</v>
      </c>
      <c r="AF170" s="237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1">
        <f ca="1"/>
        <v>210905</v>
      </c>
      <c r="C171" s="241">
        <f ca="1"/>
        <v>8210017</v>
      </c>
      <c r="D171" s="240" t="str">
        <f ca="1"/>
        <v>コーリツ 州の崎</v>
      </c>
      <c r="E171" s="240" t="str">
        <f ca="1"/>
        <v>州の埼工場　製造１課１工区２班</v>
      </c>
      <c r="F171" s="240" t="str">
        <f ca="1"/>
        <v>州の崎工場製造1課1工区2班</v>
      </c>
      <c r="G171" s="240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7">
        <f ca="1"/>
        <v>34036</v>
      </c>
      <c r="M171">
        <f ca="1"/>
        <v>32</v>
      </c>
      <c r="N171" s="238">
        <f ca="1"/>
        <v>1400</v>
      </c>
      <c r="O171">
        <f ca="1"/>
        <v>0</v>
      </c>
      <c r="P171" s="239">
        <f ca="1"/>
        <v>1990</v>
      </c>
      <c r="Q171">
        <f ca="1"/>
        <v>0</v>
      </c>
      <c r="R171" s="239">
        <f ca="1"/>
        <v>590</v>
      </c>
      <c r="S171" s="239">
        <f ca="1"/>
        <v>320000</v>
      </c>
      <c r="T171" s="239">
        <f ca="1"/>
        <v>16048</v>
      </c>
      <c r="U171" s="239" t="str">
        <f ca="1"/>
        <v>0</v>
      </c>
      <c r="V171" s="239">
        <f ca="1"/>
        <v>29280</v>
      </c>
      <c r="W171" s="237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7">
        <f ca="1"/>
        <v>44455</v>
      </c>
      <c r="AE171" s="237">
        <f ca="1"/>
        <v>45240</v>
      </c>
      <c r="AF171" s="237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1">
        <f ca="1"/>
        <v>210906</v>
      </c>
      <c r="C172" s="241">
        <f ca="1"/>
        <v>0</v>
      </c>
      <c r="D172" s="240" t="str">
        <f ca="1"/>
        <v>川原鉄工所</v>
      </c>
      <c r="E172" s="240" t="str">
        <f ca="1"/>
        <v>製造部</v>
      </c>
      <c r="F172" s="240" t="str">
        <f ca="1"/>
        <v>旋盤ライン</v>
      </c>
      <c r="G172" s="240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7">
        <f ca="1"/>
        <v>32441</v>
      </c>
      <c r="M172">
        <f ca="1"/>
        <v>37</v>
      </c>
      <c r="N172" s="238">
        <f ca="1"/>
        <v>1300</v>
      </c>
      <c r="O172">
        <f ca="1"/>
        <v>0</v>
      </c>
      <c r="P172" s="239">
        <f ca="1"/>
        <v>1650</v>
      </c>
      <c r="Q172" t="str">
        <f ca="1"/>
        <v>9/21　1600円→1650円</v>
      </c>
      <c r="R172" s="239">
        <f ca="1"/>
        <v>350</v>
      </c>
      <c r="S172" s="239">
        <f ca="1"/>
        <v>280000</v>
      </c>
      <c r="T172" s="239">
        <f ca="1"/>
        <v>14042</v>
      </c>
      <c r="U172" s="239" t="str">
        <f ca="1"/>
        <v>0</v>
      </c>
      <c r="V172" s="239">
        <f ca="1"/>
        <v>25620</v>
      </c>
      <c r="W172" s="237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7">
        <f ca="1"/>
        <v>44455</v>
      </c>
      <c r="AE172" s="237">
        <f ca="1"/>
        <v>45468</v>
      </c>
      <c r="AF172" s="237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1">
        <f ca="1"/>
        <v>210907</v>
      </c>
      <c r="C173" s="241">
        <f ca="1"/>
        <v>0</v>
      </c>
      <c r="D173" s="240" t="str">
        <f ca="1"/>
        <v>コーリツ 亀崎</v>
      </c>
      <c r="E173" s="240">
        <f ca="1"/>
        <v>0</v>
      </c>
      <c r="F173" s="240">
        <f ca="1"/>
        <v>0</v>
      </c>
      <c r="G173" s="240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7">
        <f ca="1"/>
        <v>33320</v>
      </c>
      <c r="M173">
        <f ca="1"/>
        <v>34</v>
      </c>
      <c r="N173" s="238">
        <f ca="1"/>
        <v>1400</v>
      </c>
      <c r="O173">
        <f ca="1"/>
        <v>0</v>
      </c>
      <c r="P173" s="239">
        <f ca="1"/>
        <v>1990</v>
      </c>
      <c r="Q173">
        <f ca="1"/>
        <v>590</v>
      </c>
      <c r="R173" s="239">
        <f ca="1"/>
        <v>590</v>
      </c>
      <c r="S173" s="239">
        <f ca="1"/>
        <v>0</v>
      </c>
      <c r="T173" s="239" t="str">
        <f ca="1"/>
        <v/>
      </c>
      <c r="U173" s="239" t="str">
        <f ca="1"/>
        <v>0</v>
      </c>
      <c r="V173" s="239" t="str">
        <f ca="1"/>
        <v/>
      </c>
      <c r="W173" s="237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7">
        <f ca="1"/>
        <v>44459</v>
      </c>
      <c r="AE173" s="237">
        <f ca="1"/>
        <v>44466</v>
      </c>
      <c r="AF173" s="237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1">
        <f ca="1"/>
        <v>210908</v>
      </c>
      <c r="C174" s="241">
        <f ca="1"/>
        <v>0</v>
      </c>
      <c r="D174" s="240" t="str">
        <f ca="1"/>
        <v>PATEC</v>
      </c>
      <c r="E174" s="240" t="str">
        <f ca="1"/>
        <v>製造部素材課</v>
      </c>
      <c r="F174" s="240">
        <f ca="1"/>
        <v>0</v>
      </c>
      <c r="G174" s="240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7">
        <f ca="1"/>
        <v>34397</v>
      </c>
      <c r="M174">
        <f ca="1"/>
        <v>31</v>
      </c>
      <c r="N174" s="238">
        <f ca="1"/>
        <v>1600</v>
      </c>
      <c r="O174" t="str">
        <f ca="1"/>
        <v>3/21～　\1500⇒￥1600</v>
      </c>
      <c r="P174" s="239">
        <f ca="1"/>
        <v>2100</v>
      </c>
      <c r="Q174">
        <f ca="1"/>
        <v>0</v>
      </c>
      <c r="R174" s="239">
        <f ca="1"/>
        <v>500</v>
      </c>
      <c r="S174" s="239">
        <f ca="1"/>
        <v>410000</v>
      </c>
      <c r="T174" s="239">
        <f ca="1"/>
        <v>20561</v>
      </c>
      <c r="U174" s="239" t="str">
        <f ca="1"/>
        <v>0</v>
      </c>
      <c r="V174" s="239">
        <f ca="1"/>
        <v>37515</v>
      </c>
      <c r="W174" s="237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7">
        <f ca="1"/>
        <v>44459</v>
      </c>
      <c r="AE174" s="237">
        <f ca="1"/>
        <v>45411</v>
      </c>
      <c r="AF174" s="237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1">
        <f ca="1"/>
        <v>210909</v>
      </c>
      <c r="C175" s="241">
        <f ca="1"/>
        <v>83964</v>
      </c>
      <c r="D175" s="240" t="str">
        <f ca="1"/>
        <v>ﾌｪﾆﾃｯｸｾﾐｺﾝﾀﾞｸﾀｰ 岡山</v>
      </c>
      <c r="E175" s="240" t="str">
        <f ca="1"/>
        <v>岡山工場製造部TF課５インチ担当</v>
      </c>
      <c r="F175" s="240">
        <f ca="1"/>
        <v>0</v>
      </c>
      <c r="G175" s="240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7">
        <f ca="1"/>
        <v>33600</v>
      </c>
      <c r="M175">
        <f ca="1"/>
        <v>33</v>
      </c>
      <c r="N175" s="238">
        <f ca="1"/>
        <v>1500</v>
      </c>
      <c r="O175">
        <f ca="1"/>
        <v>0</v>
      </c>
      <c r="P175" s="239">
        <f ca="1"/>
        <v>2300</v>
      </c>
      <c r="Q175">
        <f ca="1"/>
        <v>0</v>
      </c>
      <c r="R175" s="239">
        <f ca="1"/>
        <v>800</v>
      </c>
      <c r="S175" s="239">
        <f ca="1"/>
        <v>0</v>
      </c>
      <c r="T175" s="239" t="str">
        <f ca="1"/>
        <v/>
      </c>
      <c r="U175" s="239" t="str">
        <f ca="1"/>
        <v>0</v>
      </c>
      <c r="V175" s="239" t="str">
        <f ca="1"/>
        <v/>
      </c>
      <c r="W175" s="237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7">
        <f ca="1"/>
        <v>44460</v>
      </c>
      <c r="AE175" s="237">
        <f ca="1"/>
        <v>44915</v>
      </c>
      <c r="AF175" s="237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1">
        <f ca="1"/>
        <v>210916</v>
      </c>
      <c r="C176" s="241">
        <f ca="1"/>
        <v>0</v>
      </c>
      <c r="D176" s="240" t="str">
        <f ca="1"/>
        <v>高雄工業 海南第一</v>
      </c>
      <c r="E176" s="240" t="str">
        <f ca="1"/>
        <v>高雄工業株式会社 愛知事業所海南第一工場製作1課</v>
      </c>
      <c r="F176" s="240">
        <f ca="1"/>
        <v>0</v>
      </c>
      <c r="G176" s="240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7">
        <f ca="1"/>
        <v>24131</v>
      </c>
      <c r="M176">
        <f ca="1"/>
        <v>59</v>
      </c>
      <c r="N176" s="238">
        <f ca="1"/>
        <v>1400</v>
      </c>
      <c r="O176">
        <f ca="1"/>
        <v>0</v>
      </c>
      <c r="P176" s="239">
        <f ca="1"/>
        <v>1650</v>
      </c>
      <c r="Q176">
        <f ca="1"/>
        <v>250</v>
      </c>
      <c r="R176" s="239">
        <f ca="1"/>
        <v>250</v>
      </c>
      <c r="S176" s="239">
        <f ca="1"/>
        <v>0</v>
      </c>
      <c r="T176" s="239" t="str">
        <f ca="1"/>
        <v/>
      </c>
      <c r="U176" s="239" t="str">
        <f ca="1"/>
        <v>0</v>
      </c>
      <c r="V176" s="239" t="str">
        <f ca="1"/>
        <v/>
      </c>
      <c r="W176" s="237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7">
        <f ca="1"/>
        <v>44460</v>
      </c>
      <c r="AE176" s="237">
        <f ca="1"/>
        <v>44463</v>
      </c>
      <c r="AF176" s="237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1">
        <f ca="1"/>
        <v>210910</v>
      </c>
      <c r="C177" s="241">
        <f ca="1"/>
        <v>222027</v>
      </c>
      <c r="D177" s="240" t="str">
        <f ca="1"/>
        <v>高雄工業 海南第一</v>
      </c>
      <c r="E177" s="240" t="str">
        <f ca="1"/>
        <v>高雄工業株式会社 愛知事業所海南第一工場製作1課</v>
      </c>
      <c r="F177" s="240" t="str">
        <f ca="1"/>
        <v>HUB</v>
      </c>
      <c r="G177" s="240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7">
        <f ca="1"/>
        <v>32792</v>
      </c>
      <c r="M177">
        <f ca="1"/>
        <v>36</v>
      </c>
      <c r="N177" s="238">
        <f ca="1"/>
        <v>1410</v>
      </c>
      <c r="O177">
        <f ca="1"/>
        <v>0</v>
      </c>
      <c r="P177" s="239">
        <f ca="1"/>
        <v>1820</v>
      </c>
      <c r="Q177" t="str">
        <f ca="1"/>
        <v>9/16~ 1600円→1750円</v>
      </c>
      <c r="R177" s="239">
        <f ca="1"/>
        <v>410</v>
      </c>
      <c r="S177" s="239">
        <f ca="1"/>
        <v>300000</v>
      </c>
      <c r="T177" s="239">
        <f ca="1"/>
        <v>15045</v>
      </c>
      <c r="U177" s="239" t="str">
        <f ca="1"/>
        <v>0</v>
      </c>
      <c r="V177" s="239">
        <f ca="1"/>
        <v>27450</v>
      </c>
      <c r="W177" s="23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7">
        <f ca="1"/>
        <v>44460</v>
      </c>
      <c r="AE177" s="237">
        <f ca="1"/>
        <v>46017</v>
      </c>
      <c r="AF177" s="23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1">
        <f ca="1"/>
        <v>210911</v>
      </c>
      <c r="C178" s="241">
        <f ca="1"/>
        <v>222028</v>
      </c>
      <c r="D178" s="240" t="str">
        <f ca="1"/>
        <v>高雄工業 海南第一</v>
      </c>
      <c r="E178" s="240" t="str">
        <f ca="1"/>
        <v>高雄工業株式会社 愛知事業所海南第一工場製作1課</v>
      </c>
      <c r="F178" s="240" t="str">
        <f ca="1"/>
        <v>HUB</v>
      </c>
      <c r="G178" s="240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7">
        <f ca="1"/>
        <v>33282</v>
      </c>
      <c r="M178">
        <f ca="1"/>
        <v>34</v>
      </c>
      <c r="N178" s="238">
        <f ca="1"/>
        <v>1410</v>
      </c>
      <c r="O178">
        <f ca="1"/>
        <v>0</v>
      </c>
      <c r="P178" s="239">
        <f ca="1"/>
        <v>1810</v>
      </c>
      <c r="Q178" t="str">
        <f ca="1"/>
        <v>9/16~ 1600円→1750円</v>
      </c>
      <c r="R178" s="239">
        <f ca="1"/>
        <v>400</v>
      </c>
      <c r="S178" s="239">
        <f ca="1"/>
        <v>300000</v>
      </c>
      <c r="T178" s="239">
        <f ca="1"/>
        <v>15045</v>
      </c>
      <c r="U178" s="239" t="str">
        <f ca="1"/>
        <v>0</v>
      </c>
      <c r="V178" s="239">
        <f ca="1"/>
        <v>27450</v>
      </c>
      <c r="W178" s="237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7">
        <f ca="1"/>
        <v>44466</v>
      </c>
      <c r="AE178" s="237">
        <f ca="1"/>
        <v>45730</v>
      </c>
      <c r="AF178" s="237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1">
        <f ca="1"/>
        <v>210912</v>
      </c>
      <c r="C179" s="241">
        <f ca="1"/>
        <v>242023</v>
      </c>
      <c r="D179" s="240" t="str">
        <f ca="1"/>
        <v>高雄工業 静岡</v>
      </c>
      <c r="E179" s="240" t="str">
        <f ca="1"/>
        <v>高雄工業株式会社 静岡事業所第一工場製作課</v>
      </c>
      <c r="F179" s="240" t="str">
        <f ca="1"/>
        <v>手動旋削</v>
      </c>
      <c r="G179" s="240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7">
        <f ca="1"/>
        <v>32994</v>
      </c>
      <c r="M179">
        <f ca="1"/>
        <v>35</v>
      </c>
      <c r="N179" s="238">
        <f ca="1"/>
        <v>1430</v>
      </c>
      <c r="O179">
        <f ca="1"/>
        <v>0</v>
      </c>
      <c r="P179" s="239">
        <f ca="1"/>
        <v>1840</v>
      </c>
      <c r="Q179" t="str">
        <f ca="1"/>
        <v>9/16~ 1610円→1760円</v>
      </c>
      <c r="R179" s="239">
        <f ca="1"/>
        <v>410</v>
      </c>
      <c r="S179" s="239">
        <f ca="1"/>
        <v>280000</v>
      </c>
      <c r="T179" s="239">
        <f ca="1"/>
        <v>14042</v>
      </c>
      <c r="U179" s="239" t="str">
        <f ca="1"/>
        <v>0</v>
      </c>
      <c r="V179" s="239">
        <f ca="1"/>
        <v>25620</v>
      </c>
      <c r="W179" s="237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7">
        <f ca="1"/>
        <v>44466</v>
      </c>
      <c r="AE179" s="237">
        <f ca="1"/>
        <v>45679</v>
      </c>
      <c r="AF179" s="237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1">
        <f ca="1"/>
        <v>210913</v>
      </c>
      <c r="C180" s="241">
        <f ca="1"/>
        <v>0</v>
      </c>
      <c r="D180" s="240" t="str">
        <f ca="1"/>
        <v>オーツカ</v>
      </c>
      <c r="E180" s="240">
        <f ca="1"/>
        <v>0</v>
      </c>
      <c r="F180" s="240">
        <f ca="1"/>
        <v>0</v>
      </c>
      <c r="G180" s="24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7">
        <f ca="1"/>
        <v>29484</v>
      </c>
      <c r="M180">
        <f ca="1"/>
        <v>45</v>
      </c>
      <c r="N180" s="238">
        <f ca="1"/>
        <v>1400</v>
      </c>
      <c r="O180" t="str">
        <f ca="1"/>
        <v>9/27～10/20　1350円　10/21～　1400円</v>
      </c>
      <c r="P180" s="239">
        <f ca="1"/>
        <v>1872</v>
      </c>
      <c r="Q180">
        <f ca="1"/>
        <v>0</v>
      </c>
      <c r="R180" s="239">
        <f ca="1"/>
        <v>472</v>
      </c>
      <c r="S180" s="239">
        <f ca="1"/>
        <v>0</v>
      </c>
      <c r="T180" s="239" t="str">
        <f ca="1"/>
        <v/>
      </c>
      <c r="U180" s="239" t="str">
        <f ca="1"/>
        <v>0</v>
      </c>
      <c r="V180" s="239" t="str">
        <f ca="1"/>
        <v/>
      </c>
      <c r="W180" s="237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7">
        <f ca="1"/>
        <v>44466</v>
      </c>
      <c r="AE180" s="237">
        <f ca="1"/>
        <v>44544</v>
      </c>
      <c r="AF180" s="237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1">
        <f ca="1"/>
        <v>210915</v>
      </c>
      <c r="C181" s="241">
        <f ca="1"/>
        <v>0</v>
      </c>
      <c r="D181" s="240" t="str">
        <f ca="1"/>
        <v>高雄工業 静岡</v>
      </c>
      <c r="E181" s="240">
        <f ca="1"/>
        <v>0</v>
      </c>
      <c r="F181" s="240">
        <f ca="1"/>
        <v>0</v>
      </c>
      <c r="G181" s="240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7">
        <f ca="1"/>
        <v>34934</v>
      </c>
      <c r="M181">
        <f ca="1"/>
        <v>30</v>
      </c>
      <c r="N181" s="238">
        <f ca="1"/>
        <v>1250</v>
      </c>
      <c r="O181">
        <f ca="1"/>
        <v>0</v>
      </c>
      <c r="P181" s="239">
        <f ca="1"/>
        <v>1600</v>
      </c>
      <c r="Q181">
        <f ca="1"/>
        <v>350</v>
      </c>
      <c r="R181" s="239">
        <f ca="1"/>
        <v>350</v>
      </c>
      <c r="S181" s="239">
        <f ca="1"/>
        <v>0</v>
      </c>
      <c r="T181" s="239" t="str">
        <f ca="1"/>
        <v/>
      </c>
      <c r="U181" s="239" t="str">
        <f ca="1"/>
        <v>0</v>
      </c>
      <c r="V181" s="239" t="str">
        <f ca="1"/>
        <v/>
      </c>
      <c r="W181" s="237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7">
        <f ca="1"/>
        <v>44466</v>
      </c>
      <c r="AE181" s="237">
        <f ca="1"/>
        <v>44468</v>
      </c>
      <c r="AF181" s="237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1">
        <f ca="1"/>
        <v>210914</v>
      </c>
      <c r="C182" s="241">
        <f ca="1"/>
        <v>222029</v>
      </c>
      <c r="D182" s="240" t="str">
        <f ca="1"/>
        <v>高雄工業 海南第一</v>
      </c>
      <c r="E182" s="240" t="str">
        <f ca="1"/>
        <v>高雄工業株式会社 愛知事業所海南第一工場製作1課</v>
      </c>
      <c r="F182" s="240" t="str">
        <f ca="1"/>
        <v>HUB_第1</v>
      </c>
      <c r="G182" s="240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7">
        <f ca="1"/>
        <v>34689</v>
      </c>
      <c r="M182">
        <f ca="1"/>
        <v>30</v>
      </c>
      <c r="N182" s="238">
        <f ca="1"/>
        <v>1400</v>
      </c>
      <c r="O182">
        <f ca="1"/>
        <v>0</v>
      </c>
      <c r="P182" s="239">
        <f ca="1"/>
        <v>1780</v>
      </c>
      <c r="Q182" t="str">
        <f ca="1"/>
        <v>9/16~ 1600円→1750円</v>
      </c>
      <c r="R182" s="239">
        <f ca="1"/>
        <v>380</v>
      </c>
      <c r="S182" s="239">
        <f ca="1"/>
        <v>240000</v>
      </c>
      <c r="T182" s="239">
        <f ca="1"/>
        <v>12036</v>
      </c>
      <c r="U182" s="239" t="str">
        <f ca="1"/>
        <v>0</v>
      </c>
      <c r="V182" s="239">
        <f ca="1"/>
        <v>21960</v>
      </c>
      <c r="W182" s="237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7">
        <f ca="1"/>
        <v>44469</v>
      </c>
      <c r="AE182" s="237">
        <f ca="1"/>
        <v>45280</v>
      </c>
      <c r="AF182" s="237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1">
        <f ca="1"/>
        <v>211003</v>
      </c>
      <c r="C183" s="241">
        <f ca="1"/>
        <v>232020</v>
      </c>
      <c r="D183" s="240" t="str">
        <f ca="1"/>
        <v>高雄工業 岡山</v>
      </c>
      <c r="E183" s="240" t="str">
        <f ca="1"/>
        <v>高雄工業株式会社 岡山事業所HUB工場製作1課</v>
      </c>
      <c r="F183" s="240" t="str">
        <f ca="1"/>
        <v>1次旋係.</v>
      </c>
      <c r="G183" s="240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7">
        <f ca="1"/>
        <v>24511</v>
      </c>
      <c r="M183">
        <f ca="1"/>
        <v>58</v>
      </c>
      <c r="N183" s="238">
        <f ca="1"/>
        <v>1300</v>
      </c>
      <c r="O183">
        <f ca="1"/>
        <v>0</v>
      </c>
      <c r="P183" s="239">
        <f ca="1"/>
        <v>1870</v>
      </c>
      <c r="Q183">
        <f ca="1"/>
        <v>0</v>
      </c>
      <c r="R183" s="239">
        <f ca="1"/>
        <v>570</v>
      </c>
      <c r="S183" s="239">
        <f ca="1"/>
        <v>280000</v>
      </c>
      <c r="T183" s="239">
        <f ca="1"/>
        <v>14042</v>
      </c>
      <c r="U183" s="239">
        <f ca="1"/>
        <v>2226</v>
      </c>
      <c r="V183" s="239">
        <f ca="1"/>
        <v>25620</v>
      </c>
      <c r="W183" s="237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7">
        <f ca="1"/>
        <v>44470</v>
      </c>
      <c r="AE183" s="237">
        <f ca="1"/>
        <v>0</v>
      </c>
      <c r="AF183" s="237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1">
        <f ca="1"/>
        <v>211004</v>
      </c>
      <c r="C184" s="241">
        <f ca="1"/>
        <v>232025</v>
      </c>
      <c r="D184" s="240" t="str">
        <f ca="1"/>
        <v>高雄工業 岡山</v>
      </c>
      <c r="E184" s="240" t="str">
        <f ca="1"/>
        <v>高雄工業株式会社 岡山事業所CVJ工場製作課</v>
      </c>
      <c r="F184" s="240" t="str">
        <f ca="1"/>
        <v>CVJ 清掃</v>
      </c>
      <c r="G184" s="240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7">
        <f ca="1"/>
        <v>31792</v>
      </c>
      <c r="M184">
        <f ca="1"/>
        <v>38</v>
      </c>
      <c r="N184" s="238">
        <f ca="1"/>
        <v>1160</v>
      </c>
      <c r="O184">
        <f ca="1"/>
        <v>0</v>
      </c>
      <c r="P184" s="239">
        <f ca="1"/>
        <v>1820</v>
      </c>
      <c r="Q184">
        <f ca="1"/>
        <v>0</v>
      </c>
      <c r="R184" s="239">
        <f ca="1"/>
        <v>660</v>
      </c>
      <c r="S184" s="239">
        <f ca="1"/>
        <v>190000</v>
      </c>
      <c r="T184" s="239">
        <f ca="1"/>
        <v>9528</v>
      </c>
      <c r="U184" s="239" t="str">
        <f ca="1"/>
        <v>0</v>
      </c>
      <c r="V184" s="239">
        <f ca="1"/>
        <v>17385</v>
      </c>
      <c r="W184" s="237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7">
        <f ca="1"/>
        <v>44470</v>
      </c>
      <c r="AE184" s="237">
        <f ca="1"/>
        <v>0</v>
      </c>
      <c r="AF184" s="237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1">
        <f ca="1"/>
        <v>211006</v>
      </c>
      <c r="C185" s="241">
        <f ca="1"/>
        <v>232022</v>
      </c>
      <c r="D185" s="240" t="str">
        <f ca="1"/>
        <v>高雄工業 岡山</v>
      </c>
      <c r="E185" s="240" t="str">
        <f ca="1"/>
        <v>高雄工業株式会社 岡山事業所CVJ工場製作課</v>
      </c>
      <c r="F185" s="240" t="str">
        <f ca="1"/>
        <v>CVJ研磨係.</v>
      </c>
      <c r="G185" s="240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7">
        <f ca="1"/>
        <v>22913</v>
      </c>
      <c r="M185">
        <f ca="1"/>
        <v>63</v>
      </c>
      <c r="N185" s="238">
        <f ca="1"/>
        <v>1360</v>
      </c>
      <c r="O185">
        <f ca="1"/>
        <v>0</v>
      </c>
      <c r="P185" s="239">
        <f ca="1"/>
        <v>1920</v>
      </c>
      <c r="Q185">
        <f ca="1"/>
        <v>0</v>
      </c>
      <c r="R185" s="239">
        <f ca="1"/>
        <v>560</v>
      </c>
      <c r="S185" s="239">
        <f ca="1"/>
        <v>260000</v>
      </c>
      <c r="T185" s="239">
        <f ca="1"/>
        <v>13039</v>
      </c>
      <c r="U185" s="239">
        <f ca="1"/>
        <v>2067</v>
      </c>
      <c r="V185" s="239">
        <f ca="1"/>
        <v>23790</v>
      </c>
      <c r="W185" s="237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7">
        <f ca="1"/>
        <v>44470</v>
      </c>
      <c r="AE185" s="237">
        <f ca="1"/>
        <v>0</v>
      </c>
      <c r="AF185" s="237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1">
        <f ca="1"/>
        <v>211001</v>
      </c>
      <c r="C186" s="241">
        <f ca="1"/>
        <v>232021</v>
      </c>
      <c r="D186" s="240" t="str">
        <f ca="1"/>
        <v>高雄工業 岡山</v>
      </c>
      <c r="E186" s="240" t="str">
        <f ca="1"/>
        <v>高雄工業株式会社 岡山事業所HUB工場製作1課</v>
      </c>
      <c r="F186" s="240" t="str">
        <f ca="1"/>
        <v>一次旋係</v>
      </c>
      <c r="G186" s="240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7">
        <f ca="1"/>
        <v>25188</v>
      </c>
      <c r="M186">
        <f ca="1"/>
        <v>56</v>
      </c>
      <c r="N186" s="238">
        <f ca="1"/>
        <v>1350</v>
      </c>
      <c r="O186">
        <f ca="1"/>
        <v>0</v>
      </c>
      <c r="P186" s="239">
        <f ca="1"/>
        <v>1770</v>
      </c>
      <c r="Q186">
        <f ca="1"/>
        <v>0</v>
      </c>
      <c r="R186" s="239">
        <f ca="1"/>
        <v>420</v>
      </c>
      <c r="S186" s="239">
        <f ca="1"/>
        <v>0</v>
      </c>
      <c r="T186" s="239" t="str">
        <f ca="1"/>
        <v/>
      </c>
      <c r="U186" s="239" t="str">
        <f ca="1"/>
        <v>0</v>
      </c>
      <c r="V186" s="239" t="str">
        <f ca="1"/>
        <v/>
      </c>
      <c r="W186" s="237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7">
        <f ca="1"/>
        <v>44470</v>
      </c>
      <c r="AE186" s="237">
        <f ca="1"/>
        <v>44834</v>
      </c>
      <c r="AF186" s="237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1">
        <f ca="1"/>
        <v>211002</v>
      </c>
      <c r="C187" s="241">
        <f ca="1"/>
        <v>232024</v>
      </c>
      <c r="D187" s="240" t="str">
        <f ca="1"/>
        <v>高雄工業 岡山</v>
      </c>
      <c r="E187" s="240" t="str">
        <f ca="1"/>
        <v>高雄工業株式会社 岡山事業所CVJ工場製作課</v>
      </c>
      <c r="F187" s="240" t="str">
        <f ca="1"/>
        <v>CVJ切欠きｺｯﾀ係</v>
      </c>
      <c r="G187" s="240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7">
        <f ca="1"/>
        <v>23064</v>
      </c>
      <c r="M187">
        <f ca="1"/>
        <v>62</v>
      </c>
      <c r="N187" s="238">
        <f ca="1"/>
        <v>1250</v>
      </c>
      <c r="O187">
        <f ca="1"/>
        <v>0</v>
      </c>
      <c r="P187" s="239">
        <f ca="1"/>
        <v>1790</v>
      </c>
      <c r="Q187">
        <f ca="1"/>
        <v>0</v>
      </c>
      <c r="R187" s="239">
        <f ca="1"/>
        <v>540</v>
      </c>
      <c r="S187" s="239">
        <f ca="1"/>
        <v>220000</v>
      </c>
      <c r="T187" s="239">
        <f ca="1"/>
        <v>11033</v>
      </c>
      <c r="U187" s="239">
        <f ca="1"/>
        <v>1749</v>
      </c>
      <c r="V187" s="239">
        <f ca="1"/>
        <v>20130</v>
      </c>
      <c r="W187" s="23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7">
        <f ca="1"/>
        <v>44470</v>
      </c>
      <c r="AE187" s="237">
        <f ca="1"/>
        <v>45427</v>
      </c>
      <c r="AF187" s="23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1">
        <f ca="1"/>
        <v>211005</v>
      </c>
      <c r="C188" s="241">
        <f ca="1"/>
        <v>232023</v>
      </c>
      <c r="D188" s="240" t="str">
        <f ca="1"/>
        <v>高雄工業 岡山</v>
      </c>
      <c r="E188" s="240" t="str">
        <f ca="1"/>
        <v>高雄工業株式会社 岡山事業所CVJ工場製作課</v>
      </c>
      <c r="F188" s="240" t="str">
        <f ca="1"/>
        <v>CVJﾊﾞﾘ取りﾁｬﾝﾌｧ係</v>
      </c>
      <c r="G188" s="240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7">
        <f ca="1"/>
        <v>25246</v>
      </c>
      <c r="M188">
        <f ca="1"/>
        <v>56</v>
      </c>
      <c r="N188" s="238">
        <f ca="1"/>
        <v>1250</v>
      </c>
      <c r="O188">
        <f ca="1"/>
        <v>0</v>
      </c>
      <c r="P188" s="239">
        <f ca="1"/>
        <v>1800</v>
      </c>
      <c r="Q188">
        <f ca="1"/>
        <v>0</v>
      </c>
      <c r="R188" s="239">
        <f ca="1"/>
        <v>550</v>
      </c>
      <c r="S188" s="239">
        <f ca="1"/>
        <v>240000</v>
      </c>
      <c r="T188" s="239">
        <f ca="1"/>
        <v>12036</v>
      </c>
      <c r="U188" s="239">
        <f ca="1"/>
        <v>1908</v>
      </c>
      <c r="V188" s="239">
        <f ca="1"/>
        <v>21960</v>
      </c>
      <c r="W188" s="237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7">
        <f ca="1"/>
        <v>44470</v>
      </c>
      <c r="AE188" s="237">
        <f ca="1"/>
        <v>45167</v>
      </c>
      <c r="AF188" s="237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1">
        <f ca="1"/>
        <v>211007</v>
      </c>
      <c r="C189" s="241">
        <f ca="1"/>
        <v>232026</v>
      </c>
      <c r="D189" s="240" t="str">
        <f ca="1"/>
        <v>高雄工業 岡山</v>
      </c>
      <c r="E189" s="240" t="str">
        <f ca="1"/>
        <v>高雄工業株式会社 岡山事業所CVJ工場製作課</v>
      </c>
      <c r="F189" s="240" t="str">
        <f ca="1"/>
        <v>CVJﾊﾞﾘ取りﾁｬﾝﾌｧ係</v>
      </c>
      <c r="G189" s="240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7">
        <f ca="1"/>
        <v>25068</v>
      </c>
      <c r="M189">
        <f ca="1"/>
        <v>57</v>
      </c>
      <c r="N189" s="238">
        <f ca="1"/>
        <v>1250</v>
      </c>
      <c r="O189">
        <f ca="1"/>
        <v>0</v>
      </c>
      <c r="P189" s="239">
        <f ca="1"/>
        <v>1790</v>
      </c>
      <c r="Q189">
        <f ca="1"/>
        <v>0</v>
      </c>
      <c r="R189" s="239">
        <f ca="1"/>
        <v>540</v>
      </c>
      <c r="S189" s="239">
        <f ca="1"/>
        <v>280000</v>
      </c>
      <c r="T189" s="239">
        <f ca="1"/>
        <v>14042</v>
      </c>
      <c r="U189" s="239">
        <f ca="1"/>
        <v>2226</v>
      </c>
      <c r="V189" s="239">
        <f ca="1"/>
        <v>25620</v>
      </c>
      <c r="W189" s="237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7">
        <f ca="1"/>
        <v>44470</v>
      </c>
      <c r="AE189" s="237">
        <f ca="1"/>
        <v>45229</v>
      </c>
      <c r="AF189" s="237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1">
        <f ca="1"/>
        <v>211008</v>
      </c>
      <c r="C190" s="241">
        <f ca="1"/>
        <v>0</v>
      </c>
      <c r="D190" s="240" t="str">
        <f ca="1"/>
        <v>高雄工業 静岡</v>
      </c>
      <c r="E190" s="240" t="str">
        <f ca="1"/>
        <v>製造部素材課</v>
      </c>
      <c r="F190" s="240" t="str">
        <f ca="1"/>
        <v>CVJ長軸旋盤係</v>
      </c>
      <c r="G190" s="24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7">
        <f ca="1"/>
        <v>33027</v>
      </c>
      <c r="M190">
        <f ca="1"/>
        <v>35</v>
      </c>
      <c r="N190" s="238">
        <f ca="1"/>
        <v>1600</v>
      </c>
      <c r="O190" t="str">
        <f ca="1"/>
        <v>4/21~ \1500⇒￥1600</v>
      </c>
      <c r="P190" s="239">
        <f ca="1"/>
        <v>2100</v>
      </c>
      <c r="Q190">
        <f ca="1"/>
        <v>0</v>
      </c>
      <c r="R190" s="239">
        <f ca="1"/>
        <v>500</v>
      </c>
      <c r="S190" s="239">
        <f ca="1"/>
        <v>0</v>
      </c>
      <c r="T190" s="239" t="str">
        <f ca="1"/>
        <v/>
      </c>
      <c r="U190" s="239" t="str">
        <f ca="1"/>
        <v>0</v>
      </c>
      <c r="V190" s="239" t="str">
        <f ca="1"/>
        <v/>
      </c>
      <c r="W190" s="237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7">
        <f ca="1"/>
        <v>44473</v>
      </c>
      <c r="AE190" s="237">
        <f ca="1"/>
        <v>44740</v>
      </c>
      <c r="AF190" s="237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1">
        <f ca="1"/>
        <v>211009</v>
      </c>
      <c r="C191" s="241">
        <f ca="1"/>
        <v>0</v>
      </c>
      <c r="D191" s="240" t="str">
        <f ca="1"/>
        <v>ピーエムアイ</v>
      </c>
      <c r="E191" s="240">
        <f ca="1"/>
        <v>0</v>
      </c>
      <c r="F191" s="240">
        <f ca="1"/>
        <v>0</v>
      </c>
      <c r="G191" s="240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7">
        <f ca="1"/>
        <v>35034</v>
      </c>
      <c r="M191">
        <f ca="1"/>
        <v>30</v>
      </c>
      <c r="N191" s="238">
        <f ca="1"/>
        <v>1300</v>
      </c>
      <c r="O191">
        <f ca="1"/>
        <v>0</v>
      </c>
      <c r="P191" s="239">
        <f ca="1"/>
        <v>1800</v>
      </c>
      <c r="Q191">
        <f ca="1"/>
        <v>0</v>
      </c>
      <c r="R191" s="239">
        <f ca="1"/>
        <v>500</v>
      </c>
      <c r="S191" s="239">
        <f ca="1"/>
        <v>0</v>
      </c>
      <c r="T191" s="239" t="str">
        <f ca="1"/>
        <v/>
      </c>
      <c r="U191" s="239" t="str">
        <f ca="1"/>
        <v>0</v>
      </c>
      <c r="V191" s="239" t="str">
        <f ca="1"/>
        <v/>
      </c>
      <c r="W191" s="237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7">
        <f ca="1"/>
        <v>44474</v>
      </c>
      <c r="AE191" s="237">
        <f ca="1"/>
        <v>44581</v>
      </c>
      <c r="AF191" s="237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1">
        <f ca="1"/>
        <v>211010</v>
      </c>
      <c r="C192" s="241">
        <f ca="1"/>
        <v>222030</v>
      </c>
      <c r="D192" s="240" t="str">
        <f ca="1"/>
        <v>高雄工業 海南第一</v>
      </c>
      <c r="E192" s="240" t="str">
        <f ca="1"/>
        <v>高雄工業株式会社 愛知事業所海南第一工場製作1課</v>
      </c>
      <c r="F192" s="240" t="str">
        <f ca="1"/>
        <v>段取</v>
      </c>
      <c r="G192" s="240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7">
        <f ca="1"/>
        <v>28551</v>
      </c>
      <c r="M192">
        <f ca="1"/>
        <v>47</v>
      </c>
      <c r="N192" s="238">
        <f ca="1"/>
        <v>1430</v>
      </c>
      <c r="O192">
        <f ca="1"/>
        <v>0</v>
      </c>
      <c r="P192" s="239">
        <f ca="1"/>
        <v>1890</v>
      </c>
      <c r="Q192" t="str">
        <f ca="1"/>
        <v>9/16~ 1600円→1750円</v>
      </c>
      <c r="R192" s="239">
        <f ca="1"/>
        <v>460</v>
      </c>
      <c r="S192" s="239">
        <f ca="1"/>
        <v>300000</v>
      </c>
      <c r="T192" s="239">
        <f ca="1"/>
        <v>15045</v>
      </c>
      <c r="U192" s="239">
        <f ca="1"/>
        <v>2385</v>
      </c>
      <c r="V192" s="239">
        <f ca="1"/>
        <v>27450</v>
      </c>
      <c r="W192" s="237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7">
        <f ca="1"/>
        <v>44476</v>
      </c>
      <c r="AE192" s="237">
        <f ca="1"/>
        <v>0</v>
      </c>
      <c r="AF192" s="237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1">
        <f ca="1"/>
        <v>211011</v>
      </c>
      <c r="C193" s="241">
        <f ca="1"/>
        <v>222031</v>
      </c>
      <c r="D193" s="240" t="str">
        <f ca="1"/>
        <v>高雄工業 海南第一</v>
      </c>
      <c r="E193" s="240" t="str">
        <f ca="1"/>
        <v>高雄工業株式会社 愛知事業所海南第一工場製作1課</v>
      </c>
      <c r="F193" s="240" t="str">
        <f ca="1"/>
        <v>HUB</v>
      </c>
      <c r="G193" s="240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7">
        <f ca="1"/>
        <v>35351</v>
      </c>
      <c r="M193">
        <f ca="1"/>
        <v>29</v>
      </c>
      <c r="N193" s="238">
        <f ca="1"/>
        <v>1420</v>
      </c>
      <c r="O193">
        <f ca="1"/>
        <v>0</v>
      </c>
      <c r="P193" s="239">
        <f ca="1"/>
        <v>1820</v>
      </c>
      <c r="Q193" t="str">
        <f ca="1"/>
        <v>9/16~ 1610円→1760円</v>
      </c>
      <c r="R193" s="239">
        <f ca="1"/>
        <v>400</v>
      </c>
      <c r="S193" s="239">
        <f ca="1"/>
        <v>340000</v>
      </c>
      <c r="T193" s="239">
        <f ca="1"/>
        <v>17051</v>
      </c>
      <c r="U193" s="239" t="str">
        <f ca="1"/>
        <v>0</v>
      </c>
      <c r="V193" s="239">
        <f ca="1"/>
        <v>31110</v>
      </c>
      <c r="W193" s="237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7">
        <f ca="1"/>
        <v>44477</v>
      </c>
      <c r="AE193" s="237">
        <f ca="1"/>
        <v>45654</v>
      </c>
      <c r="AF193" s="237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1">
        <f ca="1"/>
        <v>211012</v>
      </c>
      <c r="C194" s="241">
        <f ca="1"/>
        <v>8210016</v>
      </c>
      <c r="D194" s="240" t="str">
        <f ca="1"/>
        <v>コーリツ 本社</v>
      </c>
      <c r="E194" s="240" t="str">
        <f ca="1"/>
        <v>本社工場製造1課2工区2班</v>
      </c>
      <c r="F194" s="240" t="str">
        <f ca="1"/>
        <v>本社工場製造1課2工区2班</v>
      </c>
      <c r="G194" s="240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7">
        <f ca="1"/>
        <v>34946</v>
      </c>
      <c r="M194">
        <f ca="1"/>
        <v>30</v>
      </c>
      <c r="N194" s="238">
        <f ca="1"/>
        <v>1400</v>
      </c>
      <c r="O194">
        <f ca="1"/>
        <v>0</v>
      </c>
      <c r="P194" s="239">
        <f ca="1"/>
        <v>1990</v>
      </c>
      <c r="Q194">
        <f ca="1"/>
        <v>0</v>
      </c>
      <c r="R194" s="239">
        <f ca="1"/>
        <v>590</v>
      </c>
      <c r="S194" s="239">
        <f ca="1"/>
        <v>300000</v>
      </c>
      <c r="T194" s="239">
        <f ca="1"/>
        <v>15045</v>
      </c>
      <c r="U194" s="239" t="str">
        <f ca="1"/>
        <v>0</v>
      </c>
      <c r="V194" s="239">
        <f ca="1"/>
        <v>27450</v>
      </c>
      <c r="W194" s="237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7">
        <f ca="1"/>
        <v>44480</v>
      </c>
      <c r="AE194" s="237">
        <f ca="1"/>
        <v>45617</v>
      </c>
      <c r="AF194" s="237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1">
        <f ca="1"/>
        <v>211013</v>
      </c>
      <c r="C195" s="241">
        <f ca="1"/>
        <v>500011</v>
      </c>
      <c r="D195" s="240" t="str">
        <f ca="1"/>
        <v>セイビテック</v>
      </c>
      <c r="E195" s="240" t="str">
        <f ca="1"/>
        <v>製造部DCG課検査CHIP</v>
      </c>
      <c r="F195" s="240" t="str">
        <f ca="1"/>
        <v>CVJ長軸旋盤係</v>
      </c>
      <c r="G195" s="240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7">
        <f ca="1"/>
        <v>32133</v>
      </c>
      <c r="M195">
        <f ca="1"/>
        <v>37</v>
      </c>
      <c r="N195" s="238">
        <f ca="1"/>
        <v>1400</v>
      </c>
      <c r="O195">
        <f ca="1"/>
        <v>0</v>
      </c>
      <c r="P195" s="239">
        <f ca="1"/>
        <v>1900</v>
      </c>
      <c r="Q195">
        <f ca="1"/>
        <v>0</v>
      </c>
      <c r="R195" s="239">
        <f ca="1"/>
        <v>500</v>
      </c>
      <c r="S195" s="239">
        <f ca="1"/>
        <v>0</v>
      </c>
      <c r="T195" s="239" t="str">
        <f ca="1"/>
        <v/>
      </c>
      <c r="U195" s="239" t="str">
        <f ca="1"/>
        <v>0</v>
      </c>
      <c r="V195" s="239" t="str">
        <f ca="1"/>
        <v/>
      </c>
      <c r="W195" s="237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7">
        <f ca="1"/>
        <v>44480</v>
      </c>
      <c r="AE195" s="237">
        <f ca="1"/>
        <v>44771</v>
      </c>
      <c r="AF195" s="237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1">
        <f ca="1"/>
        <v>211014</v>
      </c>
      <c r="C196" s="241">
        <f ca="1"/>
        <v>0</v>
      </c>
      <c r="D196" s="240" t="str">
        <f ca="1"/>
        <v>PATEC</v>
      </c>
      <c r="E196" s="240">
        <f ca="1"/>
        <v>0</v>
      </c>
      <c r="F196" s="240">
        <f ca="1"/>
        <v>0</v>
      </c>
      <c r="G196" s="240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7">
        <f ca="1"/>
        <v>34461</v>
      </c>
      <c r="M196">
        <f ca="1"/>
        <v>31</v>
      </c>
      <c r="N196" s="238">
        <f ca="1"/>
        <v>1400</v>
      </c>
      <c r="O196">
        <f ca="1"/>
        <v>0</v>
      </c>
      <c r="P196" s="239">
        <f ca="1"/>
        <v>2000</v>
      </c>
      <c r="Q196">
        <f ca="1"/>
        <v>0</v>
      </c>
      <c r="R196" s="239">
        <f ca="1"/>
        <v>600</v>
      </c>
      <c r="S196" s="239">
        <f ca="1"/>
        <v>0</v>
      </c>
      <c r="T196" s="239" t="str">
        <f ca="1"/>
        <v/>
      </c>
      <c r="U196" s="239" t="str">
        <f ca="1"/>
        <v>0</v>
      </c>
      <c r="V196" s="239" t="str">
        <f ca="1"/>
        <v/>
      </c>
      <c r="W196" s="237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7">
        <f ca="1"/>
        <v>44480</v>
      </c>
      <c r="AE196" s="237">
        <f ca="1"/>
        <v>44611</v>
      </c>
      <c r="AF196" s="237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1">
        <f ca="1"/>
        <v>211015</v>
      </c>
      <c r="C197" s="241">
        <f ca="1"/>
        <v>0</v>
      </c>
      <c r="D197" s="240" t="str">
        <f ca="1"/>
        <v>PATEC</v>
      </c>
      <c r="E197" s="240" t="str">
        <f ca="1"/>
        <v>製造部機械加工課</v>
      </c>
      <c r="F197" s="240">
        <f ca="1"/>
        <v>0</v>
      </c>
      <c r="G197" s="240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7">
        <f ca="1"/>
        <v>33673</v>
      </c>
      <c r="M197">
        <f ca="1"/>
        <v>33</v>
      </c>
      <c r="N197" s="238">
        <f ca="1"/>
        <v>1500</v>
      </c>
      <c r="O197" t="str">
        <f ca="1"/>
        <v>4/21～　\1500⇒\1600</v>
      </c>
      <c r="P197" s="239">
        <f ca="1"/>
        <v>2000</v>
      </c>
      <c r="Q197">
        <f ca="1"/>
        <v>0</v>
      </c>
      <c r="R197" s="239">
        <f ca="1"/>
        <v>500</v>
      </c>
      <c r="S197" s="239">
        <f ca="1"/>
        <v>360000</v>
      </c>
      <c r="T197" s="239">
        <f ca="1"/>
        <v>18054</v>
      </c>
      <c r="U197" s="239" t="str">
        <f ca="1"/>
        <v>0</v>
      </c>
      <c r="V197" s="239">
        <f ca="1"/>
        <v>32940</v>
      </c>
      <c r="W197" s="23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7">
        <f ca="1"/>
        <v>44480</v>
      </c>
      <c r="AE197" s="237">
        <f ca="1"/>
        <v>45441</v>
      </c>
      <c r="AF197" s="23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1">
        <f ca="1"/>
        <v>211016</v>
      </c>
      <c r="C198" s="241">
        <f ca="1"/>
        <v>60051</v>
      </c>
      <c r="D198" s="240" t="str">
        <f ca="1"/>
        <v>六甲電子</v>
      </c>
      <c r="E198" s="240" t="str">
        <f ca="1"/>
        <v>製造部　製造１課　バッチ</v>
      </c>
      <c r="F198" s="240">
        <f ca="1"/>
        <v>0</v>
      </c>
      <c r="G198" s="240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7">
        <f ca="1"/>
        <v>34043</v>
      </c>
      <c r="M198">
        <f ca="1"/>
        <v>32</v>
      </c>
      <c r="N198" s="238">
        <f ca="1"/>
        <v>1450</v>
      </c>
      <c r="O198">
        <f ca="1"/>
        <v>0</v>
      </c>
      <c r="P198" s="239">
        <f ca="1"/>
        <v>2000</v>
      </c>
      <c r="Q198">
        <f ca="1"/>
        <v>0</v>
      </c>
      <c r="R198" s="239">
        <f ca="1"/>
        <v>550</v>
      </c>
      <c r="S198" s="239">
        <f ca="1"/>
        <v>360000</v>
      </c>
      <c r="T198" s="239">
        <f ca="1"/>
        <v>18054</v>
      </c>
      <c r="U198" s="239" t="str">
        <f ca="1"/>
        <v>0</v>
      </c>
      <c r="V198" s="239">
        <f ca="1"/>
        <v>32940</v>
      </c>
      <c r="W198" s="237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7">
        <f ca="1"/>
        <v>44481</v>
      </c>
      <c r="AE198" s="237">
        <f ca="1"/>
        <v>45564</v>
      </c>
      <c r="AF198" s="237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1">
        <f ca="1"/>
        <v>211017</v>
      </c>
      <c r="C199" s="241">
        <f ca="1"/>
        <v>60050</v>
      </c>
      <c r="D199" s="240" t="str">
        <f ca="1"/>
        <v>六甲電子</v>
      </c>
      <c r="E199" s="240" t="str">
        <f ca="1"/>
        <v>製造部　製造１課　バッチ</v>
      </c>
      <c r="F199" s="240">
        <f ca="1"/>
        <v>0</v>
      </c>
      <c r="G199" s="240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7">
        <f ca="1"/>
        <v>32906</v>
      </c>
      <c r="M199">
        <f ca="1"/>
        <v>35</v>
      </c>
      <c r="N199" s="238">
        <f ca="1"/>
        <v>1400</v>
      </c>
      <c r="O199">
        <f ca="1"/>
        <v>0</v>
      </c>
      <c r="P199" s="239">
        <f ca="1"/>
        <v>2000</v>
      </c>
      <c r="Q199">
        <f ca="1"/>
        <v>0</v>
      </c>
      <c r="R199" s="239">
        <f ca="1"/>
        <v>600</v>
      </c>
      <c r="S199" s="239">
        <f ca="1"/>
        <v>0</v>
      </c>
      <c r="T199" s="239" t="str">
        <f ca="1"/>
        <v/>
      </c>
      <c r="U199" s="239" t="str">
        <f ca="1"/>
        <v>0</v>
      </c>
      <c r="V199" s="239" t="str">
        <f ca="1"/>
        <v/>
      </c>
      <c r="W199" s="237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7">
        <f ca="1"/>
        <v>44481</v>
      </c>
      <c r="AE199" s="237">
        <f ca="1"/>
        <v>44923</v>
      </c>
      <c r="AF199" s="237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1">
        <f ca="1"/>
        <v>211018</v>
      </c>
      <c r="C200" s="241">
        <f ca="1"/>
        <v>60052</v>
      </c>
      <c r="D200" s="240" t="str">
        <f ca="1"/>
        <v>六甲電子</v>
      </c>
      <c r="E200" s="240" t="str">
        <f ca="1"/>
        <v>製造部　製造１課　バッチ</v>
      </c>
      <c r="F200" s="240">
        <f ca="1"/>
        <v>0</v>
      </c>
      <c r="G200" s="24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7">
        <f ca="1"/>
        <v>35330</v>
      </c>
      <c r="M200">
        <f ca="1"/>
        <v>29</v>
      </c>
      <c r="N200" s="238">
        <f ca="1"/>
        <v>1400</v>
      </c>
      <c r="O200">
        <f ca="1"/>
        <v>0</v>
      </c>
      <c r="P200" s="239">
        <f ca="1"/>
        <v>2000</v>
      </c>
      <c r="Q200">
        <f ca="1"/>
        <v>0</v>
      </c>
      <c r="R200" s="239">
        <f ca="1"/>
        <v>600</v>
      </c>
      <c r="S200" s="239">
        <f ca="1"/>
        <v>300000</v>
      </c>
      <c r="T200" s="239">
        <f ca="1"/>
        <v>15045</v>
      </c>
      <c r="U200" s="239" t="str">
        <f ca="1"/>
        <v>0</v>
      </c>
      <c r="V200" s="239">
        <f ca="1"/>
        <v>27450</v>
      </c>
      <c r="W200" s="237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7">
        <f ca="1"/>
        <v>44481</v>
      </c>
      <c r="AE200" s="237">
        <f ca="1"/>
        <v>45057</v>
      </c>
      <c r="AF200" s="237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1">
        <f ca="1"/>
        <v>211019</v>
      </c>
      <c r="C201" s="241">
        <f ca="1"/>
        <v>0</v>
      </c>
      <c r="D201" s="240" t="str">
        <f ca="1"/>
        <v>川原鉄工所</v>
      </c>
      <c r="E201" s="240" t="str">
        <f ca="1"/>
        <v>製造部</v>
      </c>
      <c r="F201" s="240" t="str">
        <f ca="1"/>
        <v>旋盤ライン</v>
      </c>
      <c r="G201" s="240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7">
        <f ca="1"/>
        <v>34981</v>
      </c>
      <c r="M201">
        <f ca="1"/>
        <v>30</v>
      </c>
      <c r="N201" s="238">
        <f ca="1"/>
        <v>1300</v>
      </c>
      <c r="O201">
        <f ca="1"/>
        <v>0</v>
      </c>
      <c r="P201" s="239">
        <f ca="1"/>
        <v>1650</v>
      </c>
      <c r="Q201">
        <f ca="1"/>
        <v>0</v>
      </c>
      <c r="R201" s="239">
        <f ca="1"/>
        <v>350</v>
      </c>
      <c r="S201" s="239">
        <f ca="1"/>
        <v>0</v>
      </c>
      <c r="T201" s="239" t="str">
        <f ca="1"/>
        <v/>
      </c>
      <c r="U201" s="239" t="str">
        <f ca="1"/>
        <v>0</v>
      </c>
      <c r="V201" s="239" t="str">
        <f ca="1"/>
        <v/>
      </c>
      <c r="W201" s="237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7">
        <f ca="1"/>
        <v>44482</v>
      </c>
      <c r="AE201" s="237">
        <f ca="1"/>
        <v>44698</v>
      </c>
      <c r="AF201" s="237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1">
        <f ca="1"/>
        <v>211020</v>
      </c>
      <c r="C202" s="241">
        <f ca="1"/>
        <v>222032</v>
      </c>
      <c r="D202" s="240" t="str">
        <f ca="1"/>
        <v>高雄工業 海南第一</v>
      </c>
      <c r="E202" s="240" t="str">
        <f ca="1"/>
        <v>高雄工業株式会社 愛知事業所海南第一工場製作1課</v>
      </c>
      <c r="F202" s="240" t="str">
        <f ca="1"/>
        <v>H_2次旋</v>
      </c>
      <c r="G202" s="240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7">
        <f ca="1"/>
        <v>33832</v>
      </c>
      <c r="M202">
        <f ca="1"/>
        <v>33</v>
      </c>
      <c r="N202" s="238">
        <f ca="1"/>
        <v>1400</v>
      </c>
      <c r="O202">
        <f ca="1"/>
        <v>0</v>
      </c>
      <c r="P202" s="239">
        <f ca="1"/>
        <v>1770</v>
      </c>
      <c r="Q202" t="str">
        <f ca="1"/>
        <v>9/16~ 1600円→1750円</v>
      </c>
      <c r="R202" s="239">
        <f ca="1"/>
        <v>370</v>
      </c>
      <c r="S202" s="239">
        <f ca="1"/>
        <v>240000</v>
      </c>
      <c r="T202" s="239">
        <f ca="1"/>
        <v>12036</v>
      </c>
      <c r="U202" s="239" t="str">
        <f ca="1"/>
        <v>0</v>
      </c>
      <c r="V202" s="239">
        <f ca="1"/>
        <v>21960</v>
      </c>
      <c r="W202" s="237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7">
        <f ca="1"/>
        <v>44487</v>
      </c>
      <c r="AE202" s="237">
        <f ca="1"/>
        <v>45366</v>
      </c>
      <c r="AF202" s="237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1">
        <f ca="1"/>
        <v>211021</v>
      </c>
      <c r="C203" s="241">
        <f ca="1"/>
        <v>222033</v>
      </c>
      <c r="D203" s="240" t="str">
        <f ca="1"/>
        <v>高雄工業 海南第一</v>
      </c>
      <c r="E203" s="240" t="str">
        <f ca="1"/>
        <v>高雄工業株式会社 愛知事業所海南第一工場製作1課</v>
      </c>
      <c r="F203" s="240" t="str">
        <f ca="1"/>
        <v>H_2次旋</v>
      </c>
      <c r="G203" s="240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7">
        <f ca="1"/>
        <v>34506</v>
      </c>
      <c r="M203">
        <f ca="1"/>
        <v>31</v>
      </c>
      <c r="N203" s="238">
        <f ca="1"/>
        <v>1400</v>
      </c>
      <c r="O203">
        <f ca="1"/>
        <v>0</v>
      </c>
      <c r="P203" s="239">
        <f ca="1"/>
        <v>1780</v>
      </c>
      <c r="Q203" t="str">
        <f ca="1"/>
        <v>9/16~ 1600円→1750円</v>
      </c>
      <c r="R203" s="239">
        <f ca="1"/>
        <v>380</v>
      </c>
      <c r="S203" s="239">
        <f ca="1"/>
        <v>0</v>
      </c>
      <c r="T203" s="239" t="str">
        <f ca="1"/>
        <v/>
      </c>
      <c r="U203" s="239" t="str">
        <f ca="1"/>
        <v>0</v>
      </c>
      <c r="V203" s="239" t="str">
        <f ca="1"/>
        <v/>
      </c>
      <c r="W203" s="237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7">
        <f ca="1"/>
        <v>44487</v>
      </c>
      <c r="AE203" s="237">
        <f ca="1"/>
        <v>44923</v>
      </c>
      <c r="AF203" s="237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1">
        <f ca="1"/>
        <v>211022</v>
      </c>
      <c r="C204" s="241">
        <f ca="1"/>
        <v>60055</v>
      </c>
      <c r="D204" s="240" t="str">
        <f ca="1"/>
        <v>六甲電子</v>
      </c>
      <c r="E204" s="240" t="str">
        <f ca="1"/>
        <v>製造部　製造１課　バッチ</v>
      </c>
      <c r="F204" s="240">
        <f ca="1"/>
        <v>0</v>
      </c>
      <c r="G204" s="240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7">
        <f ca="1"/>
        <v>33773</v>
      </c>
      <c r="M204">
        <f ca="1"/>
        <v>33</v>
      </c>
      <c r="N204" s="238">
        <f ca="1"/>
        <v>1450</v>
      </c>
      <c r="O204">
        <f ca="1"/>
        <v>0</v>
      </c>
      <c r="P204" s="239">
        <f ca="1"/>
        <v>2000</v>
      </c>
      <c r="Q204">
        <f ca="1"/>
        <v>0</v>
      </c>
      <c r="R204" s="239">
        <f ca="1"/>
        <v>550</v>
      </c>
      <c r="S204" s="239">
        <f ca="1"/>
        <v>360000</v>
      </c>
      <c r="T204" s="239">
        <f ca="1"/>
        <v>18054</v>
      </c>
      <c r="U204" s="239" t="str">
        <f ca="1"/>
        <v>0</v>
      </c>
      <c r="V204" s="239">
        <f ca="1"/>
        <v>32940</v>
      </c>
      <c r="W204" s="237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7">
        <f ca="1"/>
        <v>44487</v>
      </c>
      <c r="AE204" s="237">
        <f ca="1"/>
        <v>45881</v>
      </c>
      <c r="AF204" s="237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1">
        <f ca="1"/>
        <v>211023</v>
      </c>
      <c r="C205" s="241">
        <f ca="1"/>
        <v>60054</v>
      </c>
      <c r="D205" s="240" t="str">
        <f ca="1"/>
        <v>六甲電子</v>
      </c>
      <c r="E205" s="240" t="str">
        <f ca="1"/>
        <v>製造部　製造１課　バッチ</v>
      </c>
      <c r="F205" s="240">
        <f ca="1"/>
        <v>0</v>
      </c>
      <c r="G205" s="240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7">
        <f ca="1"/>
        <v>34262</v>
      </c>
      <c r="M205">
        <f ca="1"/>
        <v>32</v>
      </c>
      <c r="N205" s="238">
        <f ca="1"/>
        <v>1400</v>
      </c>
      <c r="O205">
        <f ca="1"/>
        <v>0</v>
      </c>
      <c r="P205" s="239">
        <f ca="1"/>
        <v>2000</v>
      </c>
      <c r="Q205">
        <f ca="1"/>
        <v>0</v>
      </c>
      <c r="R205" s="239">
        <f ca="1"/>
        <v>600</v>
      </c>
      <c r="S205" s="239">
        <f ca="1"/>
        <v>300000</v>
      </c>
      <c r="T205" s="239">
        <f ca="1"/>
        <v>15045</v>
      </c>
      <c r="U205" s="239" t="str">
        <f ca="1"/>
        <v>0</v>
      </c>
      <c r="V205" s="239">
        <f ca="1"/>
        <v>27450</v>
      </c>
      <c r="W205" s="237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7">
        <f ca="1"/>
        <v>44487</v>
      </c>
      <c r="AE205" s="237">
        <f ca="1"/>
        <v>45106</v>
      </c>
      <c r="AF205" s="237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1">
        <f ca="1"/>
        <v>211024</v>
      </c>
      <c r="C206" s="241">
        <f ca="1"/>
        <v>60053</v>
      </c>
      <c r="D206" s="240" t="str">
        <f ca="1"/>
        <v>六甲電子</v>
      </c>
      <c r="E206" s="240" t="str">
        <f ca="1"/>
        <v>製造部　製造１課　バッチ</v>
      </c>
      <c r="F206" s="240">
        <f ca="1"/>
        <v>0</v>
      </c>
      <c r="G206" s="240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7">
        <f ca="1"/>
        <v>33705</v>
      </c>
      <c r="M206">
        <f ca="1"/>
        <v>33</v>
      </c>
      <c r="N206" s="238">
        <f ca="1"/>
        <v>1400</v>
      </c>
      <c r="O206">
        <f ca="1"/>
        <v>0</v>
      </c>
      <c r="P206" s="239">
        <f ca="1"/>
        <v>2000</v>
      </c>
      <c r="Q206">
        <f ca="1"/>
        <v>0</v>
      </c>
      <c r="R206" s="239">
        <f ca="1"/>
        <v>600</v>
      </c>
      <c r="S206" s="239">
        <f ca="1"/>
        <v>300000</v>
      </c>
      <c r="T206" s="239">
        <f ca="1"/>
        <v>15045</v>
      </c>
      <c r="U206" s="239" t="str">
        <f ca="1"/>
        <v>0</v>
      </c>
      <c r="V206" s="239">
        <f ca="1"/>
        <v>27450</v>
      </c>
      <c r="W206" s="237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7">
        <f ca="1"/>
        <v>44487</v>
      </c>
      <c r="AE206" s="237">
        <f ca="1"/>
        <v>45163</v>
      </c>
      <c r="AF206" s="237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1">
        <f ca="1"/>
        <v>211025</v>
      </c>
      <c r="C207" s="241">
        <f ca="1"/>
        <v>0</v>
      </c>
      <c r="D207" s="240" t="str">
        <f ca="1"/>
        <v>高雄工業 岡山</v>
      </c>
      <c r="E207" s="240">
        <f ca="1"/>
        <v>0</v>
      </c>
      <c r="F207" s="240" t="str">
        <f ca="1"/>
        <v>CVJ研磨係</v>
      </c>
      <c r="G207" s="240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7">
        <f ca="1"/>
        <v>33048</v>
      </c>
      <c r="M207">
        <f ca="1"/>
        <v>35</v>
      </c>
      <c r="N207" s="238">
        <f ca="1"/>
        <v>1350</v>
      </c>
      <c r="O207">
        <f ca="1"/>
        <v>0</v>
      </c>
      <c r="P207" s="239">
        <f ca="1"/>
        <v>1750</v>
      </c>
      <c r="Q207" t="str">
        <f ca="1"/>
        <v>9/16~ 1600円→1750円</v>
      </c>
      <c r="R207" s="239">
        <f ca="1"/>
        <v>400</v>
      </c>
      <c r="S207" s="239">
        <f ca="1"/>
        <v>0</v>
      </c>
      <c r="T207" s="239" t="str">
        <f ca="1"/>
        <v/>
      </c>
      <c r="U207" s="239" t="str">
        <f ca="1"/>
        <v>0</v>
      </c>
      <c r="V207" s="239" t="str">
        <f ca="1"/>
        <v/>
      </c>
      <c r="W207" s="23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7">
        <f ca="1"/>
        <v>44489</v>
      </c>
      <c r="AE207" s="237">
        <f ca="1"/>
        <v>44638</v>
      </c>
      <c r="AF207" s="23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1">
        <f ca="1"/>
        <v>211031</v>
      </c>
      <c r="C208" s="241">
        <f ca="1"/>
        <v>0</v>
      </c>
      <c r="D208" s="240" t="str">
        <f ca="1"/>
        <v>PATEC</v>
      </c>
      <c r="E208" s="240" t="str">
        <f ca="1"/>
        <v>製造部機械加工課</v>
      </c>
      <c r="F208" s="240">
        <f ca="1"/>
        <v>0</v>
      </c>
      <c r="G208" s="240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7">
        <f ca="1"/>
        <v>31475</v>
      </c>
      <c r="M208">
        <f ca="1"/>
        <v>39</v>
      </c>
      <c r="N208" s="238">
        <f ca="1"/>
        <v>1500</v>
      </c>
      <c r="O208" t="str">
        <f ca="1"/>
        <v>5/21～\1400⇒1500</v>
      </c>
      <c r="P208" s="239">
        <f ca="1"/>
        <v>2000</v>
      </c>
      <c r="Q208">
        <f ca="1"/>
        <v>0</v>
      </c>
      <c r="R208" s="239">
        <f ca="1"/>
        <v>500</v>
      </c>
      <c r="S208" s="239">
        <f ca="1"/>
        <v>360000</v>
      </c>
      <c r="T208" s="239">
        <f ca="1"/>
        <v>18054</v>
      </c>
      <c r="U208" s="239" t="str">
        <f ca="1"/>
        <v>0</v>
      </c>
      <c r="V208" s="239">
        <f ca="1"/>
        <v>32940</v>
      </c>
      <c r="W208" s="237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7">
        <f ca="1"/>
        <v>44492</v>
      </c>
      <c r="AE208" s="237">
        <f ca="1"/>
        <v>45321</v>
      </c>
      <c r="AF208" s="237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1">
        <f ca="1"/>
        <v>211026</v>
      </c>
      <c r="C209" s="241">
        <f ca="1"/>
        <v>500012</v>
      </c>
      <c r="D209" s="240" t="str">
        <f ca="1"/>
        <v>セイビテック</v>
      </c>
      <c r="E209" s="240" t="str">
        <f ca="1"/>
        <v>製造部DCG課検査CHIP</v>
      </c>
      <c r="F209" s="240">
        <f ca="1"/>
        <v>0</v>
      </c>
      <c r="G209" s="240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7">
        <f ca="1"/>
        <v>31720</v>
      </c>
      <c r="M209">
        <f ca="1"/>
        <v>39</v>
      </c>
      <c r="N209" s="238">
        <f ca="1"/>
        <v>1400</v>
      </c>
      <c r="O209">
        <f ca="1"/>
        <v>0</v>
      </c>
      <c r="P209" s="239">
        <f ca="1"/>
        <v>2000</v>
      </c>
      <c r="Q209">
        <f ca="1"/>
        <v>0</v>
      </c>
      <c r="R209" s="239">
        <f ca="1"/>
        <v>600</v>
      </c>
      <c r="S209" s="239">
        <f ca="1"/>
        <v>0</v>
      </c>
      <c r="T209" s="239" t="str">
        <f ca="1"/>
        <v/>
      </c>
      <c r="U209" s="239" t="str">
        <f ca="1"/>
        <v>0</v>
      </c>
      <c r="V209" s="239" t="str">
        <f ca="1"/>
        <v/>
      </c>
      <c r="W209" s="237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7">
        <f ca="1"/>
        <v>44494</v>
      </c>
      <c r="AE209" s="237">
        <f ca="1"/>
        <v>44803</v>
      </c>
      <c r="AF209" s="237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1">
        <f ca="1"/>
        <v>211027</v>
      </c>
      <c r="C210" s="241">
        <f ca="1"/>
        <v>84030</v>
      </c>
      <c r="D210" s="240" t="str">
        <f ca="1"/>
        <v>プレテック</v>
      </c>
      <c r="E210" s="240" t="str">
        <f ca="1"/>
        <v>岡山工場製造部PE課６インチ担当</v>
      </c>
      <c r="F210" s="240">
        <f ca="1"/>
        <v>0</v>
      </c>
      <c r="G210" s="24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7">
        <f ca="1"/>
        <v>35548</v>
      </c>
      <c r="M210">
        <f ca="1"/>
        <v>28</v>
      </c>
      <c r="N210" s="238">
        <f ca="1"/>
        <v>1400</v>
      </c>
      <c r="O210" t="str">
        <f ca="1"/>
        <v>22/1/21~1500</v>
      </c>
      <c r="P210" s="239">
        <f ca="1"/>
        <v>1850</v>
      </c>
      <c r="Q210">
        <f ca="1"/>
        <v>0</v>
      </c>
      <c r="R210" s="239">
        <f ca="1"/>
        <v>450</v>
      </c>
      <c r="S210" s="239">
        <f ca="1"/>
        <v>280000</v>
      </c>
      <c r="T210" s="239">
        <f ca="1"/>
        <v>14042</v>
      </c>
      <c r="U210" s="239" t="str">
        <f ca="1"/>
        <v>0</v>
      </c>
      <c r="V210" s="239">
        <f ca="1"/>
        <v>25620</v>
      </c>
      <c r="W210" s="237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7">
        <f ca="1"/>
        <v>44494</v>
      </c>
      <c r="AE210" s="237">
        <f ca="1"/>
        <v>45215</v>
      </c>
      <c r="AF210" s="237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1">
        <f ca="1"/>
        <v>211028</v>
      </c>
      <c r="C211" s="241">
        <f ca="1"/>
        <v>222034</v>
      </c>
      <c r="D211" s="240" t="str">
        <f ca="1"/>
        <v>高雄工業 海南第一</v>
      </c>
      <c r="E211" s="240" t="str">
        <f ca="1"/>
        <v>高雄工業株式会社 愛知事業所海南第一工場製作1課</v>
      </c>
      <c r="F211" s="240" t="str">
        <f ca="1"/>
        <v>HUB_第1</v>
      </c>
      <c r="G211" s="240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7">
        <f ca="1"/>
        <v>35038</v>
      </c>
      <c r="M211">
        <f ca="1"/>
        <v>30</v>
      </c>
      <c r="N211" s="238">
        <f ca="1"/>
        <v>1400</v>
      </c>
      <c r="O211">
        <f ca="1"/>
        <v>0</v>
      </c>
      <c r="P211" s="239">
        <f ca="1"/>
        <v>1810</v>
      </c>
      <c r="Q211" t="str">
        <f ca="1"/>
        <v>9/16~ 1600円→1750円</v>
      </c>
      <c r="R211" s="239">
        <f ca="1"/>
        <v>410</v>
      </c>
      <c r="S211" s="239">
        <f ca="1"/>
        <v>260000</v>
      </c>
      <c r="T211" s="239">
        <f ca="1"/>
        <v>13039</v>
      </c>
      <c r="U211" s="239" t="str">
        <f ca="1"/>
        <v>0</v>
      </c>
      <c r="V211" s="239">
        <f ca="1"/>
        <v>23790</v>
      </c>
      <c r="W211" s="237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7">
        <f ca="1"/>
        <v>44496</v>
      </c>
      <c r="AE211" s="237">
        <f ca="1"/>
        <v>45401</v>
      </c>
      <c r="AF211" s="237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1">
        <f ca="1"/>
        <v>211029</v>
      </c>
      <c r="C212" s="241">
        <f ca="1"/>
        <v>222035</v>
      </c>
      <c r="D212" s="240" t="str">
        <f ca="1"/>
        <v>高雄工業 海南第一</v>
      </c>
      <c r="E212" s="240" t="str">
        <f ca="1"/>
        <v>高雄工業株式会社 愛知事業所海南第一工場製作1課</v>
      </c>
      <c r="F212" s="240">
        <f ca="1"/>
        <v>0</v>
      </c>
      <c r="G212" s="240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7">
        <f ca="1"/>
        <v>35306</v>
      </c>
      <c r="M212">
        <f ca="1"/>
        <v>29</v>
      </c>
      <c r="N212" s="238">
        <f ca="1"/>
        <v>1400</v>
      </c>
      <c r="O212">
        <f ca="1"/>
        <v>0</v>
      </c>
      <c r="P212" s="239">
        <f ca="1"/>
        <v>1770</v>
      </c>
      <c r="Q212" t="str">
        <f ca="1"/>
        <v>9/16~ 1600円→1750円</v>
      </c>
      <c r="R212" s="239">
        <f ca="1"/>
        <v>370</v>
      </c>
      <c r="S212" s="239">
        <f ca="1"/>
        <v>0</v>
      </c>
      <c r="T212" s="239" t="str">
        <f ca="1"/>
        <v/>
      </c>
      <c r="U212" s="239" t="str">
        <f ca="1"/>
        <v>0</v>
      </c>
      <c r="V212" s="239" t="str">
        <f ca="1"/>
        <v/>
      </c>
      <c r="W212" s="237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7">
        <f ca="1"/>
        <v>44496</v>
      </c>
      <c r="AE212" s="237">
        <f ca="1"/>
        <v>44844</v>
      </c>
      <c r="AF212" s="237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1">
        <f ca="1"/>
        <v>211030</v>
      </c>
      <c r="C213" s="241">
        <f ca="1"/>
        <v>0</v>
      </c>
      <c r="D213" s="240" t="str">
        <f ca="1"/>
        <v>PATEC</v>
      </c>
      <c r="E213" s="240" t="str">
        <f ca="1"/>
        <v>製造部素材課</v>
      </c>
      <c r="F213" s="240" t="str">
        <f ca="1"/>
        <v>一次旋係</v>
      </c>
      <c r="G213" s="240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7">
        <f ca="1"/>
        <v>31640</v>
      </c>
      <c r="M213">
        <f ca="1"/>
        <v>39</v>
      </c>
      <c r="N213" s="238">
        <f ca="1"/>
        <v>1600</v>
      </c>
      <c r="O213" t="str">
        <f ca="1"/>
        <v>5/21～\1500⇒1600</v>
      </c>
      <c r="P213" s="239">
        <f ca="1"/>
        <v>2100</v>
      </c>
      <c r="Q213">
        <f ca="1"/>
        <v>0</v>
      </c>
      <c r="R213" s="239">
        <f ca="1"/>
        <v>500</v>
      </c>
      <c r="S213" s="239">
        <f ca="1"/>
        <v>0</v>
      </c>
      <c r="T213" s="239" t="str">
        <f ca="1"/>
        <v/>
      </c>
      <c r="U213" s="239" t="str">
        <f ca="1"/>
        <v>0</v>
      </c>
      <c r="V213" s="239" t="str">
        <f ca="1"/>
        <v/>
      </c>
      <c r="W213" s="237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7">
        <f ca="1"/>
        <v>44496</v>
      </c>
      <c r="AE213" s="237">
        <f ca="1"/>
        <v>44818</v>
      </c>
      <c r="AF213" s="237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1">
        <f ca="1"/>
        <v>211101</v>
      </c>
      <c r="C214" s="241">
        <f ca="1"/>
        <v>500013</v>
      </c>
      <c r="D214" s="240" t="str">
        <f ca="1"/>
        <v>セイビテック</v>
      </c>
      <c r="E214" s="240" t="str">
        <f ca="1"/>
        <v>製造部DCG課検査CHIP</v>
      </c>
      <c r="F214" s="240" t="str">
        <f ca="1"/>
        <v>一次旋係</v>
      </c>
      <c r="G214" s="240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7">
        <f ca="1"/>
        <v>34551</v>
      </c>
      <c r="M214">
        <f ca="1"/>
        <v>31</v>
      </c>
      <c r="N214" s="238">
        <f ca="1"/>
        <v>1300</v>
      </c>
      <c r="O214" t="str">
        <f ca="1"/>
        <v>2022/2/1（2/21）～1250円⇒1300UP</v>
      </c>
      <c r="P214" s="239">
        <f ca="1"/>
        <v>1900</v>
      </c>
      <c r="Q214" t="str">
        <f ca="1"/>
        <v>12/1～1900円</v>
      </c>
      <c r="R214" s="239">
        <f ca="1"/>
        <v>600</v>
      </c>
      <c r="S214" s="239">
        <f ca="1"/>
        <v>0</v>
      </c>
      <c r="T214" s="239" t="str">
        <f ca="1"/>
        <v/>
      </c>
      <c r="U214" s="239" t="str">
        <f ca="1"/>
        <v>0</v>
      </c>
      <c r="V214" s="239" t="str">
        <f ca="1"/>
        <v/>
      </c>
      <c r="W214" s="237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7">
        <f ca="1"/>
        <v>44501</v>
      </c>
      <c r="AE214" s="237">
        <f ca="1"/>
        <v>44802</v>
      </c>
      <c r="AF214" s="237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1">
        <f ca="1"/>
        <v>211102</v>
      </c>
      <c r="C215" s="241">
        <f ca="1"/>
        <v>212016</v>
      </c>
      <c r="D215" s="240" t="str">
        <f ca="1"/>
        <v>高雄工業 本社</v>
      </c>
      <c r="E215" s="240" t="str">
        <f ca="1"/>
        <v>高雄工業株式会社 愛知事業所本社工場製作課</v>
      </c>
      <c r="F215" s="240" t="str">
        <f ca="1"/>
        <v>Gライン</v>
      </c>
      <c r="G215" s="240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7">
        <f ca="1"/>
        <v>31725</v>
      </c>
      <c r="M215">
        <f ca="1"/>
        <v>39</v>
      </c>
      <c r="N215" s="238">
        <f ca="1"/>
        <v>1410</v>
      </c>
      <c r="O215">
        <f ca="1"/>
        <v>0</v>
      </c>
      <c r="P215" s="239">
        <f ca="1"/>
        <v>1770</v>
      </c>
      <c r="Q215">
        <f ca="1"/>
        <v>0</v>
      </c>
      <c r="R215" s="239">
        <f ca="1"/>
        <v>360</v>
      </c>
      <c r="S215" s="239">
        <f ca="1"/>
        <v>0</v>
      </c>
      <c r="T215" s="239" t="str">
        <f ca="1"/>
        <v/>
      </c>
      <c r="U215" s="239" t="str">
        <f ca="1"/>
        <v>0</v>
      </c>
      <c r="V215" s="239" t="str">
        <f ca="1"/>
        <v/>
      </c>
      <c r="W215" s="237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7">
        <f ca="1"/>
        <v>44501</v>
      </c>
      <c r="AE215" s="237">
        <f ca="1"/>
        <v>44923</v>
      </c>
      <c r="AF215" s="237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1">
        <f ca="1"/>
        <v>211103</v>
      </c>
      <c r="C216" s="241">
        <f ca="1"/>
        <v>0</v>
      </c>
      <c r="D216" s="240" t="str">
        <f ca="1"/>
        <v>高雄工業 岡山</v>
      </c>
      <c r="E216" s="240">
        <f ca="1"/>
        <v>0</v>
      </c>
      <c r="F216" s="240">
        <f ca="1"/>
        <v>0</v>
      </c>
      <c r="G216" s="240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7">
        <f ca="1"/>
        <v>34112</v>
      </c>
      <c r="M216">
        <f ca="1"/>
        <v>32</v>
      </c>
      <c r="N216" s="238">
        <f ca="1"/>
        <v>1210</v>
      </c>
      <c r="O216">
        <f ca="1"/>
        <v>0</v>
      </c>
      <c r="P216" s="239">
        <f ca="1"/>
        <v>1610</v>
      </c>
      <c r="Q216" t="str">
        <f ca="1"/>
        <v>9/16~ 1600円→1750円</v>
      </c>
      <c r="R216" s="239">
        <f ca="1"/>
        <v>400</v>
      </c>
      <c r="S216" s="239">
        <f ca="1"/>
        <v>0</v>
      </c>
      <c r="T216" s="239" t="str">
        <f ca="1"/>
        <v/>
      </c>
      <c r="U216" s="239" t="str">
        <f ca="1"/>
        <v>0</v>
      </c>
      <c r="V216" s="239" t="str">
        <f ca="1"/>
        <v/>
      </c>
      <c r="W216" s="237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7">
        <f ca="1"/>
        <v>44501</v>
      </c>
      <c r="AE216" s="237">
        <f ca="1"/>
        <v>44666</v>
      </c>
      <c r="AF216" s="237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1">
        <f ca="1"/>
        <v>211104</v>
      </c>
      <c r="C217" s="241">
        <f ca="1"/>
        <v>232029</v>
      </c>
      <c r="D217" s="240" t="str">
        <f ca="1"/>
        <v>高雄工業 岡山</v>
      </c>
      <c r="E217" s="240" t="str">
        <f ca="1"/>
        <v>高雄工業株式会社 岡山事業所HUB工場製作1課</v>
      </c>
      <c r="F217" s="240" t="str">
        <f ca="1"/>
        <v>一次旋係</v>
      </c>
      <c r="G217" s="240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7">
        <f ca="1"/>
        <v>33254</v>
      </c>
      <c r="M217">
        <f ca="1"/>
        <v>34</v>
      </c>
      <c r="N217" s="238">
        <f ca="1"/>
        <v>1400</v>
      </c>
      <c r="O217">
        <f ca="1"/>
        <v>0</v>
      </c>
      <c r="P217" s="239">
        <f ca="1"/>
        <v>1770</v>
      </c>
      <c r="Q217" t="str">
        <f ca="1"/>
        <v>9/16~ 1600円→1750円</v>
      </c>
      <c r="R217" s="239">
        <f ca="1"/>
        <v>370</v>
      </c>
      <c r="S217" s="239">
        <f ca="1"/>
        <v>0</v>
      </c>
      <c r="T217" s="239" t="str">
        <f ca="1"/>
        <v/>
      </c>
      <c r="U217" s="239" t="str">
        <f ca="1"/>
        <v>0</v>
      </c>
      <c r="V217" s="239" t="str">
        <f ca="1"/>
        <v/>
      </c>
      <c r="W217" s="23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7">
        <f ca="1"/>
        <v>44501</v>
      </c>
      <c r="AE217" s="237">
        <f ca="1"/>
        <v>44894</v>
      </c>
      <c r="AF217" s="23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1">
        <f ca="1"/>
        <v>211105</v>
      </c>
      <c r="C218" s="241">
        <f ca="1"/>
        <v>242025</v>
      </c>
      <c r="D218" s="240" t="str">
        <f ca="1"/>
        <v>高雄工業 静岡</v>
      </c>
      <c r="E218" s="240" t="str">
        <f ca="1"/>
        <v>高雄工業株式会社 静岡事業所第一工場製作課</v>
      </c>
      <c r="F218" s="240" t="str">
        <f ca="1"/>
        <v>転造</v>
      </c>
      <c r="G218" s="240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7">
        <f ca="1"/>
        <v>33833</v>
      </c>
      <c r="M218">
        <f ca="1"/>
        <v>33</v>
      </c>
      <c r="N218" s="238">
        <f ca="1"/>
        <v>1400</v>
      </c>
      <c r="O218">
        <f ca="1"/>
        <v>0</v>
      </c>
      <c r="P218" s="239">
        <f ca="1"/>
        <v>1770</v>
      </c>
      <c r="Q218">
        <f ca="1"/>
        <v>0</v>
      </c>
      <c r="R218" s="239">
        <f ca="1"/>
        <v>370</v>
      </c>
      <c r="S218" s="239">
        <f ca="1"/>
        <v>280000</v>
      </c>
      <c r="T218" s="239">
        <f ca="1"/>
        <v>14042</v>
      </c>
      <c r="U218" s="239" t="str">
        <f ca="1"/>
        <v>0</v>
      </c>
      <c r="V218" s="239">
        <f ca="1"/>
        <v>25620</v>
      </c>
      <c r="W218" s="237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7">
        <f ca="1"/>
        <v>44501</v>
      </c>
      <c r="AE218" s="237">
        <f ca="1"/>
        <v>45288</v>
      </c>
      <c r="AF218" s="237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1">
        <f ca="1"/>
        <v>211106</v>
      </c>
      <c r="C219" s="241">
        <f ca="1"/>
        <v>0</v>
      </c>
      <c r="D219" s="240" t="str">
        <f ca="1"/>
        <v>西岡工作所</v>
      </c>
      <c r="E219" s="240">
        <f ca="1"/>
        <v>0</v>
      </c>
      <c r="F219" s="240" t="str">
        <f ca="1"/>
        <v>一次旋係</v>
      </c>
      <c r="G219" s="240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7">
        <f ca="1"/>
        <v>27567</v>
      </c>
      <c r="M219">
        <f ca="1"/>
        <v>50</v>
      </c>
      <c r="N219" s="238">
        <f ca="1"/>
        <v>1200</v>
      </c>
      <c r="O219">
        <f ca="1"/>
        <v>0</v>
      </c>
      <c r="P219" s="239">
        <f ca="1"/>
        <v>1750</v>
      </c>
      <c r="Q219">
        <f ca="1"/>
        <v>0</v>
      </c>
      <c r="R219" s="239">
        <f ca="1"/>
        <v>550</v>
      </c>
      <c r="S219" s="239">
        <f ca="1"/>
        <v>0</v>
      </c>
      <c r="T219" s="239" t="str">
        <f ca="1"/>
        <v/>
      </c>
      <c r="U219" s="239" t="str">
        <f ca="1"/>
        <v>0</v>
      </c>
      <c r="V219" s="239" t="str">
        <f ca="1"/>
        <v/>
      </c>
      <c r="W219" s="237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7">
        <f ca="1"/>
        <v>44502</v>
      </c>
      <c r="AE219" s="237">
        <f ca="1"/>
        <v>44678</v>
      </c>
      <c r="AF219" s="237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1">
        <f ca="1"/>
        <v>211107</v>
      </c>
      <c r="C220" s="241">
        <f ca="1"/>
        <v>222036</v>
      </c>
      <c r="D220" s="240" t="str">
        <f ca="1"/>
        <v>高雄工業 海南第一</v>
      </c>
      <c r="E220" s="240" t="str">
        <f ca="1"/>
        <v>高雄工業株式会社 愛知事業所海南第一工場製作1課</v>
      </c>
      <c r="F220" s="240" t="str">
        <f ca="1"/>
        <v>H_2次旋</v>
      </c>
      <c r="G220" s="24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7">
        <f ca="1"/>
        <v>35128</v>
      </c>
      <c r="M220">
        <f ca="1"/>
        <v>29</v>
      </c>
      <c r="N220" s="238">
        <f ca="1"/>
        <v>1410</v>
      </c>
      <c r="O220">
        <f ca="1"/>
        <v>0</v>
      </c>
      <c r="P220" s="239">
        <f ca="1"/>
        <v>1780</v>
      </c>
      <c r="Q220" t="str">
        <f ca="1"/>
        <v>9/16~ 1600円→1750円</v>
      </c>
      <c r="R220" s="239">
        <f ca="1"/>
        <v>370</v>
      </c>
      <c r="S220" s="239">
        <f ca="1"/>
        <v>0</v>
      </c>
      <c r="T220" s="239" t="str">
        <f ca="1"/>
        <v/>
      </c>
      <c r="U220" s="239" t="str">
        <f ca="1"/>
        <v>0</v>
      </c>
      <c r="V220" s="239" t="str">
        <f ca="1"/>
        <v/>
      </c>
      <c r="W220" s="237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7">
        <f ca="1"/>
        <v>44508</v>
      </c>
      <c r="AE220" s="237">
        <f ca="1"/>
        <v>44874</v>
      </c>
      <c r="AF220" s="237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1">
        <f ca="1"/>
        <v>211108</v>
      </c>
      <c r="C221" s="241">
        <f ca="1"/>
        <v>0</v>
      </c>
      <c r="D221" s="240" t="str">
        <f ca="1"/>
        <v>ワーク 岡山</v>
      </c>
      <c r="E221" s="240" t="str">
        <f ca="1"/>
        <v>岡山第２工場</v>
      </c>
      <c r="F221" s="240">
        <f ca="1"/>
        <v>0</v>
      </c>
      <c r="G221" s="240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7">
        <f ca="1"/>
        <v>31963</v>
      </c>
      <c r="M221">
        <f ca="1"/>
        <v>38</v>
      </c>
      <c r="N221" s="238">
        <f ca="1"/>
        <v>1500</v>
      </c>
      <c r="O221">
        <f ca="1"/>
        <v>0</v>
      </c>
      <c r="P221" s="239">
        <f ca="1"/>
        <v>1900</v>
      </c>
      <c r="Q221">
        <f ca="1"/>
        <v>0</v>
      </c>
      <c r="R221" s="239">
        <f ca="1"/>
        <v>400</v>
      </c>
      <c r="S221" s="239">
        <f ca="1"/>
        <v>320000</v>
      </c>
      <c r="T221" s="239">
        <f ca="1"/>
        <v>16048</v>
      </c>
      <c r="U221" s="239" t="str">
        <f ca="1"/>
        <v>0</v>
      </c>
      <c r="V221" s="239">
        <f ca="1"/>
        <v>29280</v>
      </c>
      <c r="W221" s="237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7">
        <f ca="1"/>
        <v>44517</v>
      </c>
      <c r="AE221" s="237">
        <f ca="1"/>
        <v>45311</v>
      </c>
      <c r="AF221" s="237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1">
        <f ca="1"/>
        <v>211109</v>
      </c>
      <c r="C222" s="241">
        <f ca="1"/>
        <v>0</v>
      </c>
      <c r="D222" s="240" t="str">
        <f ca="1"/>
        <v>PATEC</v>
      </c>
      <c r="E222" s="240" t="str">
        <f ca="1"/>
        <v>製造部素材課</v>
      </c>
      <c r="F222" s="240">
        <f ca="1"/>
        <v>0</v>
      </c>
      <c r="G222" s="240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7">
        <f ca="1"/>
        <v>32051</v>
      </c>
      <c r="M222">
        <f ca="1"/>
        <v>38</v>
      </c>
      <c r="N222" s="238">
        <f ca="1"/>
        <v>1600</v>
      </c>
      <c r="O222" t="str">
        <f ca="1"/>
        <v>6/21～\1500⇒1600</v>
      </c>
      <c r="P222" s="239">
        <f ca="1"/>
        <v>2100</v>
      </c>
      <c r="Q222">
        <f ca="1"/>
        <v>0</v>
      </c>
      <c r="R222" s="239">
        <f ca="1"/>
        <v>500</v>
      </c>
      <c r="S222" s="239">
        <f ca="1"/>
        <v>410000</v>
      </c>
      <c r="T222" s="239">
        <f ca="1"/>
        <v>20561</v>
      </c>
      <c r="U222" s="239" t="str">
        <f ca="1"/>
        <v>0</v>
      </c>
      <c r="V222" s="239">
        <f ca="1"/>
        <v>37515</v>
      </c>
      <c r="W222" s="237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7">
        <f ca="1"/>
        <v>44522</v>
      </c>
      <c r="AE222" s="237">
        <f ca="1"/>
        <v>45503</v>
      </c>
      <c r="AF222" s="237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1">
        <f ca="1"/>
        <v>211110</v>
      </c>
      <c r="C223" s="241">
        <f ca="1"/>
        <v>242026</v>
      </c>
      <c r="D223" s="240" t="str">
        <f ca="1"/>
        <v>高雄工業 静岡</v>
      </c>
      <c r="E223" s="240" t="str">
        <f ca="1"/>
        <v>高雄工業株式会社 静岡事業所第二工場製作課</v>
      </c>
      <c r="F223" s="240" t="str">
        <f ca="1"/>
        <v>内輪</v>
      </c>
      <c r="G223" s="240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7">
        <f ca="1"/>
        <v>35059</v>
      </c>
      <c r="M223">
        <f ca="1"/>
        <v>29</v>
      </c>
      <c r="N223" s="238">
        <f ca="1"/>
        <v>1410</v>
      </c>
      <c r="O223">
        <f ca="1"/>
        <v>0</v>
      </c>
      <c r="P223" s="239">
        <f ca="1"/>
        <v>1790</v>
      </c>
      <c r="Q223">
        <f ca="1"/>
        <v>0</v>
      </c>
      <c r="R223" s="239">
        <f ca="1"/>
        <v>380</v>
      </c>
      <c r="S223" s="239">
        <f ca="1"/>
        <v>280000</v>
      </c>
      <c r="T223" s="239">
        <f ca="1"/>
        <v>14042</v>
      </c>
      <c r="U223" s="239" t="str">
        <f ca="1"/>
        <v>0</v>
      </c>
      <c r="V223" s="239">
        <f ca="1"/>
        <v>25620</v>
      </c>
      <c r="W223" s="237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7">
        <f ca="1"/>
        <v>44523</v>
      </c>
      <c r="AE223" s="237">
        <f ca="1"/>
        <v>45552</v>
      </c>
      <c r="AF223" s="237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1">
        <f ca="1"/>
        <v>211111</v>
      </c>
      <c r="C224" s="241">
        <f ca="1"/>
        <v>242027</v>
      </c>
      <c r="D224" s="240" t="str">
        <f ca="1"/>
        <v>高雄工業 静岡</v>
      </c>
      <c r="E224" s="240" t="str">
        <f ca="1"/>
        <v>高雄工業株式会社 静岡事業所第一工場製作課</v>
      </c>
      <c r="F224" s="240" t="str">
        <f ca="1"/>
        <v>手動旋削</v>
      </c>
      <c r="G224" s="240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7">
        <f ca="1"/>
        <v>35754</v>
      </c>
      <c r="M224">
        <f ca="1"/>
        <v>28</v>
      </c>
      <c r="N224" s="238">
        <f ca="1"/>
        <v>1410</v>
      </c>
      <c r="O224">
        <f ca="1"/>
        <v>0</v>
      </c>
      <c r="P224" s="239">
        <f ca="1"/>
        <v>1770</v>
      </c>
      <c r="Q224">
        <f ca="1"/>
        <v>0</v>
      </c>
      <c r="R224" s="239">
        <f ca="1"/>
        <v>360</v>
      </c>
      <c r="S224" s="239">
        <f ca="1"/>
        <v>300000</v>
      </c>
      <c r="T224" s="239">
        <f ca="1"/>
        <v>15045</v>
      </c>
      <c r="U224" s="239" t="str">
        <f ca="1"/>
        <v>0</v>
      </c>
      <c r="V224" s="239">
        <f ca="1"/>
        <v>27450</v>
      </c>
      <c r="W224" s="237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7">
        <f ca="1"/>
        <v>44523</v>
      </c>
      <c r="AE224" s="237">
        <f ca="1"/>
        <v>45041</v>
      </c>
      <c r="AF224" s="237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1">
        <f ca="1"/>
        <v>211112</v>
      </c>
      <c r="C225" s="241">
        <f ca="1"/>
        <v>0</v>
      </c>
      <c r="D225" s="240" t="str">
        <f ca="1"/>
        <v>コーリツ 州の崎</v>
      </c>
      <c r="E225" s="240">
        <f ca="1"/>
        <v>0</v>
      </c>
      <c r="F225" s="240">
        <f ca="1"/>
        <v>0</v>
      </c>
      <c r="G225" s="240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7">
        <f ca="1"/>
        <v>34178</v>
      </c>
      <c r="M225">
        <f ca="1"/>
        <v>32</v>
      </c>
      <c r="N225" s="238">
        <f ca="1"/>
        <v>1400</v>
      </c>
      <c r="O225">
        <f ca="1"/>
        <v>0</v>
      </c>
      <c r="P225" s="239">
        <f ca="1"/>
        <v>1960</v>
      </c>
      <c r="Q225">
        <f ca="1"/>
        <v>0</v>
      </c>
      <c r="R225" s="239">
        <f ca="1"/>
        <v>560</v>
      </c>
      <c r="S225" s="239">
        <f ca="1"/>
        <v>0</v>
      </c>
      <c r="T225" s="239" t="str">
        <f ca="1"/>
        <v/>
      </c>
      <c r="U225" s="239" t="str">
        <f ca="1"/>
        <v>0</v>
      </c>
      <c r="V225" s="239" t="str">
        <f ca="1"/>
        <v/>
      </c>
      <c r="W225" s="237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7">
        <f ca="1"/>
        <v>44523</v>
      </c>
      <c r="AE225" s="237">
        <f ca="1"/>
        <v>44592</v>
      </c>
      <c r="AF225" s="237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1">
        <f ca="1"/>
        <v>211113</v>
      </c>
      <c r="C226" s="241">
        <f ca="1"/>
        <v>8210019</v>
      </c>
      <c r="D226" s="240" t="str">
        <f ca="1"/>
        <v>コーリツ 州の崎</v>
      </c>
      <c r="E226" s="240" t="str">
        <f ca="1"/>
        <v>州の埼第２工場　製造３課５工区７班</v>
      </c>
      <c r="F226" s="240">
        <f ca="1"/>
        <v>0</v>
      </c>
      <c r="G226" s="240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7">
        <f ca="1"/>
        <v>35013</v>
      </c>
      <c r="M226">
        <f ca="1"/>
        <v>30</v>
      </c>
      <c r="N226" s="238">
        <f ca="1"/>
        <v>1400</v>
      </c>
      <c r="O226">
        <f ca="1"/>
        <v>0</v>
      </c>
      <c r="P226" s="239">
        <f ca="1"/>
        <v>1990</v>
      </c>
      <c r="Q226">
        <f ca="1"/>
        <v>0</v>
      </c>
      <c r="R226" s="239">
        <f ca="1"/>
        <v>590</v>
      </c>
      <c r="S226" s="239">
        <f ca="1"/>
        <v>0</v>
      </c>
      <c r="T226" s="239" t="str">
        <f ca="1"/>
        <v/>
      </c>
      <c r="U226" s="239" t="str">
        <f ca="1"/>
        <v>0</v>
      </c>
      <c r="V226" s="239" t="str">
        <f ca="1"/>
        <v/>
      </c>
      <c r="W226" s="237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7">
        <f ca="1"/>
        <v>44523</v>
      </c>
      <c r="AE226" s="237">
        <f ca="1"/>
        <v>44876</v>
      </c>
      <c r="AF226" s="237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1">
        <f ca="1"/>
        <v>211114</v>
      </c>
      <c r="C227" s="241">
        <f ca="1"/>
        <v>232031</v>
      </c>
      <c r="D227" s="240" t="str">
        <f ca="1"/>
        <v>高雄工業 岡山</v>
      </c>
      <c r="E227" s="240" t="str">
        <f ca="1"/>
        <v>高雄工業株式会社 岡山事業所CVJ工場製作課</v>
      </c>
      <c r="F227" s="240" t="str">
        <f ca="1"/>
        <v>CVJ長軸旋盤係</v>
      </c>
      <c r="G227" s="240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7">
        <f ca="1"/>
        <v>31100</v>
      </c>
      <c r="M227">
        <f ca="1"/>
        <v>40</v>
      </c>
      <c r="N227" s="238">
        <f ca="1"/>
        <v>1420</v>
      </c>
      <c r="O227">
        <f ca="1"/>
        <v>0</v>
      </c>
      <c r="P227" s="239">
        <f ca="1"/>
        <v>1770</v>
      </c>
      <c r="Q227">
        <f ca="1"/>
        <v>0</v>
      </c>
      <c r="R227" s="239">
        <f ca="1"/>
        <v>350</v>
      </c>
      <c r="S227" s="239">
        <f ca="1"/>
        <v>260000</v>
      </c>
      <c r="T227" s="239">
        <f ca="1"/>
        <v>13039</v>
      </c>
      <c r="U227" s="239">
        <f ca="1"/>
        <v>2067</v>
      </c>
      <c r="V227" s="239">
        <f ca="1"/>
        <v>23790</v>
      </c>
      <c r="W227" s="23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7">
        <f ca="1"/>
        <v>44524</v>
      </c>
      <c r="AE227" s="237">
        <f ca="1"/>
        <v>45715</v>
      </c>
      <c r="AF227" s="23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1">
        <f ca="1"/>
        <v>211115</v>
      </c>
      <c r="C228" s="241">
        <f ca="1"/>
        <v>0</v>
      </c>
      <c r="D228" s="240" t="str">
        <f ca="1"/>
        <v>高雄工業 岡山</v>
      </c>
      <c r="E228" s="240">
        <f ca="1"/>
        <v>0</v>
      </c>
      <c r="F228" s="240">
        <f ca="1"/>
        <v>0</v>
      </c>
      <c r="G228" s="240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7">
        <f ca="1"/>
        <v>35181</v>
      </c>
      <c r="M228">
        <f ca="1"/>
        <v>29</v>
      </c>
      <c r="N228" s="238">
        <f ca="1"/>
        <v>1370</v>
      </c>
      <c r="O228">
        <f ca="1"/>
        <v>0</v>
      </c>
      <c r="P228" s="239">
        <f ca="1"/>
        <v>1790</v>
      </c>
      <c r="Q228">
        <f ca="1"/>
        <v>0</v>
      </c>
      <c r="R228" s="239">
        <f ca="1"/>
        <v>420</v>
      </c>
      <c r="S228" s="239">
        <f ca="1"/>
        <v>0</v>
      </c>
      <c r="T228" s="239" t="str">
        <f ca="1"/>
        <v/>
      </c>
      <c r="U228" s="239" t="str">
        <f ca="1"/>
        <v>0</v>
      </c>
      <c r="V228" s="239" t="str">
        <f ca="1"/>
        <v/>
      </c>
      <c r="W228" s="237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7">
        <f ca="1"/>
        <v>44529</v>
      </c>
      <c r="AE228" s="237">
        <f ca="1"/>
        <v>44696</v>
      </c>
      <c r="AF228" s="237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 s="241">
        <f ca="1"/>
        <v>211201</v>
      </c>
      <c r="C229" s="241">
        <f ca="1"/>
        <v>222037</v>
      </c>
      <c r="D229" s="240" t="str">
        <f ca="1"/>
        <v>高雄工業 海南第二</v>
      </c>
      <c r="E229" s="240" t="str">
        <f ca="1"/>
        <v>高雄工業株式会社 愛知事業所海南第二工場製作課</v>
      </c>
      <c r="F229" s="240" t="str">
        <f ca="1"/>
        <v>W研磨</v>
      </c>
      <c r="G229" s="240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7">
        <f ca="1"/>
        <v>33100</v>
      </c>
      <c r="M229">
        <f ca="1"/>
        <v>35</v>
      </c>
      <c r="N229" s="238">
        <f ca="1"/>
        <v>1410</v>
      </c>
      <c r="O229">
        <f ca="1"/>
        <v>0</v>
      </c>
      <c r="P229" s="239">
        <f ca="1"/>
        <v>1840</v>
      </c>
      <c r="Q229">
        <f ca="1"/>
        <v>0</v>
      </c>
      <c r="R229" s="239">
        <f ca="1"/>
        <v>430</v>
      </c>
      <c r="S229" s="239">
        <f ca="1"/>
        <v>300000</v>
      </c>
      <c r="T229" s="239">
        <f ca="1"/>
        <v>15045</v>
      </c>
      <c r="U229" s="239" t="str">
        <f ca="1"/>
        <v>0</v>
      </c>
      <c r="V229" s="239">
        <f ca="1"/>
        <v>27450</v>
      </c>
      <c r="W229" s="237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498-0017</v>
      </c>
      <c r="AA229" t="str">
        <f ca="1"/>
        <v>愛知県弥富市前ケ須勘助走34-1</v>
      </c>
      <c r="AB229" t="str">
        <f ca="1"/>
        <v>ｱﾄﾚA101</v>
      </c>
      <c r="AC229" t="str">
        <f ca="1"/>
        <v>個人</v>
      </c>
      <c r="AD229" s="237">
        <f ca="1"/>
        <v>44531</v>
      </c>
      <c r="AE229" s="237">
        <f ca="1"/>
        <v>45947</v>
      </c>
      <c r="AF229" s="237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1">
        <f ca="1"/>
        <v>211202</v>
      </c>
      <c r="C230" s="241">
        <f ca="1"/>
        <v>0</v>
      </c>
      <c r="D230" s="240" t="str">
        <f ca="1"/>
        <v>PATEC</v>
      </c>
      <c r="E230" s="240" t="str">
        <f ca="1"/>
        <v>製造部機械加工課</v>
      </c>
      <c r="F230" s="240">
        <f ca="1"/>
        <v>0</v>
      </c>
      <c r="G230" s="24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7">
        <f ca="1"/>
        <v>33817</v>
      </c>
      <c r="M230">
        <f ca="1"/>
        <v>33</v>
      </c>
      <c r="N230" s="238">
        <f ca="1"/>
        <v>1500</v>
      </c>
      <c r="O230" t="str">
        <f ca="1"/>
        <v>6/21～\1400⇒1500</v>
      </c>
      <c r="P230" s="239">
        <f ca="1"/>
        <v>2000</v>
      </c>
      <c r="Q230">
        <f ca="1"/>
        <v>0</v>
      </c>
      <c r="R230" s="239">
        <f ca="1"/>
        <v>500</v>
      </c>
      <c r="S230" s="239">
        <f ca="1"/>
        <v>340000</v>
      </c>
      <c r="T230" s="239">
        <f ca="1"/>
        <v>17051</v>
      </c>
      <c r="U230" s="239" t="str">
        <f ca="1"/>
        <v>0</v>
      </c>
      <c r="V230" s="239">
        <f ca="1"/>
        <v>31110</v>
      </c>
      <c r="W230" s="237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7">
        <f ca="1"/>
        <v>44532</v>
      </c>
      <c r="AE230" s="237">
        <f ca="1"/>
        <v>45350</v>
      </c>
      <c r="AF230" s="237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1">
        <f ca="1"/>
        <v>211203</v>
      </c>
      <c r="C231" s="241">
        <f ca="1"/>
        <v>232033</v>
      </c>
      <c r="D231" s="240" t="str">
        <f ca="1"/>
        <v>高雄工業 岡山</v>
      </c>
      <c r="E231" s="240" t="str">
        <f ca="1"/>
        <v>高雄工業株式会社 岡山事業所HUB工場製作1課</v>
      </c>
      <c r="F231" s="240" t="str">
        <f ca="1"/>
        <v>1次旋係</v>
      </c>
      <c r="G231" s="240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7">
        <f ca="1"/>
        <v>34986</v>
      </c>
      <c r="M231">
        <f ca="1"/>
        <v>30</v>
      </c>
      <c r="N231" s="238">
        <f ca="1"/>
        <v>1410</v>
      </c>
      <c r="O231">
        <f ca="1"/>
        <v>0</v>
      </c>
      <c r="P231" s="239">
        <f ca="1"/>
        <v>1820</v>
      </c>
      <c r="Q231">
        <f ca="1"/>
        <v>0</v>
      </c>
      <c r="R231" s="239">
        <f ca="1"/>
        <v>410</v>
      </c>
      <c r="S231" s="239">
        <f ca="1"/>
        <v>300000</v>
      </c>
      <c r="T231" s="239">
        <f ca="1"/>
        <v>15045</v>
      </c>
      <c r="U231" s="239" t="str">
        <f ca="1"/>
        <v>0</v>
      </c>
      <c r="V231" s="239">
        <f ca="1"/>
        <v>27450</v>
      </c>
      <c r="W231" s="237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7">
        <f ca="1"/>
        <v>44532</v>
      </c>
      <c r="AE231" s="237">
        <f ca="1"/>
        <v>45491</v>
      </c>
      <c r="AF231" s="237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1">
        <f ca="1"/>
        <v>211204</v>
      </c>
      <c r="C232" s="241">
        <f ca="1"/>
        <v>0</v>
      </c>
      <c r="D232" s="240" t="str">
        <f ca="1"/>
        <v>高雄工業 静岡</v>
      </c>
      <c r="E232" s="240">
        <f ca="1"/>
        <v>0</v>
      </c>
      <c r="F232" s="240">
        <f ca="1"/>
        <v>0</v>
      </c>
      <c r="G232" s="240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7">
        <f ca="1"/>
        <v>35722</v>
      </c>
      <c r="M232">
        <f ca="1"/>
        <v>28</v>
      </c>
      <c r="N232" s="238">
        <f ca="1"/>
        <v>1350</v>
      </c>
      <c r="O232">
        <f ca="1"/>
        <v>0</v>
      </c>
      <c r="P232" s="239">
        <f ca="1"/>
        <v>1750</v>
      </c>
      <c r="Q232">
        <f ca="1"/>
        <v>0</v>
      </c>
      <c r="R232" s="239">
        <f ca="1"/>
        <v>400</v>
      </c>
      <c r="S232" s="239">
        <f ca="1"/>
        <v>0</v>
      </c>
      <c r="T232" s="239" t="str">
        <f ca="1"/>
        <v/>
      </c>
      <c r="U232" s="239" t="str">
        <f ca="1"/>
        <v>0</v>
      </c>
      <c r="V232" s="239" t="str">
        <f ca="1"/>
        <v/>
      </c>
      <c r="W232" s="237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7">
        <f ca="1"/>
        <v>44536</v>
      </c>
      <c r="AE232" s="237">
        <f ca="1"/>
        <v>44638</v>
      </c>
      <c r="AF232" s="237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1">
        <f ca="1"/>
        <v>211205</v>
      </c>
      <c r="C233" s="241">
        <f ca="1"/>
        <v>0</v>
      </c>
      <c r="D233" s="240" t="str">
        <f ca="1"/>
        <v>六甲電子</v>
      </c>
      <c r="E233" s="240">
        <f ca="1"/>
        <v>0</v>
      </c>
      <c r="F233" s="240">
        <f ca="1"/>
        <v>0</v>
      </c>
      <c r="G233" s="240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7">
        <f ca="1"/>
        <v>34136</v>
      </c>
      <c r="M233">
        <f ca="1"/>
        <v>32</v>
      </c>
      <c r="N233" s="238">
        <f ca="1"/>
        <v>1400</v>
      </c>
      <c r="O233">
        <f ca="1"/>
        <v>0</v>
      </c>
      <c r="P233" s="239">
        <f ca="1"/>
        <v>2000</v>
      </c>
      <c r="Q233">
        <f ca="1"/>
        <v>0</v>
      </c>
      <c r="R233" s="239">
        <f ca="1"/>
        <v>600</v>
      </c>
      <c r="S233" s="239">
        <f ca="1"/>
        <v>0</v>
      </c>
      <c r="T233" s="239" t="str">
        <f ca="1"/>
        <v/>
      </c>
      <c r="U233" s="239" t="str">
        <f ca="1"/>
        <v>0</v>
      </c>
      <c r="V233" s="239" t="str">
        <f ca="1"/>
        <v/>
      </c>
      <c r="W233" s="237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7">
        <f ca="1"/>
        <v>44537</v>
      </c>
      <c r="AE233" s="237">
        <f ca="1"/>
        <v>44540</v>
      </c>
      <c r="AF233" s="237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1">
        <f ca="1"/>
        <v>211206</v>
      </c>
      <c r="C234" s="241">
        <f ca="1"/>
        <v>0</v>
      </c>
      <c r="D234" s="240" t="str">
        <f ca="1"/>
        <v>瑞陵精機</v>
      </c>
      <c r="E234" s="240" t="str">
        <f ca="1"/>
        <v>製造1課</v>
      </c>
      <c r="F234" s="240" t="str">
        <f ca="1"/>
        <v>CVJ</v>
      </c>
      <c r="G234" s="240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7">
        <f ca="1"/>
        <v>34949</v>
      </c>
      <c r="M234">
        <f ca="1"/>
        <v>30</v>
      </c>
      <c r="N234" s="238">
        <f ca="1"/>
        <v>1320</v>
      </c>
      <c r="O234">
        <f ca="1"/>
        <v>0</v>
      </c>
      <c r="P234" s="239">
        <f ca="1"/>
        <v>1700</v>
      </c>
      <c r="Q234">
        <f ca="1"/>
        <v>0</v>
      </c>
      <c r="R234" s="239">
        <f ca="1"/>
        <v>380</v>
      </c>
      <c r="S234" s="239">
        <f ca="1"/>
        <v>0</v>
      </c>
      <c r="T234" s="239" t="str">
        <f ca="1"/>
        <v/>
      </c>
      <c r="U234" s="239" t="str">
        <f ca="1"/>
        <v>0</v>
      </c>
      <c r="V234" s="239" t="str">
        <f ca="1"/>
        <v/>
      </c>
      <c r="W234" s="237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7">
        <f ca="1"/>
        <v>44543</v>
      </c>
      <c r="AE234" s="237">
        <f ca="1"/>
        <v>44694</v>
      </c>
      <c r="AF234" s="237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1">
        <f ca="1"/>
        <v>211207</v>
      </c>
      <c r="C235" s="241">
        <f ca="1"/>
        <v>0</v>
      </c>
      <c r="D235" s="240" t="str">
        <f ca="1"/>
        <v>ワーク 志紀</v>
      </c>
      <c r="E235" s="240">
        <f ca="1"/>
        <v>0</v>
      </c>
      <c r="F235" s="240">
        <f ca="1"/>
        <v>0</v>
      </c>
      <c r="G235" s="240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7">
        <f ca="1"/>
        <v>32777</v>
      </c>
      <c r="M235">
        <f ca="1"/>
        <v>36</v>
      </c>
      <c r="N235" s="238">
        <f ca="1"/>
        <v>1400</v>
      </c>
      <c r="O235">
        <f ca="1"/>
        <v>0</v>
      </c>
      <c r="P235" s="239">
        <f ca="1"/>
        <v>1900</v>
      </c>
      <c r="Q235">
        <f ca="1"/>
        <v>0</v>
      </c>
      <c r="R235" s="239">
        <f ca="1"/>
        <v>500</v>
      </c>
      <c r="S235" s="239">
        <f ca="1"/>
        <v>0</v>
      </c>
      <c r="T235" s="239" t="str">
        <f ca="1"/>
        <v/>
      </c>
      <c r="U235" s="239" t="str">
        <f ca="1"/>
        <v>0</v>
      </c>
      <c r="V235" s="239" t="str">
        <f ca="1"/>
        <v/>
      </c>
      <c r="W235" s="237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7">
        <f ca="1"/>
        <v>44543</v>
      </c>
      <c r="AE235" s="237">
        <f ca="1"/>
        <v>44674</v>
      </c>
      <c r="AF235" s="237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1">
        <f ca="1"/>
        <v>211208</v>
      </c>
      <c r="C236" s="241">
        <f ca="1"/>
        <v>8210020</v>
      </c>
      <c r="D236" s="240" t="str">
        <f ca="1"/>
        <v>コーリツ 州の崎</v>
      </c>
      <c r="E236" s="240" t="str">
        <f ca="1"/>
        <v>州の埼工場　製造１課１工区１班</v>
      </c>
      <c r="F236" s="240" t="str">
        <f ca="1"/>
        <v>州の崎工場製造1課1工区1班</v>
      </c>
      <c r="G236" s="240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7">
        <f ca="1"/>
        <v>33059</v>
      </c>
      <c r="M236">
        <f ca="1"/>
        <v>35</v>
      </c>
      <c r="N236" s="238">
        <f ca="1"/>
        <v>1400</v>
      </c>
      <c r="O236">
        <f ca="1"/>
        <v>0</v>
      </c>
      <c r="P236" s="239">
        <f ca="1"/>
        <v>1990</v>
      </c>
      <c r="Q236">
        <f ca="1"/>
        <v>0</v>
      </c>
      <c r="R236" s="239">
        <f ca="1"/>
        <v>590</v>
      </c>
      <c r="S236" s="239">
        <f ca="1"/>
        <v>340000</v>
      </c>
      <c r="T236" s="239">
        <f ca="1"/>
        <v>17051</v>
      </c>
      <c r="U236" s="239" t="str">
        <f ca="1"/>
        <v>0</v>
      </c>
      <c r="V236" s="239">
        <f ca="1"/>
        <v>31110</v>
      </c>
      <c r="W236" s="237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7">
        <f ca="1"/>
        <v>44543</v>
      </c>
      <c r="AE236" s="237">
        <f ca="1"/>
        <v>45426</v>
      </c>
      <c r="AF236" s="237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1">
        <f ca="1"/>
        <v>211209</v>
      </c>
      <c r="C237" s="241">
        <f ca="1"/>
        <v>8210021</v>
      </c>
      <c r="D237" s="240" t="str">
        <f ca="1"/>
        <v>コーリツ 州の崎</v>
      </c>
      <c r="E237" s="240" t="str">
        <f ca="1"/>
        <v>州の埼工場　製造２課２工区３班</v>
      </c>
      <c r="F237" s="240">
        <f ca="1"/>
        <v>0</v>
      </c>
      <c r="G237" s="240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7">
        <f ca="1"/>
        <v>32092</v>
      </c>
      <c r="M237">
        <f ca="1"/>
        <v>38</v>
      </c>
      <c r="N237" s="238">
        <f ca="1"/>
        <v>1400</v>
      </c>
      <c r="O237">
        <f ca="1"/>
        <v>0</v>
      </c>
      <c r="P237" s="239">
        <f ca="1"/>
        <v>1990</v>
      </c>
      <c r="Q237">
        <f ca="1"/>
        <v>0</v>
      </c>
      <c r="R237" s="239">
        <f ca="1"/>
        <v>590</v>
      </c>
      <c r="S237" s="239">
        <f ca="1"/>
        <v>0</v>
      </c>
      <c r="T237" s="239" t="str">
        <f ca="1"/>
        <v/>
      </c>
      <c r="U237" s="239" t="str">
        <f ca="1"/>
        <v>0</v>
      </c>
      <c r="V237" s="239" t="str">
        <f ca="1"/>
        <v/>
      </c>
      <c r="W237" s="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7">
        <f ca="1"/>
        <v>44543</v>
      </c>
      <c r="AE237" s="237">
        <f ca="1"/>
        <v>44816</v>
      </c>
      <c r="AF237" s="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1">
        <f ca="1"/>
        <v>211210</v>
      </c>
      <c r="C238" s="241">
        <f ca="1"/>
        <v>0</v>
      </c>
      <c r="D238" s="240" t="str">
        <f ca="1"/>
        <v>高雄工業 静岡</v>
      </c>
      <c r="E238" s="240">
        <f ca="1"/>
        <v>0</v>
      </c>
      <c r="F238" s="240">
        <f ca="1"/>
        <v>0</v>
      </c>
      <c r="G238" s="240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7">
        <f ca="1"/>
        <v>29933</v>
      </c>
      <c r="M238">
        <f ca="1"/>
        <v>44</v>
      </c>
      <c r="N238" s="238">
        <f ca="1"/>
        <v>1350</v>
      </c>
      <c r="O238">
        <f ca="1"/>
        <v>0</v>
      </c>
      <c r="P238" s="239">
        <f ca="1"/>
        <v>1750</v>
      </c>
      <c r="Q238">
        <f ca="1"/>
        <v>0</v>
      </c>
      <c r="R238" s="239">
        <f ca="1"/>
        <v>400</v>
      </c>
      <c r="S238" s="239">
        <f ca="1"/>
        <v>0</v>
      </c>
      <c r="T238" s="239" t="str">
        <f ca="1"/>
        <v/>
      </c>
      <c r="U238" s="239" t="str">
        <f ca="1"/>
        <v>0</v>
      </c>
      <c r="V238" s="239" t="str">
        <f ca="1"/>
        <v/>
      </c>
      <c r="W238" s="237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7">
        <f ca="1"/>
        <v>44546</v>
      </c>
      <c r="AE238" s="237">
        <f ca="1"/>
        <v>44586</v>
      </c>
      <c r="AF238" s="237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1">
        <f ca="1"/>
        <v>211211</v>
      </c>
      <c r="C239" s="241">
        <f ca="1"/>
        <v>8210024</v>
      </c>
      <c r="D239" s="240" t="str">
        <f ca="1"/>
        <v>コーリツ 乙川</v>
      </c>
      <c r="E239" s="240" t="str">
        <f ca="1"/>
        <v>乙川工場製造3課6工区9班</v>
      </c>
      <c r="F239" s="240" t="str">
        <f ca="1"/>
        <v>乙川工場製造3課6工区9班</v>
      </c>
      <c r="G239" s="240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7">
        <f ca="1"/>
        <v>33865</v>
      </c>
      <c r="M239">
        <f ca="1"/>
        <v>33</v>
      </c>
      <c r="N239" s="238">
        <f ca="1"/>
        <v>1400</v>
      </c>
      <c r="O239">
        <f ca="1"/>
        <v>0</v>
      </c>
      <c r="P239" s="239">
        <f ca="1"/>
        <v>1990</v>
      </c>
      <c r="Q239">
        <f ca="1"/>
        <v>0</v>
      </c>
      <c r="R239" s="239">
        <f ca="1"/>
        <v>590</v>
      </c>
      <c r="S239" s="239">
        <f ca="1"/>
        <v>360000</v>
      </c>
      <c r="T239" s="239">
        <f ca="1"/>
        <v>18054</v>
      </c>
      <c r="U239" s="239" t="str">
        <f ca="1"/>
        <v>0</v>
      </c>
      <c r="V239" s="239">
        <f ca="1"/>
        <v>32940</v>
      </c>
      <c r="W239" s="237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7">
        <f ca="1"/>
        <v>44550</v>
      </c>
      <c r="AE239" s="237">
        <f ca="1"/>
        <v>45317</v>
      </c>
      <c r="AF239" s="237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1">
        <f ca="1"/>
        <v>211212</v>
      </c>
      <c r="C240" s="241">
        <f ca="1"/>
        <v>8210022</v>
      </c>
      <c r="D240" s="240" t="str">
        <f ca="1"/>
        <v>コーリツ 乙川</v>
      </c>
      <c r="E240" s="240" t="str">
        <f ca="1"/>
        <v>乙川工場　製造３課５工区７班</v>
      </c>
      <c r="F240" s="240" t="str">
        <f ca="1"/>
        <v>乙川工場製造3課5工区7班</v>
      </c>
      <c r="G240" s="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7">
        <f ca="1"/>
        <v>31479</v>
      </c>
      <c r="M240">
        <f ca="1"/>
        <v>39</v>
      </c>
      <c r="N240" s="238">
        <f ca="1"/>
        <v>1400</v>
      </c>
      <c r="O240">
        <f ca="1"/>
        <v>0</v>
      </c>
      <c r="P240" s="239">
        <f ca="1"/>
        <v>1990</v>
      </c>
      <c r="Q240">
        <f ca="1"/>
        <v>0</v>
      </c>
      <c r="R240" s="239">
        <f ca="1"/>
        <v>590</v>
      </c>
      <c r="S240" s="239">
        <f ca="1"/>
        <v>360000</v>
      </c>
      <c r="T240" s="239">
        <f ca="1"/>
        <v>18054</v>
      </c>
      <c r="U240" s="239" t="str">
        <f ca="1"/>
        <v>0</v>
      </c>
      <c r="V240" s="239">
        <f ca="1"/>
        <v>32940</v>
      </c>
      <c r="W240" s="237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7">
        <f ca="1"/>
        <v>44550</v>
      </c>
      <c r="AE240" s="237">
        <f ca="1"/>
        <v>45128</v>
      </c>
      <c r="AF240" s="237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1">
        <f ca="1"/>
        <v>211213</v>
      </c>
      <c r="C241" s="241">
        <f ca="1"/>
        <v>8210025</v>
      </c>
      <c r="D241" s="240" t="str">
        <f ca="1"/>
        <v>コーリツ 州の崎</v>
      </c>
      <c r="E241" s="240" t="str">
        <f ca="1"/>
        <v>州の埼工場　製造２課２工区３班</v>
      </c>
      <c r="F241" s="240">
        <f ca="1"/>
        <v>0</v>
      </c>
      <c r="G241" s="240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7">
        <f ca="1"/>
        <v>34548</v>
      </c>
      <c r="M241">
        <f ca="1"/>
        <v>31</v>
      </c>
      <c r="N241" s="238">
        <f ca="1"/>
        <v>1400</v>
      </c>
      <c r="O241">
        <f ca="1"/>
        <v>0</v>
      </c>
      <c r="P241" s="239">
        <f ca="1"/>
        <v>1990</v>
      </c>
      <c r="Q241">
        <f ca="1"/>
        <v>0</v>
      </c>
      <c r="R241" s="239">
        <f ca="1"/>
        <v>590</v>
      </c>
      <c r="S241" s="239">
        <f ca="1"/>
        <v>0</v>
      </c>
      <c r="T241" s="239" t="str">
        <f ca="1"/>
        <v/>
      </c>
      <c r="U241" s="239" t="str">
        <f ca="1"/>
        <v>0</v>
      </c>
      <c r="V241" s="239" t="str">
        <f ca="1"/>
        <v/>
      </c>
      <c r="W241" s="237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7">
        <f ca="1"/>
        <v>44550</v>
      </c>
      <c r="AE241" s="237">
        <f ca="1"/>
        <v>44742</v>
      </c>
      <c r="AF241" s="237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1">
        <f ca="1"/>
        <v>211214</v>
      </c>
      <c r="C242" s="241">
        <f ca="1"/>
        <v>0</v>
      </c>
      <c r="D242" s="240" t="str">
        <f ca="1"/>
        <v>ワーク 志紀</v>
      </c>
      <c r="E242" s="240" t="str">
        <f ca="1"/>
        <v>志紀工場　製造部</v>
      </c>
      <c r="F242" s="240">
        <f ca="1"/>
        <v>0</v>
      </c>
      <c r="G242" s="240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7">
        <f ca="1"/>
        <v>34177</v>
      </c>
      <c r="M242">
        <f ca="1"/>
        <v>32</v>
      </c>
      <c r="N242" s="238">
        <f ca="1"/>
        <v>1450</v>
      </c>
      <c r="O242">
        <f ca="1"/>
        <v>0</v>
      </c>
      <c r="P242" s="239">
        <f ca="1"/>
        <v>1900</v>
      </c>
      <c r="Q242">
        <f ca="1"/>
        <v>0</v>
      </c>
      <c r="R242" s="239">
        <f ca="1"/>
        <v>450</v>
      </c>
      <c r="S242" s="239">
        <f ca="1"/>
        <v>240000</v>
      </c>
      <c r="T242" s="239">
        <f ca="1"/>
        <v>12036</v>
      </c>
      <c r="U242" s="239" t="str">
        <f ca="1"/>
        <v>0</v>
      </c>
      <c r="V242" s="239">
        <f ca="1"/>
        <v>21960</v>
      </c>
      <c r="W242" s="237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 s="237">
        <f ca="1"/>
        <v>44550</v>
      </c>
      <c r="AE242" s="237">
        <f ca="1"/>
        <v>0</v>
      </c>
      <c r="AF242" s="237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1">
        <f ca="1"/>
        <v>211215</v>
      </c>
      <c r="C243" s="241">
        <f ca="1"/>
        <v>0</v>
      </c>
      <c r="D243" s="240" t="str">
        <f ca="1"/>
        <v>高雄工業 岡山</v>
      </c>
      <c r="E243" s="240">
        <f ca="1"/>
        <v>0</v>
      </c>
      <c r="F243" s="240">
        <f ca="1"/>
        <v>0</v>
      </c>
      <c r="G243" s="240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7">
        <f ca="1"/>
        <v>33748</v>
      </c>
      <c r="M243">
        <f ca="1"/>
        <v>33</v>
      </c>
      <c r="N243" s="238">
        <f ca="1"/>
        <v>1350</v>
      </c>
      <c r="O243">
        <f ca="1"/>
        <v>0</v>
      </c>
      <c r="P243" s="239">
        <f ca="1"/>
        <v>1750</v>
      </c>
      <c r="Q243">
        <f ca="1"/>
        <v>0</v>
      </c>
      <c r="R243" s="239">
        <f ca="1"/>
        <v>400</v>
      </c>
      <c r="S243" s="239">
        <f ca="1"/>
        <v>0</v>
      </c>
      <c r="T243" s="239" t="str">
        <f ca="1"/>
        <v/>
      </c>
      <c r="U243" s="239" t="str">
        <f ca="1"/>
        <v>0</v>
      </c>
      <c r="V243" s="239" t="str">
        <f ca="1"/>
        <v/>
      </c>
      <c r="W243" s="237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7">
        <f ca="1"/>
        <v>44551</v>
      </c>
      <c r="AE243" s="237">
        <f ca="1"/>
        <v>44554</v>
      </c>
      <c r="AF243" s="237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1">
        <f ca="1"/>
        <v>210204</v>
      </c>
      <c r="C244" s="241">
        <f ca="1"/>
        <v>0</v>
      </c>
      <c r="D244" s="240" t="str">
        <f ca="1"/>
        <v>高雄工業 静岡</v>
      </c>
      <c r="E244" s="240">
        <f ca="1"/>
        <v>0</v>
      </c>
      <c r="F244" s="240">
        <f ca="1"/>
        <v>0</v>
      </c>
      <c r="G244" s="240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7">
        <f ca="1"/>
        <v>23316</v>
      </c>
      <c r="M244">
        <f ca="1"/>
        <v>62</v>
      </c>
      <c r="N244" s="238">
        <f ca="1"/>
        <v>1300</v>
      </c>
      <c r="O244">
        <f ca="1"/>
        <v>0</v>
      </c>
      <c r="P244" s="239">
        <f ca="1"/>
        <v>1750</v>
      </c>
      <c r="Q244">
        <f ca="1"/>
        <v>0</v>
      </c>
      <c r="R244" s="239">
        <f ca="1"/>
        <v>450</v>
      </c>
      <c r="S244" s="239">
        <f ca="1"/>
        <v>0</v>
      </c>
      <c r="T244" s="239" t="str">
        <f ca="1"/>
        <v/>
      </c>
      <c r="U244" s="239" t="str">
        <f ca="1"/>
        <v>0</v>
      </c>
      <c r="V244" s="239" t="str">
        <f ca="1"/>
        <v/>
      </c>
      <c r="W244" s="237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7">
        <f ca="1"/>
        <v>44554</v>
      </c>
      <c r="AE244" s="237">
        <f ca="1"/>
        <v>44589</v>
      </c>
      <c r="AF244" s="237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1">
        <f ca="1"/>
        <v>211216</v>
      </c>
      <c r="C245" s="241">
        <f ca="1"/>
        <v>0</v>
      </c>
      <c r="D245" s="240" t="str">
        <f ca="1"/>
        <v>ワーク 志紀</v>
      </c>
      <c r="E245" s="240">
        <f ca="1"/>
        <v>0</v>
      </c>
      <c r="F245" s="240">
        <f ca="1"/>
        <v>0</v>
      </c>
      <c r="G245" s="240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7">
        <f ca="1"/>
        <v>30210</v>
      </c>
      <c r="M245">
        <f ca="1"/>
        <v>43</v>
      </c>
      <c r="N245" s="238">
        <f ca="1"/>
        <v>1400</v>
      </c>
      <c r="O245">
        <f ca="1"/>
        <v>0</v>
      </c>
      <c r="P245" s="239">
        <f ca="1"/>
        <v>1900</v>
      </c>
      <c r="Q245">
        <f ca="1"/>
        <v>0</v>
      </c>
      <c r="R245" s="239">
        <f ca="1"/>
        <v>500</v>
      </c>
      <c r="S245" s="239">
        <f ca="1"/>
        <v>0</v>
      </c>
      <c r="T245" s="239" t="str">
        <f ca="1"/>
        <v/>
      </c>
      <c r="U245" s="239" t="str">
        <f ca="1"/>
        <v>0</v>
      </c>
      <c r="V245" s="239" t="str">
        <f ca="1"/>
        <v/>
      </c>
      <c r="W245" s="237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7">
        <f ca="1"/>
        <v>44557</v>
      </c>
      <c r="AE245" s="237">
        <f ca="1"/>
        <v>44701</v>
      </c>
      <c r="AF245" s="237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1">
        <f ca="1"/>
        <v>211217</v>
      </c>
      <c r="C246" s="241">
        <f ca="1"/>
        <v>232035</v>
      </c>
      <c r="D246" s="240" t="str">
        <f ca="1"/>
        <v>高雄工業 岡山</v>
      </c>
      <c r="E246" s="240" t="str">
        <f ca="1"/>
        <v>高雄工業株式会社 岡山事業所CVJ工場製作課</v>
      </c>
      <c r="F246" s="240" t="str">
        <f ca="1"/>
        <v>CVJ長軸旋盤係</v>
      </c>
      <c r="G246" s="240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7">
        <f ca="1"/>
        <v>34750</v>
      </c>
      <c r="M246">
        <f ca="1"/>
        <v>30</v>
      </c>
      <c r="N246" s="238">
        <f ca="1"/>
        <v>1400</v>
      </c>
      <c r="O246">
        <f ca="1"/>
        <v>0</v>
      </c>
      <c r="P246" s="239">
        <f ca="1"/>
        <v>1790</v>
      </c>
      <c r="Q246">
        <f ca="1"/>
        <v>0</v>
      </c>
      <c r="R246" s="239">
        <f ca="1"/>
        <v>390</v>
      </c>
      <c r="S246" s="239">
        <f ca="1"/>
        <v>320000</v>
      </c>
      <c r="T246" s="239">
        <f ca="1"/>
        <v>16048</v>
      </c>
      <c r="U246" s="239" t="str">
        <f ca="1"/>
        <v>0</v>
      </c>
      <c r="V246" s="239">
        <f ca="1"/>
        <v>29280</v>
      </c>
      <c r="W246" s="237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7">
        <f ca="1"/>
        <v>44557</v>
      </c>
      <c r="AE246" s="237">
        <f ca="1"/>
        <v>45320</v>
      </c>
      <c r="AF246" s="237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1">
        <f ca="1"/>
        <v>211218</v>
      </c>
      <c r="C247" s="241">
        <f ca="1"/>
        <v>0</v>
      </c>
      <c r="D247" s="240" t="str">
        <f ca="1"/>
        <v>高雄工業 岡山</v>
      </c>
      <c r="E247" s="240">
        <f ca="1"/>
        <v>0</v>
      </c>
      <c r="F247" s="240">
        <f ca="1"/>
        <v>0</v>
      </c>
      <c r="G247" s="240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7">
        <f ca="1"/>
        <v>33674</v>
      </c>
      <c r="M247">
        <f ca="1"/>
        <v>33</v>
      </c>
      <c r="N247" s="238">
        <f ca="1"/>
        <v>1350</v>
      </c>
      <c r="O247">
        <f ca="1"/>
        <v>0</v>
      </c>
      <c r="P247" s="239">
        <f ca="1"/>
        <v>1750</v>
      </c>
      <c r="Q247">
        <f ca="1"/>
        <v>0</v>
      </c>
      <c r="R247" s="239">
        <f ca="1"/>
        <v>400</v>
      </c>
      <c r="S247" s="239">
        <f ca="1"/>
        <v>0</v>
      </c>
      <c r="T247" s="239" t="str">
        <f ca="1"/>
        <v/>
      </c>
      <c r="U247" s="239" t="str">
        <f ca="1"/>
        <v>0</v>
      </c>
      <c r="V247" s="239" t="str">
        <f ca="1"/>
        <v/>
      </c>
      <c r="W247" s="23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7">
        <f ca="1"/>
        <v>44558</v>
      </c>
      <c r="AE247" s="237">
        <f ca="1"/>
        <v>44616</v>
      </c>
      <c r="AF247" s="23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1">
        <f ca="1"/>
        <v>220101</v>
      </c>
      <c r="C248" s="241">
        <f ca="1"/>
        <v>0</v>
      </c>
      <c r="D248" s="240" t="str">
        <f ca="1"/>
        <v>六甲電子</v>
      </c>
      <c r="E248" s="240">
        <f ca="1"/>
        <v>0</v>
      </c>
      <c r="F248" s="240">
        <f ca="1"/>
        <v>0</v>
      </c>
      <c r="G248" s="240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7">
        <f ca="1"/>
        <v>32412</v>
      </c>
      <c r="M248">
        <f ca="1"/>
        <v>37</v>
      </c>
      <c r="N248" s="238">
        <f ca="1"/>
        <v>1400</v>
      </c>
      <c r="O248">
        <f ca="1"/>
        <v>0</v>
      </c>
      <c r="P248" s="239">
        <f ca="1"/>
        <v>2000</v>
      </c>
      <c r="Q248">
        <f ca="1"/>
        <v>0</v>
      </c>
      <c r="R248" s="239">
        <f ca="1"/>
        <v>600</v>
      </c>
      <c r="S248" s="239">
        <f ca="1"/>
        <v>0</v>
      </c>
      <c r="T248" s="239" t="str">
        <f ca="1"/>
        <v/>
      </c>
      <c r="U248" s="239" t="str">
        <f ca="1"/>
        <v>0</v>
      </c>
      <c r="V248" s="239" t="str">
        <f ca="1"/>
        <v/>
      </c>
      <c r="W248" s="237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7">
        <f ca="1"/>
        <v>44566</v>
      </c>
      <c r="AE248" s="237">
        <f ca="1"/>
        <v>44581</v>
      </c>
      <c r="AF248" s="237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1">
        <f ca="1"/>
        <v>220102</v>
      </c>
      <c r="C249" s="241">
        <f ca="1"/>
        <v>60058</v>
      </c>
      <c r="D249" s="240" t="str">
        <f ca="1"/>
        <v>六甲電子</v>
      </c>
      <c r="E249" s="240" t="str">
        <f ca="1"/>
        <v>製造部　製造１課　枚葉</v>
      </c>
      <c r="F249" s="240">
        <f ca="1"/>
        <v>0</v>
      </c>
      <c r="G249" s="240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7">
        <f ca="1"/>
        <v>33728</v>
      </c>
      <c r="M249">
        <f ca="1"/>
        <v>33</v>
      </c>
      <c r="N249" s="238">
        <f ca="1"/>
        <v>1450</v>
      </c>
      <c r="O249">
        <f ca="1"/>
        <v>0</v>
      </c>
      <c r="P249" s="239">
        <f ca="1"/>
        <v>2000</v>
      </c>
      <c r="Q249">
        <f ca="1"/>
        <v>0</v>
      </c>
      <c r="R249" s="239">
        <f ca="1"/>
        <v>550</v>
      </c>
      <c r="S249" s="239">
        <f ca="1"/>
        <v>300000</v>
      </c>
      <c r="T249" s="239">
        <f ca="1"/>
        <v>15045</v>
      </c>
      <c r="U249" s="239" t="str">
        <f ca="1"/>
        <v>0</v>
      </c>
      <c r="V249" s="239">
        <f ca="1"/>
        <v>27450</v>
      </c>
      <c r="W249" s="237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7">
        <f ca="1"/>
        <v>44566</v>
      </c>
      <c r="AE249" s="237">
        <f ca="1"/>
        <v>45642</v>
      </c>
      <c r="AF249" s="237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1">
        <f ca="1"/>
        <v>220103</v>
      </c>
      <c r="C250" s="241">
        <f ca="1"/>
        <v>0</v>
      </c>
      <c r="D250" s="240" t="str">
        <f ca="1"/>
        <v>PATEC</v>
      </c>
      <c r="E250" s="240" t="str">
        <f ca="1"/>
        <v>製造部素材課</v>
      </c>
      <c r="F250" s="240">
        <f ca="1"/>
        <v>0</v>
      </c>
      <c r="G250" s="24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7">
        <f ca="1"/>
        <v>30230</v>
      </c>
      <c r="M250">
        <f ca="1"/>
        <v>43</v>
      </c>
      <c r="N250" s="238">
        <f ca="1"/>
        <v>1600</v>
      </c>
      <c r="O250" t="str">
        <f ca="1"/>
        <v>7/21～\1500⇒1600</v>
      </c>
      <c r="P250" s="239">
        <f ca="1"/>
        <v>2100</v>
      </c>
      <c r="Q250">
        <f ca="1"/>
        <v>0</v>
      </c>
      <c r="R250" s="239">
        <f ca="1"/>
        <v>500</v>
      </c>
      <c r="S250" s="239">
        <f ca="1"/>
        <v>380000</v>
      </c>
      <c r="T250" s="239">
        <f ca="1"/>
        <v>19057</v>
      </c>
      <c r="U250" s="239">
        <f ca="1"/>
        <v>3021</v>
      </c>
      <c r="V250" s="239">
        <f ca="1"/>
        <v>34770</v>
      </c>
      <c r="W250" s="237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7">
        <f ca="1"/>
        <v>44566</v>
      </c>
      <c r="AE250" s="237">
        <f ca="1"/>
        <v>45128</v>
      </c>
      <c r="AF250" s="237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1">
        <f ca="1"/>
        <v>220104</v>
      </c>
      <c r="C251" s="241">
        <f ca="1"/>
        <v>232037</v>
      </c>
      <c r="D251" s="240" t="str">
        <f ca="1"/>
        <v>高雄工業 岡山</v>
      </c>
      <c r="E251" s="240" t="str">
        <f ca="1"/>
        <v>高雄工業株式会社 岡山事業所CVJ工場製作課</v>
      </c>
      <c r="F251" s="240" t="str">
        <f ca="1"/>
        <v>CVJ長軸旋盤係</v>
      </c>
      <c r="G251" s="240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7">
        <f ca="1"/>
        <v>34597</v>
      </c>
      <c r="M251">
        <f ca="1"/>
        <v>31</v>
      </c>
      <c r="N251" s="238">
        <f ca="1"/>
        <v>1410</v>
      </c>
      <c r="O251">
        <f ca="1"/>
        <v>0</v>
      </c>
      <c r="P251" s="239">
        <f ca="1"/>
        <v>1850</v>
      </c>
      <c r="Q251">
        <f ca="1"/>
        <v>0</v>
      </c>
      <c r="R251" s="239">
        <f ca="1"/>
        <v>440</v>
      </c>
      <c r="S251" s="239">
        <f ca="1"/>
        <v>280000</v>
      </c>
      <c r="T251" s="239">
        <f ca="1"/>
        <v>14042</v>
      </c>
      <c r="U251" s="239" t="str">
        <f ca="1"/>
        <v>0</v>
      </c>
      <c r="V251" s="239">
        <f ca="1"/>
        <v>25620</v>
      </c>
      <c r="W251" s="237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7">
        <f ca="1"/>
        <v>44567</v>
      </c>
      <c r="AE251" s="237">
        <f ca="1"/>
        <v>0</v>
      </c>
      <c r="AF251" s="237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1">
        <f ca="1"/>
        <v>220105</v>
      </c>
      <c r="C252" s="241">
        <f ca="1"/>
        <v>0</v>
      </c>
      <c r="D252" s="240" t="str">
        <f ca="1"/>
        <v>高雄工業 本社</v>
      </c>
      <c r="E252" s="240" t="str">
        <f ca="1"/>
        <v>高雄工業株式会社 愛知事業所本社工場製作課</v>
      </c>
      <c r="F252" s="240">
        <f ca="1"/>
        <v>0</v>
      </c>
      <c r="G252" s="240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7">
        <f ca="1"/>
        <v>35053</v>
      </c>
      <c r="M252">
        <f ca="1"/>
        <v>29</v>
      </c>
      <c r="N252" s="238">
        <f ca="1"/>
        <v>1350</v>
      </c>
      <c r="O252">
        <f ca="1"/>
        <v>0</v>
      </c>
      <c r="P252" s="239">
        <f ca="1"/>
        <v>1750</v>
      </c>
      <c r="Q252">
        <f ca="1"/>
        <v>0</v>
      </c>
      <c r="R252" s="239">
        <f ca="1"/>
        <v>400</v>
      </c>
      <c r="S252" s="239">
        <f ca="1"/>
        <v>0</v>
      </c>
      <c r="T252" s="239" t="str">
        <f ca="1"/>
        <v/>
      </c>
      <c r="U252" s="239" t="str">
        <f ca="1"/>
        <v>0</v>
      </c>
      <c r="V252" s="239" t="str">
        <f ca="1"/>
        <v/>
      </c>
      <c r="W252" s="237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7">
        <f ca="1"/>
        <v>44567</v>
      </c>
      <c r="AE252" s="237">
        <f ca="1"/>
        <v>44573</v>
      </c>
      <c r="AF252" s="237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1">
        <f ca="1"/>
        <v>220106</v>
      </c>
      <c r="C253" s="241">
        <f ca="1"/>
        <v>8210026</v>
      </c>
      <c r="D253" s="240" t="str">
        <f ca="1"/>
        <v>コーリツ 本社</v>
      </c>
      <c r="E253" s="240" t="str">
        <f ca="1"/>
        <v>第５工場　製造２課３工区６班</v>
      </c>
      <c r="F253" s="240">
        <f ca="1"/>
        <v>0</v>
      </c>
      <c r="G253" s="240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7">
        <f ca="1"/>
        <v>34496</v>
      </c>
      <c r="M253">
        <f ca="1"/>
        <v>31</v>
      </c>
      <c r="N253" s="238">
        <f ca="1"/>
        <v>1400</v>
      </c>
      <c r="O253">
        <f ca="1"/>
        <v>0</v>
      </c>
      <c r="P253" s="239">
        <f ca="1"/>
        <v>1990</v>
      </c>
      <c r="Q253">
        <f ca="1"/>
        <v>0</v>
      </c>
      <c r="R253" s="239">
        <f ca="1"/>
        <v>590</v>
      </c>
      <c r="S253" s="239">
        <f ca="1"/>
        <v>0</v>
      </c>
      <c r="T253" s="239" t="str">
        <f ca="1"/>
        <v/>
      </c>
      <c r="U253" s="239" t="str">
        <f ca="1"/>
        <v>0</v>
      </c>
      <c r="V253" s="239" t="str">
        <f ca="1"/>
        <v/>
      </c>
      <c r="W253" s="237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7">
        <f ca="1"/>
        <v>44567</v>
      </c>
      <c r="AE253" s="237">
        <f ca="1"/>
        <v>44707</v>
      </c>
      <c r="AF253" s="237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1">
        <f ca="1"/>
        <v>210608</v>
      </c>
      <c r="C254" s="241">
        <f ca="1"/>
        <v>8210012</v>
      </c>
      <c r="D254" s="240" t="str">
        <f ca="1"/>
        <v>コーリツ 亀崎</v>
      </c>
      <c r="E254" s="240" t="str">
        <f ca="1"/>
        <v>亀崎工場製造5課7工区9班</v>
      </c>
      <c r="F254" s="240" t="str">
        <f ca="1"/>
        <v>亀崎工場製造5課7工区9班</v>
      </c>
      <c r="G254" s="240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7">
        <f ca="1"/>
        <v>32203</v>
      </c>
      <c r="M254">
        <f ca="1"/>
        <v>37</v>
      </c>
      <c r="N254" s="238">
        <f ca="1"/>
        <v>1500</v>
      </c>
      <c r="O254">
        <f ca="1"/>
        <v>0</v>
      </c>
      <c r="P254" s="239">
        <f ca="1"/>
        <v>2150</v>
      </c>
      <c r="Q254">
        <f ca="1"/>
        <v>0</v>
      </c>
      <c r="R254" s="239">
        <f ca="1"/>
        <v>650</v>
      </c>
      <c r="S254" s="239">
        <f ca="1"/>
        <v>380000</v>
      </c>
      <c r="T254" s="239">
        <f ca="1"/>
        <v>19057</v>
      </c>
      <c r="U254" s="239" t="str">
        <f ca="1"/>
        <v>0</v>
      </c>
      <c r="V254" s="239">
        <f ca="1"/>
        <v>34770</v>
      </c>
      <c r="W254" s="237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7">
        <f ca="1"/>
        <v>44361</v>
      </c>
      <c r="AE254" s="237">
        <f ca="1"/>
        <v>0</v>
      </c>
      <c r="AF254" s="237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1">
        <f ca="1"/>
        <v>220109</v>
      </c>
      <c r="C255" s="241">
        <f ca="1"/>
        <v>41</v>
      </c>
      <c r="D255" s="240" t="str">
        <f ca="1"/>
        <v>ピーエムアイ</v>
      </c>
      <c r="E255" s="240">
        <f ca="1"/>
        <v>0</v>
      </c>
      <c r="F255" s="240">
        <f ca="1"/>
        <v>0</v>
      </c>
      <c r="G255" s="240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7">
        <f ca="1"/>
        <v>33939</v>
      </c>
      <c r="M255">
        <f ca="1"/>
        <v>33</v>
      </c>
      <c r="N255" s="238">
        <f ca="1"/>
        <v>1300</v>
      </c>
      <c r="O255">
        <f ca="1"/>
        <v>0</v>
      </c>
      <c r="P255" s="239">
        <f ca="1"/>
        <v>1800</v>
      </c>
      <c r="Q255">
        <f ca="1"/>
        <v>0</v>
      </c>
      <c r="R255" s="239">
        <f ca="1"/>
        <v>500</v>
      </c>
      <c r="S255" s="239">
        <f ca="1"/>
        <v>0</v>
      </c>
      <c r="T255" s="239" t="str">
        <f ca="1"/>
        <v/>
      </c>
      <c r="U255" s="239" t="str">
        <f ca="1"/>
        <v>0</v>
      </c>
      <c r="V255" s="239">
        <f ca="1"/>
        <v>0</v>
      </c>
      <c r="W255" s="237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7">
        <f ca="1"/>
        <v>44569</v>
      </c>
      <c r="AE255" s="237">
        <f ca="1"/>
        <v>44984</v>
      </c>
      <c r="AF255" s="237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1">
        <f ca="1"/>
        <v>220108</v>
      </c>
      <c r="C256" s="241">
        <f ca="1"/>
        <v>8210027</v>
      </c>
      <c r="D256" s="240" t="str">
        <f ca="1"/>
        <v>コーリツ 乙川</v>
      </c>
      <c r="E256" s="240" t="str">
        <f ca="1"/>
        <v>乙川工場　製造３課５工区７班</v>
      </c>
      <c r="F256" s="240">
        <f ca="1"/>
        <v>0</v>
      </c>
      <c r="G256" s="240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7">
        <f ca="1"/>
        <v>33230</v>
      </c>
      <c r="M256">
        <f ca="1"/>
        <v>34</v>
      </c>
      <c r="N256" s="238">
        <f ca="1"/>
        <v>1400</v>
      </c>
      <c r="O256">
        <f ca="1"/>
        <v>0</v>
      </c>
      <c r="P256" s="239">
        <f ca="1"/>
        <v>1990</v>
      </c>
      <c r="Q256">
        <f ca="1"/>
        <v>0</v>
      </c>
      <c r="R256" s="239">
        <f ca="1"/>
        <v>590</v>
      </c>
      <c r="S256" s="239">
        <f ca="1"/>
        <v>280000</v>
      </c>
      <c r="T256" s="239">
        <f ca="1"/>
        <v>14042</v>
      </c>
      <c r="U256" s="239" t="str">
        <f ca="1"/>
        <v>0</v>
      </c>
      <c r="V256" s="239">
        <f ca="1"/>
        <v>25620</v>
      </c>
      <c r="W256" s="237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7">
        <f ca="1"/>
        <v>44571</v>
      </c>
      <c r="AE256" s="237">
        <f ca="1"/>
        <v>44952</v>
      </c>
      <c r="AF256" s="237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1">
        <f ca="1"/>
        <v>200801</v>
      </c>
      <c r="C257" s="241">
        <f ca="1"/>
        <v>84105</v>
      </c>
      <c r="D257" s="240" t="str">
        <f ca="1"/>
        <v>ﾌｪﾆﾃｯｸｾﾐｺﾝﾀﾞｸﾀｰ 岡山</v>
      </c>
      <c r="E257" s="240" t="str">
        <f ca="1"/>
        <v>岡山工場製造部BM課</v>
      </c>
      <c r="F257" s="240">
        <f ca="1"/>
        <v>0</v>
      </c>
      <c r="G257" s="240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7">
        <f ca="1"/>
        <v>32431</v>
      </c>
      <c r="M257">
        <f ca="1"/>
        <v>37</v>
      </c>
      <c r="N257" s="238">
        <f ca="1"/>
        <v>1600</v>
      </c>
      <c r="O257" t="str">
        <f ca="1"/>
        <v>1/21~1500</v>
      </c>
      <c r="P257" s="239">
        <f ca="1"/>
        <v>2300</v>
      </c>
      <c r="Q257" t="str">
        <f ca="1"/>
        <v>22.04.01~200円UP</v>
      </c>
      <c r="R257" s="239">
        <f ca="1"/>
        <v>700</v>
      </c>
      <c r="S257" s="239">
        <f ca="1"/>
        <v>320000</v>
      </c>
      <c r="T257" s="239">
        <f ca="1"/>
        <v>16048</v>
      </c>
      <c r="U257" s="239" t="str">
        <f ca="1"/>
        <v>0</v>
      </c>
      <c r="V257" s="239">
        <f ca="1"/>
        <v>29280</v>
      </c>
      <c r="W257" s="23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7">
        <f ca="1"/>
        <v>44573</v>
      </c>
      <c r="AE257" s="237">
        <f ca="1"/>
        <v>45370</v>
      </c>
      <c r="AF257" s="23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1">
        <f ca="1"/>
        <v>220110</v>
      </c>
      <c r="C258" s="241">
        <f ca="1"/>
        <v>0</v>
      </c>
      <c r="D258" s="240" t="str">
        <f ca="1"/>
        <v>高雄工業 岡山</v>
      </c>
      <c r="E258" s="240">
        <f ca="1"/>
        <v>0</v>
      </c>
      <c r="F258" s="240">
        <f ca="1"/>
        <v>0</v>
      </c>
      <c r="G258" s="240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7">
        <f ca="1"/>
        <v>32516</v>
      </c>
      <c r="M258">
        <f ca="1"/>
        <v>36</v>
      </c>
      <c r="N258" s="238">
        <f ca="1"/>
        <v>1350</v>
      </c>
      <c r="O258">
        <f ca="1"/>
        <v>0</v>
      </c>
      <c r="P258" s="239">
        <f ca="1"/>
        <v>1750</v>
      </c>
      <c r="Q258">
        <f ca="1"/>
        <v>0</v>
      </c>
      <c r="R258" s="239">
        <f ca="1"/>
        <v>400</v>
      </c>
      <c r="S258" s="239">
        <f ca="1"/>
        <v>0</v>
      </c>
      <c r="T258" s="239" t="str">
        <f ca="1"/>
        <v/>
      </c>
      <c r="U258" s="239" t="str">
        <f ca="1"/>
        <v>0</v>
      </c>
      <c r="V258" s="239" t="str">
        <f ca="1"/>
        <v/>
      </c>
      <c r="W258" s="237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7">
        <f ca="1"/>
        <v>44573</v>
      </c>
      <c r="AE258" s="237">
        <f ca="1"/>
        <v>44655</v>
      </c>
      <c r="AF258" s="237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1">
        <f ca="1"/>
        <v>220111</v>
      </c>
      <c r="C259" s="241">
        <f ca="1"/>
        <v>232039</v>
      </c>
      <c r="D259" s="240" t="str">
        <f ca="1"/>
        <v>高雄工業 岡山</v>
      </c>
      <c r="E259" s="240" t="str">
        <f ca="1"/>
        <v>高雄工業株式会社 岡山事業所HUB工場製作1課</v>
      </c>
      <c r="F259" s="240" t="str">
        <f ca="1"/>
        <v>一次旋係</v>
      </c>
      <c r="G259" s="240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7">
        <f ca="1"/>
        <v>34466</v>
      </c>
      <c r="M259">
        <f ca="1"/>
        <v>31</v>
      </c>
      <c r="N259" s="238">
        <f ca="1"/>
        <v>1400</v>
      </c>
      <c r="O259">
        <f ca="1"/>
        <v>0</v>
      </c>
      <c r="P259" s="239">
        <f ca="1"/>
        <v>1790</v>
      </c>
      <c r="Q259">
        <f ca="1"/>
        <v>0</v>
      </c>
      <c r="R259" s="239">
        <f ca="1"/>
        <v>390</v>
      </c>
      <c r="S259" s="239">
        <f ca="1"/>
        <v>300000</v>
      </c>
      <c r="T259" s="239">
        <f ca="1"/>
        <v>15045</v>
      </c>
      <c r="U259" s="239" t="str">
        <f ca="1"/>
        <v>0</v>
      </c>
      <c r="V259" s="239">
        <f ca="1"/>
        <v>27450</v>
      </c>
      <c r="W259" s="237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7">
        <f ca="1"/>
        <v>44573</v>
      </c>
      <c r="AE259" s="237">
        <f ca="1"/>
        <v>45044</v>
      </c>
      <c r="AF259" s="237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1">
        <f ca="1"/>
        <v>220112</v>
      </c>
      <c r="C260" s="241">
        <f ca="1"/>
        <v>232038</v>
      </c>
      <c r="D260" s="240" t="str">
        <f ca="1"/>
        <v>高雄工業 岡山</v>
      </c>
      <c r="E260" s="240" t="str">
        <f ca="1"/>
        <v>高雄工業株式会社 岡山事業所CVJ工場製作課</v>
      </c>
      <c r="F260" s="240" t="str">
        <f ca="1"/>
        <v>CVJ長軸旋盤係</v>
      </c>
      <c r="G260" s="24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7">
        <f ca="1"/>
        <v>33912</v>
      </c>
      <c r="M260">
        <f ca="1"/>
        <v>33</v>
      </c>
      <c r="N260" s="238">
        <f ca="1"/>
        <v>1400</v>
      </c>
      <c r="O260">
        <f ca="1"/>
        <v>0</v>
      </c>
      <c r="P260" s="239">
        <f ca="1"/>
        <v>1770</v>
      </c>
      <c r="Q260">
        <f ca="1"/>
        <v>0</v>
      </c>
      <c r="R260" s="239">
        <f ca="1"/>
        <v>370</v>
      </c>
      <c r="S260" s="239">
        <f ca="1"/>
        <v>280000</v>
      </c>
      <c r="T260" s="239">
        <f ca="1"/>
        <v>14042</v>
      </c>
      <c r="U260" s="239" t="str">
        <f ca="1"/>
        <v>0</v>
      </c>
      <c r="V260" s="239">
        <f ca="1"/>
        <v>25620</v>
      </c>
      <c r="W260" s="237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7">
        <f ca="1"/>
        <v>44573</v>
      </c>
      <c r="AE260" s="237">
        <f ca="1"/>
        <v>44943</v>
      </c>
      <c r="AF260" s="237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1">
        <f ca="1"/>
        <v>220113</v>
      </c>
      <c r="C261" s="241">
        <f ca="1"/>
        <v>242031</v>
      </c>
      <c r="D261" s="240" t="str">
        <f ca="1"/>
        <v>高雄工業 静岡</v>
      </c>
      <c r="E261" s="240" t="str">
        <f ca="1"/>
        <v>高雄工業株式会社 静岡事業所第一工場製作課</v>
      </c>
      <c r="F261" s="240" t="str">
        <f ca="1"/>
        <v>転造</v>
      </c>
      <c r="G261" s="240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7">
        <f ca="1"/>
        <v>34870</v>
      </c>
      <c r="M261">
        <f ca="1"/>
        <v>30</v>
      </c>
      <c r="N261" s="238">
        <f ca="1"/>
        <v>1410</v>
      </c>
      <c r="O261">
        <f ca="1"/>
        <v>0</v>
      </c>
      <c r="P261" s="239">
        <f ca="1"/>
        <v>1760</v>
      </c>
      <c r="Q261">
        <f ca="1"/>
        <v>0</v>
      </c>
      <c r="R261" s="239">
        <f ca="1"/>
        <v>350</v>
      </c>
      <c r="S261" s="239">
        <f ca="1"/>
        <v>340000</v>
      </c>
      <c r="T261" s="239">
        <f ca="1"/>
        <v>17051</v>
      </c>
      <c r="U261" s="239" t="str">
        <f ca="1"/>
        <v>0</v>
      </c>
      <c r="V261" s="239">
        <f ca="1"/>
        <v>31110</v>
      </c>
      <c r="W261" s="237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7">
        <f ca="1"/>
        <v>44575</v>
      </c>
      <c r="AE261" s="237">
        <f ca="1"/>
        <v>45044</v>
      </c>
      <c r="AF261" s="237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1">
        <f ca="1"/>
        <v>220114</v>
      </c>
      <c r="C262" s="241">
        <f ca="1"/>
        <v>8210032</v>
      </c>
      <c r="D262" s="240" t="str">
        <f ca="1"/>
        <v>コーリツ 州の崎</v>
      </c>
      <c r="E262" s="240" t="str">
        <f ca="1"/>
        <v>州の埼２工場　製造3課５工区７班</v>
      </c>
      <c r="F262" s="240">
        <f ca="1"/>
        <v>0</v>
      </c>
      <c r="G262" s="240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7">
        <f ca="1"/>
        <v>34201</v>
      </c>
      <c r="M262">
        <f ca="1"/>
        <v>32</v>
      </c>
      <c r="N262" s="238">
        <f ca="1"/>
        <v>1400</v>
      </c>
      <c r="O262">
        <f ca="1"/>
        <v>0</v>
      </c>
      <c r="P262" s="239">
        <f ca="1"/>
        <v>1990</v>
      </c>
      <c r="Q262">
        <f ca="1"/>
        <v>0</v>
      </c>
      <c r="R262" s="239">
        <f ca="1"/>
        <v>590</v>
      </c>
      <c r="S262" s="239">
        <f ca="1"/>
        <v>0</v>
      </c>
      <c r="T262" s="239" t="str">
        <f ca="1"/>
        <v/>
      </c>
      <c r="U262" s="239" t="str">
        <f ca="1"/>
        <v>0</v>
      </c>
      <c r="V262" s="239" t="str">
        <f ca="1"/>
        <v/>
      </c>
      <c r="W262" s="237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7">
        <f ca="1"/>
        <v>44578</v>
      </c>
      <c r="AE262" s="237">
        <f ca="1"/>
        <v>44742</v>
      </c>
      <c r="AF262" s="237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1">
        <f ca="1"/>
        <v>220115</v>
      </c>
      <c r="C263" s="241">
        <f ca="1"/>
        <v>8210029</v>
      </c>
      <c r="D263" s="240" t="str">
        <f ca="1"/>
        <v>コーリツ 州の崎</v>
      </c>
      <c r="E263" s="240" t="str">
        <f ca="1"/>
        <v>州の崎工場製造1課1工区2班</v>
      </c>
      <c r="F263" s="240" t="str">
        <f ca="1"/>
        <v>州の崎工場製造1課1工区2班</v>
      </c>
      <c r="G263" s="240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7">
        <f ca="1"/>
        <v>35393</v>
      </c>
      <c r="M263">
        <f ca="1"/>
        <v>29</v>
      </c>
      <c r="N263" s="238">
        <f ca="1"/>
        <v>1400</v>
      </c>
      <c r="O263">
        <f ca="1"/>
        <v>0</v>
      </c>
      <c r="P263" s="239">
        <f ca="1"/>
        <v>1990</v>
      </c>
      <c r="Q263">
        <f ca="1"/>
        <v>0</v>
      </c>
      <c r="R263" s="239">
        <f ca="1"/>
        <v>590</v>
      </c>
      <c r="S263" s="239">
        <f ca="1"/>
        <v>320000</v>
      </c>
      <c r="T263" s="239">
        <f ca="1"/>
        <v>16048</v>
      </c>
      <c r="U263" s="239" t="str">
        <f ca="1"/>
        <v>0</v>
      </c>
      <c r="V263" s="239">
        <f ca="1"/>
        <v>29280</v>
      </c>
      <c r="W263" s="237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7">
        <f ca="1"/>
        <v>44578</v>
      </c>
      <c r="AE263" s="237">
        <f ca="1"/>
        <v>45684</v>
      </c>
      <c r="AF263" s="237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1">
        <f ca="1"/>
        <v>220117</v>
      </c>
      <c r="C264" s="241">
        <f ca="1"/>
        <v>8210031</v>
      </c>
      <c r="D264" s="240" t="str">
        <f ca="1"/>
        <v>コーリツ 州の崎</v>
      </c>
      <c r="E264" s="240" t="str">
        <f ca="1"/>
        <v>州の埼２工場　製造3課５工区７班</v>
      </c>
      <c r="F264" s="240">
        <f ca="1"/>
        <v>0</v>
      </c>
      <c r="G264" s="240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7">
        <f ca="1"/>
        <v>34808</v>
      </c>
      <c r="M264">
        <f ca="1"/>
        <v>30</v>
      </c>
      <c r="N264" s="238">
        <f ca="1"/>
        <v>1400</v>
      </c>
      <c r="O264">
        <f ca="1"/>
        <v>0</v>
      </c>
      <c r="P264" s="239">
        <f ca="1"/>
        <v>1960</v>
      </c>
      <c r="Q264">
        <f ca="1"/>
        <v>0</v>
      </c>
      <c r="R264" s="239">
        <f ca="1"/>
        <v>560</v>
      </c>
      <c r="S264" s="239">
        <f ca="1"/>
        <v>0</v>
      </c>
      <c r="T264" s="239" t="str">
        <f ca="1"/>
        <v/>
      </c>
      <c r="U264" s="239" t="str">
        <f ca="1"/>
        <v>0</v>
      </c>
      <c r="V264" s="239" t="str">
        <f ca="1"/>
        <v/>
      </c>
      <c r="W264" s="237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7">
        <f ca="1"/>
        <v>44578</v>
      </c>
      <c r="AE264" s="237">
        <f ca="1"/>
        <v>44715</v>
      </c>
      <c r="AF264" s="237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1">
        <f ca="1"/>
        <v>220118</v>
      </c>
      <c r="C265" s="241">
        <f ca="1"/>
        <v>44</v>
      </c>
      <c r="D265" s="240" t="str">
        <f ca="1"/>
        <v>ピーエムアイ</v>
      </c>
      <c r="E265" s="240">
        <f ca="1"/>
        <v>0</v>
      </c>
      <c r="F265" s="240">
        <f ca="1"/>
        <v>0</v>
      </c>
      <c r="G265" s="240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7">
        <f ca="1"/>
        <v>34418</v>
      </c>
      <c r="M265">
        <f ca="1"/>
        <v>31</v>
      </c>
      <c r="N265" s="238">
        <f ca="1"/>
        <v>1300</v>
      </c>
      <c r="O265">
        <f ca="1"/>
        <v>0</v>
      </c>
      <c r="P265" s="239">
        <f ca="1"/>
        <v>1800</v>
      </c>
      <c r="Q265">
        <f ca="1"/>
        <v>0</v>
      </c>
      <c r="R265" s="239">
        <f ca="1"/>
        <v>500</v>
      </c>
      <c r="S265" s="239">
        <f ca="1"/>
        <v>0</v>
      </c>
      <c r="T265" s="239" t="str">
        <f ca="1"/>
        <v/>
      </c>
      <c r="U265" s="239" t="str">
        <f ca="1"/>
        <v>0</v>
      </c>
      <c r="V265" s="239" t="str">
        <f ca="1"/>
        <v/>
      </c>
      <c r="W265" s="237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7">
        <f ca="1"/>
        <v>44578</v>
      </c>
      <c r="AE265" s="237">
        <f ca="1"/>
        <v>44845</v>
      </c>
      <c r="AF265" s="237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1">
        <f ca="1"/>
        <v>220119</v>
      </c>
      <c r="C266" s="241">
        <f ca="1"/>
        <v>0</v>
      </c>
      <c r="D266" s="240" t="str">
        <f ca="1"/>
        <v>川原鉄工所</v>
      </c>
      <c r="E266" s="240" t="str">
        <f ca="1"/>
        <v>製造部</v>
      </c>
      <c r="F266" s="240" t="str">
        <f ca="1"/>
        <v>旋盤ライン</v>
      </c>
      <c r="G266" s="240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7">
        <f ca="1"/>
        <v>26141</v>
      </c>
      <c r="M266">
        <f ca="1"/>
        <v>54</v>
      </c>
      <c r="N266" s="238">
        <f ca="1"/>
        <v>1300</v>
      </c>
      <c r="O266" t="str">
        <f ca="1"/>
        <v>入社3か月後50円UP</v>
      </c>
      <c r="P266" s="239">
        <f ca="1"/>
        <v>1650</v>
      </c>
      <c r="Q266">
        <f ca="1"/>
        <v>0</v>
      </c>
      <c r="R266" s="239">
        <f ca="1"/>
        <v>350</v>
      </c>
      <c r="S266" s="239">
        <f ca="1"/>
        <v>0</v>
      </c>
      <c r="T266" s="239" t="str">
        <f ca="1"/>
        <v/>
      </c>
      <c r="U266" s="239" t="str">
        <f ca="1"/>
        <v>0</v>
      </c>
      <c r="V266" s="239" t="str">
        <f ca="1"/>
        <v/>
      </c>
      <c r="W266" s="237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7">
        <f ca="1"/>
        <v>44578</v>
      </c>
      <c r="AE266" s="237">
        <f ca="1"/>
        <v>44811</v>
      </c>
      <c r="AF266" s="237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1">
        <f ca="1"/>
        <v>220120</v>
      </c>
      <c r="C267" s="241">
        <f ca="1"/>
        <v>0</v>
      </c>
      <c r="D267" s="240" t="str">
        <f ca="1"/>
        <v>川原鉄工所</v>
      </c>
      <c r="E267" s="240" t="str">
        <f ca="1"/>
        <v>製造部</v>
      </c>
      <c r="F267" s="240" t="str">
        <f ca="1"/>
        <v>旋盤ライン</v>
      </c>
      <c r="G267" s="240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7">
        <f ca="1"/>
        <v>25487</v>
      </c>
      <c r="M267">
        <f ca="1"/>
        <v>56</v>
      </c>
      <c r="N267" s="238">
        <f ca="1"/>
        <v>1250</v>
      </c>
      <c r="O267" t="str">
        <f ca="1"/>
        <v>入社3か月後50円UP</v>
      </c>
      <c r="P267" s="239">
        <f ca="1"/>
        <v>1650</v>
      </c>
      <c r="Q267">
        <f ca="1"/>
        <v>0</v>
      </c>
      <c r="R267" s="239">
        <f ca="1"/>
        <v>400</v>
      </c>
      <c r="S267" s="239">
        <f ca="1"/>
        <v>0</v>
      </c>
      <c r="T267" s="239" t="str">
        <f ca="1"/>
        <v/>
      </c>
      <c r="U267" s="239" t="str">
        <f ca="1"/>
        <v>0</v>
      </c>
      <c r="V267" s="239" t="str">
        <f ca="1"/>
        <v/>
      </c>
      <c r="W267" s="23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7">
        <f ca="1"/>
        <v>44578</v>
      </c>
      <c r="AE267" s="237">
        <f ca="1"/>
        <v>44824</v>
      </c>
      <c r="AF267" s="23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1">
        <f ca="1"/>
        <v>220116</v>
      </c>
      <c r="C268" s="241">
        <f ca="1"/>
        <v>222038</v>
      </c>
      <c r="D268" s="240" t="str">
        <f ca="1"/>
        <v>高雄工業 海南第一</v>
      </c>
      <c r="E268" s="240" t="str">
        <f ca="1"/>
        <v>高雄工業株式会社 愛知事業所海南第一工場製作1課</v>
      </c>
      <c r="F268" s="240" t="str">
        <f ca="1"/>
        <v>HUB</v>
      </c>
      <c r="G268" s="240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7">
        <f ca="1"/>
        <v>34773</v>
      </c>
      <c r="M268">
        <f ca="1"/>
        <v>30</v>
      </c>
      <c r="N268" s="238">
        <f ca="1"/>
        <v>1410</v>
      </c>
      <c r="O268">
        <f ca="1"/>
        <v>0</v>
      </c>
      <c r="P268" s="239">
        <f ca="1"/>
        <v>1830</v>
      </c>
      <c r="Q268">
        <f ca="1"/>
        <v>0</v>
      </c>
      <c r="R268" s="239">
        <f ca="1"/>
        <v>420</v>
      </c>
      <c r="S268" s="239">
        <f ca="1"/>
        <v>300000</v>
      </c>
      <c r="T268" s="239">
        <f ca="1"/>
        <v>15045</v>
      </c>
      <c r="U268" s="239" t="str">
        <f ca="1"/>
        <v>0</v>
      </c>
      <c r="V268" s="239">
        <f ca="1"/>
        <v>27450</v>
      </c>
      <c r="W268" s="237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7">
        <f ca="1"/>
        <v>44578</v>
      </c>
      <c r="AE268" s="237">
        <f ca="1"/>
        <v>0</v>
      </c>
      <c r="AF268" s="237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1">
        <f ca="1"/>
        <v>220122</v>
      </c>
      <c r="C269" s="241">
        <f ca="1"/>
        <v>60060</v>
      </c>
      <c r="D269" s="240" t="str">
        <f ca="1"/>
        <v>六甲電子</v>
      </c>
      <c r="E269" s="240" t="str">
        <f ca="1"/>
        <v>製造部　製造１課　枚葉</v>
      </c>
      <c r="F269" s="240">
        <f ca="1"/>
        <v>0</v>
      </c>
      <c r="G269" s="240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7">
        <f ca="1"/>
        <v>34656</v>
      </c>
      <c r="M269">
        <f ca="1"/>
        <v>31</v>
      </c>
      <c r="N269" s="238">
        <f ca="1"/>
        <v>1400</v>
      </c>
      <c r="O269">
        <f ca="1"/>
        <v>0</v>
      </c>
      <c r="P269" s="239">
        <f ca="1"/>
        <v>2000</v>
      </c>
      <c r="Q269">
        <f ca="1"/>
        <v>0</v>
      </c>
      <c r="R269" s="239">
        <f ca="1"/>
        <v>600</v>
      </c>
      <c r="S269" s="239">
        <f ca="1"/>
        <v>0</v>
      </c>
      <c r="T269" s="239" t="str">
        <f ca="1"/>
        <v/>
      </c>
      <c r="U269" s="239" t="str">
        <f ca="1"/>
        <v>0</v>
      </c>
      <c r="V269" s="239" t="str">
        <f ca="1"/>
        <v/>
      </c>
      <c r="W269" s="237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7">
        <f ca="1"/>
        <v>44579</v>
      </c>
      <c r="AE269" s="237">
        <f ca="1"/>
        <v>44802</v>
      </c>
      <c r="AF269" s="237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1">
        <f ca="1"/>
        <v>220123</v>
      </c>
      <c r="C270" s="241">
        <f ca="1"/>
        <v>0</v>
      </c>
      <c r="D270" s="240" t="str">
        <f ca="1"/>
        <v>高雄工業 岡山</v>
      </c>
      <c r="E270" s="240">
        <f ca="1"/>
        <v>0</v>
      </c>
      <c r="F270" s="240">
        <f ca="1"/>
        <v>0</v>
      </c>
      <c r="G270" s="24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7">
        <f ca="1"/>
        <v>35415</v>
      </c>
      <c r="M270">
        <f ca="1"/>
        <v>28</v>
      </c>
      <c r="N270" s="238">
        <f ca="1"/>
        <v>1350</v>
      </c>
      <c r="O270">
        <f ca="1"/>
        <v>0</v>
      </c>
      <c r="P270" s="239">
        <f ca="1"/>
        <v>1750</v>
      </c>
      <c r="Q270">
        <f ca="1"/>
        <v>0</v>
      </c>
      <c r="R270" s="239">
        <f ca="1"/>
        <v>400</v>
      </c>
      <c r="S270" s="239">
        <f ca="1"/>
        <v>0</v>
      </c>
      <c r="T270" s="239" t="str">
        <f ca="1"/>
        <v/>
      </c>
      <c r="U270" s="239" t="str">
        <f ca="1"/>
        <v>0</v>
      </c>
      <c r="V270" s="239" t="str">
        <f ca="1"/>
        <v/>
      </c>
      <c r="W270" s="237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7">
        <f ca="1"/>
        <v>44579</v>
      </c>
      <c r="AE270" s="237">
        <f ca="1"/>
        <v>44582</v>
      </c>
      <c r="AF270" s="237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1">
        <f ca="1"/>
        <v>220121</v>
      </c>
      <c r="C271" s="241">
        <f ca="1"/>
        <v>212018</v>
      </c>
      <c r="D271" s="240" t="str">
        <f ca="1"/>
        <v>高雄工業 本社</v>
      </c>
      <c r="E271" s="240" t="str">
        <f ca="1"/>
        <v>高雄工業株式会社 愛知事業所本社工場製作課</v>
      </c>
      <c r="F271" s="240" t="str">
        <f ca="1"/>
        <v>Gライン</v>
      </c>
      <c r="G271" s="240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7">
        <f ca="1"/>
        <v>35377</v>
      </c>
      <c r="M271">
        <f ca="1"/>
        <v>29</v>
      </c>
      <c r="N271" s="238">
        <f ca="1"/>
        <v>1410</v>
      </c>
      <c r="O271">
        <f ca="1"/>
        <v>0</v>
      </c>
      <c r="P271" s="239">
        <f ca="1"/>
        <v>1830</v>
      </c>
      <c r="Q271">
        <f ca="1"/>
        <v>0</v>
      </c>
      <c r="R271" s="239">
        <f ca="1"/>
        <v>420</v>
      </c>
      <c r="S271" s="239">
        <f ca="1"/>
        <v>320000</v>
      </c>
      <c r="T271" s="239">
        <f ca="1"/>
        <v>16048</v>
      </c>
      <c r="U271" s="239" t="str">
        <f ca="1"/>
        <v>0</v>
      </c>
      <c r="V271" s="239">
        <f ca="1"/>
        <v>29280</v>
      </c>
      <c r="W271" s="237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7">
        <f ca="1"/>
        <v>44579</v>
      </c>
      <c r="AE271" s="237">
        <f ca="1"/>
        <v>45889</v>
      </c>
      <c r="AF271" s="237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1">
        <f ca="1"/>
        <v>220124</v>
      </c>
      <c r="C272" s="241">
        <f ca="1"/>
        <v>0</v>
      </c>
      <c r="D272" s="240" t="str">
        <f ca="1"/>
        <v>PATEC</v>
      </c>
      <c r="E272" s="240" t="str">
        <f ca="1"/>
        <v>製造部機械加工課</v>
      </c>
      <c r="F272" s="240">
        <f ca="1"/>
        <v>0</v>
      </c>
      <c r="G272" s="240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7">
        <f ca="1"/>
        <v>32542</v>
      </c>
      <c r="M272">
        <f ca="1"/>
        <v>36</v>
      </c>
      <c r="N272" s="238">
        <f ca="1"/>
        <v>1500</v>
      </c>
      <c r="O272" t="str">
        <f ca="1"/>
        <v>7/21～\1400⇒1500</v>
      </c>
      <c r="P272" s="239">
        <f ca="1"/>
        <v>2000</v>
      </c>
      <c r="Q272">
        <f ca="1"/>
        <v>0</v>
      </c>
      <c r="R272" s="239">
        <f ca="1"/>
        <v>500</v>
      </c>
      <c r="S272" s="239">
        <f ca="1"/>
        <v>300000</v>
      </c>
      <c r="T272" s="239">
        <f ca="1"/>
        <v>15045</v>
      </c>
      <c r="U272" s="239" t="str">
        <f ca="1"/>
        <v>0</v>
      </c>
      <c r="V272" s="239">
        <f ca="1"/>
        <v>27450</v>
      </c>
      <c r="W272" s="237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7">
        <f ca="1"/>
        <v>44581</v>
      </c>
      <c r="AE272" s="237">
        <f ca="1"/>
        <v>45122</v>
      </c>
      <c r="AF272" s="237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1">
        <f ca="1"/>
        <v>210105</v>
      </c>
      <c r="C273" s="241">
        <f ca="1"/>
        <v>212019</v>
      </c>
      <c r="D273" s="240" t="str">
        <f ca="1"/>
        <v>高雄工業 本社</v>
      </c>
      <c r="E273" s="240" t="str">
        <f ca="1"/>
        <v>高雄工業株式会社 愛知事業所本社工場製作課</v>
      </c>
      <c r="F273" s="240" t="str">
        <f ca="1"/>
        <v>Aライン</v>
      </c>
      <c r="G273" s="240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7">
        <f ca="1"/>
        <v>35053</v>
      </c>
      <c r="M273">
        <f ca="1"/>
        <v>29</v>
      </c>
      <c r="N273" s="238">
        <f ca="1"/>
        <v>1400</v>
      </c>
      <c r="O273">
        <f ca="1"/>
        <v>0</v>
      </c>
      <c r="P273" s="239">
        <f ca="1"/>
        <v>1770</v>
      </c>
      <c r="Q273">
        <f ca="1"/>
        <v>0</v>
      </c>
      <c r="R273" s="239">
        <f ca="1"/>
        <v>370</v>
      </c>
      <c r="S273" s="239">
        <f ca="1"/>
        <v>0</v>
      </c>
      <c r="T273" s="239" t="str">
        <f ca="1"/>
        <v/>
      </c>
      <c r="U273" s="239" t="str">
        <f ca="1"/>
        <v>0</v>
      </c>
      <c r="V273" s="239" t="str">
        <f ca="1"/>
        <v/>
      </c>
      <c r="W273" s="237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7">
        <f ca="1"/>
        <v>44585</v>
      </c>
      <c r="AE273" s="237">
        <f ca="1"/>
        <v>44881</v>
      </c>
      <c r="AF273" s="237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1">
        <f ca="1"/>
        <v>220125</v>
      </c>
      <c r="C274" s="241">
        <f ca="1"/>
        <v>8210033</v>
      </c>
      <c r="D274" s="240" t="str">
        <f ca="1"/>
        <v>コーリツ 乙川</v>
      </c>
      <c r="E274" s="240" t="str">
        <f ca="1"/>
        <v>乙川工場製造3課6工区8班</v>
      </c>
      <c r="F274" s="240" t="str">
        <f ca="1"/>
        <v>乙川工場製造3課6工区8班</v>
      </c>
      <c r="G274" s="240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7">
        <f ca="1"/>
        <v>35389</v>
      </c>
      <c r="M274">
        <f ca="1"/>
        <v>29</v>
      </c>
      <c r="N274" s="238">
        <f ca="1"/>
        <v>1400</v>
      </c>
      <c r="O274">
        <f ca="1"/>
        <v>0</v>
      </c>
      <c r="P274" s="239">
        <f ca="1"/>
        <v>1990</v>
      </c>
      <c r="Q274">
        <f ca="1"/>
        <v>0</v>
      </c>
      <c r="R274" s="239">
        <f ca="1"/>
        <v>590</v>
      </c>
      <c r="S274" s="239">
        <f ca="1"/>
        <v>380000</v>
      </c>
      <c r="T274" s="239">
        <f ca="1"/>
        <v>19057</v>
      </c>
      <c r="U274" s="239" t="str">
        <f ca="1"/>
        <v>0</v>
      </c>
      <c r="V274" s="239">
        <f ca="1"/>
        <v>34770</v>
      </c>
      <c r="W274" s="237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7">
        <f ca="1"/>
        <v>44585</v>
      </c>
      <c r="AE274" s="237">
        <f ca="1"/>
        <v>45700</v>
      </c>
      <c r="AF274" s="237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1">
        <f ca="1"/>
        <v>220126</v>
      </c>
      <c r="C275" s="241">
        <f ca="1"/>
        <v>0</v>
      </c>
      <c r="D275" s="240" t="str">
        <f ca="1"/>
        <v>川原鉄工所</v>
      </c>
      <c r="E275" s="240" t="str">
        <f ca="1"/>
        <v>製造部</v>
      </c>
      <c r="F275" s="240" t="str">
        <f ca="1"/>
        <v>旋盤ライン</v>
      </c>
      <c r="G275" s="240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7">
        <f ca="1"/>
        <v>28786</v>
      </c>
      <c r="M275">
        <f ca="1"/>
        <v>47</v>
      </c>
      <c r="N275" s="238">
        <f ca="1"/>
        <v>1250</v>
      </c>
      <c r="O275" t="str">
        <f ca="1"/>
        <v>入社3か月後50円UP</v>
      </c>
      <c r="P275" s="239">
        <f ca="1"/>
        <v>1650</v>
      </c>
      <c r="Q275">
        <f ca="1"/>
        <v>0</v>
      </c>
      <c r="R275" s="239">
        <f ca="1"/>
        <v>400</v>
      </c>
      <c r="S275" s="239">
        <f ca="1"/>
        <v>0</v>
      </c>
      <c r="T275" s="239" t="str">
        <f ca="1"/>
        <v/>
      </c>
      <c r="U275" s="239" t="str">
        <f ca="1"/>
        <v>0</v>
      </c>
      <c r="V275" s="239" t="str">
        <f ca="1"/>
        <v/>
      </c>
      <c r="W275" s="237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7">
        <f ca="1"/>
        <v>44585</v>
      </c>
      <c r="AE275" s="237">
        <f ca="1"/>
        <v>44595</v>
      </c>
      <c r="AF275" s="237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1">
        <f ca="1"/>
        <v>220127</v>
      </c>
      <c r="C276" s="241">
        <f ca="1"/>
        <v>0</v>
      </c>
      <c r="D276" s="240" t="str">
        <f ca="1"/>
        <v>川原鉄工所</v>
      </c>
      <c r="E276" s="240" t="str">
        <f ca="1"/>
        <v>製造部</v>
      </c>
      <c r="F276" s="240" t="str">
        <f ca="1"/>
        <v>旋盤ライン</v>
      </c>
      <c r="G276" s="240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7">
        <f ca="1"/>
        <v>26871</v>
      </c>
      <c r="M276">
        <f ca="1"/>
        <v>52</v>
      </c>
      <c r="N276" s="238">
        <f ca="1"/>
        <v>1250</v>
      </c>
      <c r="O276" t="str">
        <f ca="1"/>
        <v>入社3か月後50円UP</v>
      </c>
      <c r="P276" s="239">
        <f ca="1"/>
        <v>1650</v>
      </c>
      <c r="Q276">
        <f ca="1"/>
        <v>0</v>
      </c>
      <c r="R276" s="239">
        <f ca="1"/>
        <v>400</v>
      </c>
      <c r="S276" s="239">
        <f ca="1"/>
        <v>0</v>
      </c>
      <c r="T276" s="239" t="str">
        <f ca="1"/>
        <v/>
      </c>
      <c r="U276" s="239" t="str">
        <f ca="1"/>
        <v>0</v>
      </c>
      <c r="V276" s="239" t="str">
        <f ca="1"/>
        <v/>
      </c>
      <c r="W276" s="237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7">
        <f ca="1"/>
        <v>44585</v>
      </c>
      <c r="AE276" s="237">
        <f ca="1"/>
        <v>44603</v>
      </c>
      <c r="AF276" s="237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 s="241">
        <f ca="1"/>
        <v>220128</v>
      </c>
      <c r="C277" s="241">
        <f ca="1"/>
        <v>0</v>
      </c>
      <c r="D277" s="240" t="str">
        <f ca="1"/>
        <v>ワーク 堺</v>
      </c>
      <c r="E277" s="240" t="str">
        <f ca="1"/>
        <v>堺工場　製造部</v>
      </c>
      <c r="F277" s="240">
        <f ca="1"/>
        <v>0</v>
      </c>
      <c r="G277" s="240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7">
        <f ca="1"/>
        <v>33926</v>
      </c>
      <c r="M277">
        <f ca="1"/>
        <v>33</v>
      </c>
      <c r="N277" s="238">
        <f ca="1"/>
        <v>1450</v>
      </c>
      <c r="O277">
        <f ca="1"/>
        <v>0</v>
      </c>
      <c r="P277" s="239">
        <f ca="1"/>
        <v>1900</v>
      </c>
      <c r="Q277">
        <f ca="1"/>
        <v>0</v>
      </c>
      <c r="R277" s="239">
        <f ca="1"/>
        <v>450</v>
      </c>
      <c r="S277" s="239">
        <f ca="1"/>
        <v>240000</v>
      </c>
      <c r="T277" s="239">
        <f ca="1"/>
        <v>12036</v>
      </c>
      <c r="U277" s="239" t="str">
        <f ca="1"/>
        <v>0</v>
      </c>
      <c r="V277" s="239">
        <f ca="1"/>
        <v>21960</v>
      </c>
      <c r="W277" s="23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7">
        <f ca="1"/>
        <v>44585</v>
      </c>
      <c r="AE277" s="237">
        <f ca="1"/>
        <v>45950</v>
      </c>
      <c r="AF277" s="23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1">
        <f ca="1"/>
        <v>220129</v>
      </c>
      <c r="C278" s="241">
        <f ca="1"/>
        <v>84112</v>
      </c>
      <c r="D278" s="240" t="str">
        <f ca="1"/>
        <v>ﾌｪﾆﾃｯｸｾﾐｺﾝﾀﾞｸﾀｰ 岡山</v>
      </c>
      <c r="E278" s="240" t="str">
        <f ca="1"/>
        <v>岡山工場製造部PE課５インチ担当</v>
      </c>
      <c r="F278" s="240">
        <f ca="1"/>
        <v>0</v>
      </c>
      <c r="G278" s="240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7">
        <f ca="1"/>
        <v>33462</v>
      </c>
      <c r="M278">
        <f ca="1"/>
        <v>34</v>
      </c>
      <c r="N278" s="238">
        <f ca="1"/>
        <v>1500</v>
      </c>
      <c r="O278" t="str">
        <f ca="1"/>
        <v>4/21~1500</v>
      </c>
      <c r="P278" s="239">
        <f ca="1"/>
        <v>2300</v>
      </c>
      <c r="Q278" t="str">
        <f ca="1"/>
        <v>22.04.01~200円UP</v>
      </c>
      <c r="R278" s="239">
        <f ca="1"/>
        <v>800</v>
      </c>
      <c r="S278" s="239">
        <f ca="1"/>
        <v>280000</v>
      </c>
      <c r="T278" s="239">
        <f ca="1"/>
        <v>14042</v>
      </c>
      <c r="U278" s="239" t="str">
        <f ca="1"/>
        <v>0</v>
      </c>
      <c r="V278" s="239">
        <f ca="1"/>
        <v>25620</v>
      </c>
      <c r="W278" s="237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7">
        <f ca="1"/>
        <v>44585</v>
      </c>
      <c r="AE278" s="237">
        <f ca="1"/>
        <v>44946</v>
      </c>
      <c r="AF278" s="237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1">
        <f ca="1"/>
        <v>220130</v>
      </c>
      <c r="C279" s="241">
        <f ca="1"/>
        <v>0</v>
      </c>
      <c r="D279" s="240" t="str">
        <f ca="1"/>
        <v>川原鉄工所</v>
      </c>
      <c r="E279" s="240" t="str">
        <f ca="1"/>
        <v>製造部</v>
      </c>
      <c r="F279" s="240" t="str">
        <f ca="1"/>
        <v>旋盤ライン</v>
      </c>
      <c r="G279" s="240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7">
        <f ca="1"/>
        <v>32486</v>
      </c>
      <c r="M279">
        <f ca="1"/>
        <v>37</v>
      </c>
      <c r="N279" s="238">
        <f ca="1"/>
        <v>1300</v>
      </c>
      <c r="O279" t="str">
        <f ca="1"/>
        <v>入社3か月後50円UP</v>
      </c>
      <c r="P279" s="239">
        <f ca="1"/>
        <v>1650</v>
      </c>
      <c r="Q279">
        <f ca="1"/>
        <v>0</v>
      </c>
      <c r="R279" s="239">
        <f ca="1"/>
        <v>350</v>
      </c>
      <c r="S279" s="239">
        <f ca="1"/>
        <v>320000</v>
      </c>
      <c r="T279" s="239">
        <f ca="1"/>
        <v>16048</v>
      </c>
      <c r="U279" s="239" t="str">
        <f ca="1"/>
        <v>0</v>
      </c>
      <c r="V279" s="239">
        <f ca="1"/>
        <v>29280</v>
      </c>
      <c r="W279" s="237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7">
        <f ca="1"/>
        <v>44586</v>
      </c>
      <c r="AE279" s="237">
        <f ca="1"/>
        <v>0</v>
      </c>
      <c r="AF279" s="237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1">
        <f ca="1"/>
        <v>220131</v>
      </c>
      <c r="C280" s="241">
        <f ca="1"/>
        <v>0</v>
      </c>
      <c r="D280" s="240" t="str">
        <f ca="1"/>
        <v>六甲電子</v>
      </c>
      <c r="E280" s="240">
        <f ca="1"/>
        <v>0</v>
      </c>
      <c r="F280" s="240">
        <f ca="1"/>
        <v>0</v>
      </c>
      <c r="G280" s="24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7">
        <f ca="1"/>
        <v>34688</v>
      </c>
      <c r="M280">
        <f ca="1"/>
        <v>30</v>
      </c>
      <c r="N280" s="238">
        <f ca="1"/>
        <v>1400</v>
      </c>
      <c r="O280">
        <f ca="1"/>
        <v>0</v>
      </c>
      <c r="P280" s="239">
        <f ca="1"/>
        <v>2000</v>
      </c>
      <c r="Q280">
        <f ca="1"/>
        <v>0</v>
      </c>
      <c r="R280" s="239">
        <f ca="1"/>
        <v>600</v>
      </c>
      <c r="S280" s="239">
        <f ca="1"/>
        <v>0</v>
      </c>
      <c r="T280" s="239" t="str">
        <f ca="1"/>
        <v/>
      </c>
      <c r="U280" s="239" t="str">
        <f ca="1"/>
        <v>0</v>
      </c>
      <c r="V280" s="239" t="str">
        <f ca="1"/>
        <v/>
      </c>
      <c r="W280" s="237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7">
        <f ca="1"/>
        <v>44588</v>
      </c>
      <c r="AE280" s="237">
        <f ca="1"/>
        <v>44662</v>
      </c>
      <c r="AF280" s="237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1">
        <f ca="1"/>
        <v>220132</v>
      </c>
      <c r="C281" s="241">
        <f ca="1"/>
        <v>0</v>
      </c>
      <c r="D281" s="240" t="str">
        <f ca="1"/>
        <v>高雄工業 本社</v>
      </c>
      <c r="E281" s="240" t="str">
        <f ca="1"/>
        <v>高雄工業株式会社 愛知事業所本社工場製作課</v>
      </c>
      <c r="F281" s="240">
        <f ca="1"/>
        <v>0</v>
      </c>
      <c r="G281" s="240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7">
        <f ca="1"/>
        <v>33937</v>
      </c>
      <c r="M281">
        <f ca="1"/>
        <v>33</v>
      </c>
      <c r="N281" s="238">
        <f ca="1"/>
        <v>1350</v>
      </c>
      <c r="O281">
        <f ca="1"/>
        <v>0</v>
      </c>
      <c r="P281" s="239">
        <f ca="1"/>
        <v>1750</v>
      </c>
      <c r="Q281">
        <f ca="1"/>
        <v>0</v>
      </c>
      <c r="R281" s="239">
        <f ca="1"/>
        <v>400</v>
      </c>
      <c r="S281" s="239">
        <f ca="1"/>
        <v>0</v>
      </c>
      <c r="T281" s="239" t="str">
        <f ca="1"/>
        <v/>
      </c>
      <c r="U281" s="239" t="str">
        <f ca="1"/>
        <v>0</v>
      </c>
      <c r="V281" s="239" t="str">
        <f ca="1"/>
        <v/>
      </c>
      <c r="W281" s="237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7">
        <f ca="1"/>
        <v>44592</v>
      </c>
      <c r="AE281" s="237">
        <f ca="1"/>
        <v>44601</v>
      </c>
      <c r="AF281" s="237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1">
        <f ca="1"/>
        <v>220201</v>
      </c>
      <c r="C282" s="241">
        <f ca="1"/>
        <v>232044</v>
      </c>
      <c r="D282" s="240" t="str">
        <f ca="1"/>
        <v>高雄工業 岡山</v>
      </c>
      <c r="E282" s="240" t="str">
        <f ca="1"/>
        <v>高雄工業株式会社 岡山事業所CVJ工場製作課</v>
      </c>
      <c r="F282" s="240" t="str">
        <f ca="1"/>
        <v>CVJ長軸旋盤係</v>
      </c>
      <c r="G282" s="240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7">
        <f ca="1"/>
        <v>31904</v>
      </c>
      <c r="M282">
        <f ca="1"/>
        <v>38</v>
      </c>
      <c r="N282" s="238">
        <f ca="1"/>
        <v>1400</v>
      </c>
      <c r="O282">
        <f ca="1"/>
        <v>0</v>
      </c>
      <c r="P282" s="239">
        <f ca="1"/>
        <v>1760</v>
      </c>
      <c r="Q282">
        <f ca="1"/>
        <v>0</v>
      </c>
      <c r="R282" s="239">
        <f ca="1"/>
        <v>360</v>
      </c>
      <c r="S282" s="239">
        <f ca="1"/>
        <v>0</v>
      </c>
      <c r="T282" s="239" t="str">
        <f ca="1"/>
        <v/>
      </c>
      <c r="U282" s="239" t="str">
        <f ca="1"/>
        <v>0</v>
      </c>
      <c r="V282" s="239" t="str">
        <f ca="1"/>
        <v/>
      </c>
      <c r="W282" s="237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7">
        <f ca="1"/>
        <v>44594</v>
      </c>
      <c r="AE282" s="237">
        <f ca="1"/>
        <v>44933</v>
      </c>
      <c r="AF282" s="237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1">
        <f ca="1"/>
        <v>220202</v>
      </c>
      <c r="C283" s="241">
        <f ca="1"/>
        <v>232043</v>
      </c>
      <c r="D283" s="240" t="str">
        <f ca="1"/>
        <v>高雄工業 岡山</v>
      </c>
      <c r="E283" s="240" t="str">
        <f ca="1"/>
        <v>007210 高雄工業株式会社 岡山事業所CVJ工場製作課</v>
      </c>
      <c r="F283" s="240">
        <f ca="1"/>
        <v>0</v>
      </c>
      <c r="G283" s="240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7">
        <f ca="1"/>
        <v>34386</v>
      </c>
      <c r="M283">
        <f ca="1"/>
        <v>31</v>
      </c>
      <c r="N283" s="238">
        <f ca="1"/>
        <v>1350</v>
      </c>
      <c r="O283">
        <f ca="1"/>
        <v>0</v>
      </c>
      <c r="P283" s="239">
        <f ca="1"/>
        <v>1760</v>
      </c>
      <c r="Q283">
        <f ca="1"/>
        <v>0</v>
      </c>
      <c r="R283" s="239">
        <f ca="1"/>
        <v>410</v>
      </c>
      <c r="S283" s="239">
        <f ca="1"/>
        <v>0</v>
      </c>
      <c r="T283" s="239" t="str">
        <f ca="1"/>
        <v/>
      </c>
      <c r="U283" s="239" t="str">
        <f ca="1"/>
        <v>0</v>
      </c>
      <c r="V283" s="239" t="str">
        <f ca="1"/>
        <v/>
      </c>
      <c r="W283" s="237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7">
        <f ca="1"/>
        <v>44594</v>
      </c>
      <c r="AE283" s="237">
        <f ca="1"/>
        <v>44719</v>
      </c>
      <c r="AF283" s="237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1">
        <f ca="1"/>
        <v>220203</v>
      </c>
      <c r="C284" s="241">
        <f ca="1"/>
        <v>232042</v>
      </c>
      <c r="D284" s="240" t="str">
        <f ca="1"/>
        <v>高雄工業 岡山</v>
      </c>
      <c r="E284" s="240" t="str">
        <f ca="1"/>
        <v>高雄工業株式会社 岡山事業所HUB工場製作1課</v>
      </c>
      <c r="F284" s="240" t="str">
        <f ca="1"/>
        <v>一次旋係</v>
      </c>
      <c r="G284" s="240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7">
        <f ca="1"/>
        <v>33535</v>
      </c>
      <c r="M284">
        <f ca="1"/>
        <v>34</v>
      </c>
      <c r="N284" s="238">
        <f ca="1"/>
        <v>1410</v>
      </c>
      <c r="O284">
        <f ca="1"/>
        <v>0</v>
      </c>
      <c r="P284" s="239">
        <f ca="1"/>
        <v>1840</v>
      </c>
      <c r="Q284">
        <f ca="1"/>
        <v>0</v>
      </c>
      <c r="R284" s="239">
        <f ca="1"/>
        <v>430</v>
      </c>
      <c r="S284" s="239">
        <f ca="1"/>
        <v>280000</v>
      </c>
      <c r="T284" s="239">
        <f ca="1"/>
        <v>14042</v>
      </c>
      <c r="U284" s="239" t="str">
        <f ca="1"/>
        <v>0</v>
      </c>
      <c r="V284" s="239">
        <f ca="1"/>
        <v>25620</v>
      </c>
      <c r="W284" s="237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7">
        <f ca="1"/>
        <v>44594</v>
      </c>
      <c r="AE284" s="237">
        <f ca="1"/>
        <v>45433</v>
      </c>
      <c r="AF284" s="237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1">
        <f ca="1"/>
        <v>220204</v>
      </c>
      <c r="C285" s="241">
        <f ca="1"/>
        <v>212021</v>
      </c>
      <c r="D285" s="240" t="str">
        <f ca="1"/>
        <v>高雄工業 本社</v>
      </c>
      <c r="E285" s="240" t="str">
        <f ca="1"/>
        <v>高雄工業株式会社 愛知事業所本社工場製作課</v>
      </c>
      <c r="F285" s="240" t="str">
        <f ca="1"/>
        <v>Gライン</v>
      </c>
      <c r="G285" s="240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7">
        <f ca="1"/>
        <v>35733</v>
      </c>
      <c r="M285">
        <f ca="1"/>
        <v>28</v>
      </c>
      <c r="N285" s="238">
        <f ca="1"/>
        <v>1400</v>
      </c>
      <c r="O285">
        <f ca="1"/>
        <v>0</v>
      </c>
      <c r="P285" s="239">
        <f ca="1"/>
        <v>1760</v>
      </c>
      <c r="Q285">
        <f ca="1"/>
        <v>0</v>
      </c>
      <c r="R285" s="239">
        <f ca="1"/>
        <v>360</v>
      </c>
      <c r="S285" s="239">
        <f ca="1"/>
        <v>180000</v>
      </c>
      <c r="T285" s="239">
        <f ca="1"/>
        <v>9027</v>
      </c>
      <c r="U285" s="239" t="str">
        <f ca="1"/>
        <v>0</v>
      </c>
      <c r="V285" s="239">
        <f ca="1"/>
        <v>16470</v>
      </c>
      <c r="W285" s="237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7">
        <f ca="1"/>
        <v>44599</v>
      </c>
      <c r="AE285" s="237">
        <f ca="1"/>
        <v>45020</v>
      </c>
      <c r="AF285" s="237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1">
        <f ca="1"/>
        <v>220205</v>
      </c>
      <c r="C286" s="241">
        <f ca="1"/>
        <v>0</v>
      </c>
      <c r="D286" s="240" t="str">
        <f ca="1"/>
        <v>高雄工業 本社</v>
      </c>
      <c r="E286" s="240" t="str">
        <f ca="1"/>
        <v>高雄工業株式会社 愛知事業所本社工場製作課</v>
      </c>
      <c r="F286" s="240">
        <f ca="1"/>
        <v>0</v>
      </c>
      <c r="G286" s="240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7">
        <f ca="1"/>
        <v>34726</v>
      </c>
      <c r="M286">
        <f ca="1"/>
        <v>30</v>
      </c>
      <c r="N286" s="238">
        <f ca="1"/>
        <v>1350</v>
      </c>
      <c r="O286">
        <f ca="1"/>
        <v>0</v>
      </c>
      <c r="P286" s="239">
        <f ca="1"/>
        <v>1760</v>
      </c>
      <c r="Q286">
        <f ca="1"/>
        <v>0</v>
      </c>
      <c r="R286" s="239">
        <f ca="1"/>
        <v>410</v>
      </c>
      <c r="S286" s="239">
        <f ca="1"/>
        <v>0</v>
      </c>
      <c r="T286" s="239" t="str">
        <f ca="1"/>
        <v/>
      </c>
      <c r="U286" s="239" t="str">
        <f ca="1"/>
        <v>0</v>
      </c>
      <c r="V286" s="239" t="str">
        <f ca="1"/>
        <v/>
      </c>
      <c r="W286" s="237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7">
        <f ca="1"/>
        <v>44599</v>
      </c>
      <c r="AE286" s="237">
        <f ca="1"/>
        <v>44680</v>
      </c>
      <c r="AF286" s="237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1">
        <f ca="1"/>
        <v>220206</v>
      </c>
      <c r="C287" s="241">
        <f ca="1"/>
        <v>232045</v>
      </c>
      <c r="D287" s="240" t="str">
        <f ca="1"/>
        <v>高雄工業 岡山</v>
      </c>
      <c r="E287" s="240" t="str">
        <f ca="1"/>
        <v>高雄工業株式会社 岡山事業所HUB工場製作1課</v>
      </c>
      <c r="F287" s="240" t="str">
        <f ca="1"/>
        <v>1次旋係</v>
      </c>
      <c r="G287" s="240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7">
        <f ca="1"/>
        <v>33746</v>
      </c>
      <c r="M287">
        <f ca="1"/>
        <v>33</v>
      </c>
      <c r="N287" s="238">
        <f ca="1"/>
        <v>1410</v>
      </c>
      <c r="O287">
        <f ca="1"/>
        <v>0</v>
      </c>
      <c r="P287" s="239">
        <f ca="1"/>
        <v>1810</v>
      </c>
      <c r="Q287">
        <f ca="1"/>
        <v>0</v>
      </c>
      <c r="R287" s="239">
        <f ca="1"/>
        <v>400</v>
      </c>
      <c r="S287" s="239">
        <f ca="1"/>
        <v>240000</v>
      </c>
      <c r="T287" s="239">
        <f ca="1"/>
        <v>12036</v>
      </c>
      <c r="U287" s="239" t="str">
        <f ca="1"/>
        <v>0</v>
      </c>
      <c r="V287" s="239">
        <f ca="1"/>
        <v>21960</v>
      </c>
      <c r="W287" s="23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7">
        <f ca="1"/>
        <v>44599</v>
      </c>
      <c r="AE287" s="237">
        <f ca="1"/>
        <v>45625</v>
      </c>
      <c r="AF287" s="23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1">
        <f ca="1"/>
        <v>220207</v>
      </c>
      <c r="C288" s="241">
        <f ca="1"/>
        <v>222039</v>
      </c>
      <c r="D288" s="240" t="str">
        <f ca="1"/>
        <v>高雄工業 海南第二</v>
      </c>
      <c r="E288" s="240" t="str">
        <f ca="1"/>
        <v>高雄工業株式会社 愛知事業所海南第二工場製作課</v>
      </c>
      <c r="F288" s="240">
        <f ca="1"/>
        <v>0</v>
      </c>
      <c r="G288" s="240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7">
        <f ca="1"/>
        <v>35681</v>
      </c>
      <c r="M288">
        <f ca="1"/>
        <v>28</v>
      </c>
      <c r="N288" s="238">
        <f ca="1"/>
        <v>1360</v>
      </c>
      <c r="O288">
        <f ca="1"/>
        <v>0</v>
      </c>
      <c r="P288" s="239">
        <f ca="1"/>
        <v>1760</v>
      </c>
      <c r="Q288">
        <f ca="1"/>
        <v>0</v>
      </c>
      <c r="R288" s="239">
        <f ca="1"/>
        <v>400</v>
      </c>
      <c r="S288" s="239">
        <f ca="1"/>
        <v>0</v>
      </c>
      <c r="T288" s="239" t="str">
        <f ca="1"/>
        <v/>
      </c>
      <c r="U288" s="239" t="str">
        <f ca="1"/>
        <v>0</v>
      </c>
      <c r="V288" s="239" t="str">
        <f ca="1"/>
        <v/>
      </c>
      <c r="W288" s="237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7">
        <f ca="1"/>
        <v>44599</v>
      </c>
      <c r="AE288" s="237">
        <f ca="1"/>
        <v>44709</v>
      </c>
      <c r="AF288" s="237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1">
        <f ca="1"/>
        <v>220208</v>
      </c>
      <c r="C289" s="241">
        <f ca="1"/>
        <v>212024</v>
      </c>
      <c r="D289" s="240" t="str">
        <f ca="1"/>
        <v>高雄工業 本社</v>
      </c>
      <c r="E289" s="240" t="str">
        <f ca="1"/>
        <v>高雄工業株式会社 愛知事業所本社工場製作課</v>
      </c>
      <c r="F289" s="240" t="str">
        <f ca="1"/>
        <v>Gライン</v>
      </c>
      <c r="G289" s="240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7">
        <f ca="1"/>
        <v>35358</v>
      </c>
      <c r="M289">
        <f ca="1"/>
        <v>29</v>
      </c>
      <c r="N289" s="238">
        <f ca="1"/>
        <v>1400</v>
      </c>
      <c r="O289">
        <f ca="1"/>
        <v>0</v>
      </c>
      <c r="P289" s="239">
        <f ca="1"/>
        <v>1760</v>
      </c>
      <c r="Q289">
        <f ca="1"/>
        <v>0</v>
      </c>
      <c r="R289" s="239">
        <f ca="1"/>
        <v>360</v>
      </c>
      <c r="S289" s="239">
        <f ca="1"/>
        <v>180000</v>
      </c>
      <c r="T289" s="239">
        <f ca="1"/>
        <v>9027</v>
      </c>
      <c r="U289" s="239" t="str">
        <f ca="1"/>
        <v>0</v>
      </c>
      <c r="V289" s="239">
        <f ca="1"/>
        <v>16470</v>
      </c>
      <c r="W289" s="237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7">
        <f ca="1"/>
        <v>44599</v>
      </c>
      <c r="AE289" s="237">
        <f ca="1"/>
        <v>45002</v>
      </c>
      <c r="AF289" s="237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1">
        <f ca="1"/>
        <v>220209</v>
      </c>
      <c r="C290" s="241">
        <f ca="1"/>
        <v>212023</v>
      </c>
      <c r="D290" s="240" t="str">
        <f ca="1"/>
        <v>高雄工業 本社</v>
      </c>
      <c r="E290" s="240" t="str">
        <f ca="1"/>
        <v>高雄工業株式会社 愛知事業所本社工場製作課</v>
      </c>
      <c r="F290" s="240" t="str">
        <f ca="1"/>
        <v>Gライン</v>
      </c>
      <c r="G290" s="24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7">
        <f ca="1"/>
        <v>35544</v>
      </c>
      <c r="M290">
        <f ca="1"/>
        <v>28</v>
      </c>
      <c r="N290" s="238">
        <f ca="1"/>
        <v>1410</v>
      </c>
      <c r="O290">
        <f ca="1"/>
        <v>0</v>
      </c>
      <c r="P290" s="239">
        <f ca="1"/>
        <v>1830</v>
      </c>
      <c r="Q290">
        <f ca="1"/>
        <v>0</v>
      </c>
      <c r="R290" s="239">
        <f ca="1"/>
        <v>420</v>
      </c>
      <c r="S290" s="239">
        <f ca="1"/>
        <v>320000</v>
      </c>
      <c r="T290" s="239">
        <f ca="1"/>
        <v>16048</v>
      </c>
      <c r="U290" s="239" t="str">
        <f ca="1"/>
        <v>0</v>
      </c>
      <c r="V290" s="239">
        <f ca="1"/>
        <v>29280</v>
      </c>
      <c r="W290" s="237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7">
        <f ca="1"/>
        <v>44599</v>
      </c>
      <c r="AE290" s="237">
        <f ca="1"/>
        <v>45751</v>
      </c>
      <c r="AF290" s="237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1">
        <f ca="1"/>
        <v>220210</v>
      </c>
      <c r="C291" s="241">
        <f ca="1"/>
        <v>242032</v>
      </c>
      <c r="D291" s="240" t="str">
        <f ca="1"/>
        <v>高雄工業 静岡</v>
      </c>
      <c r="E291" s="240" t="str">
        <f ca="1"/>
        <v>高雄工業株式会社 静岡事業所第一工場製作課</v>
      </c>
      <c r="F291" s="240" t="str">
        <f ca="1"/>
        <v>自動旋削</v>
      </c>
      <c r="G291" s="240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7">
        <f ca="1"/>
        <v>34992</v>
      </c>
      <c r="M291">
        <f ca="1"/>
        <v>30</v>
      </c>
      <c r="N291" s="238">
        <f ca="1"/>
        <v>1410</v>
      </c>
      <c r="O291">
        <f ca="1"/>
        <v>0</v>
      </c>
      <c r="P291" s="239">
        <f ca="1"/>
        <v>1810</v>
      </c>
      <c r="Q291">
        <f ca="1"/>
        <v>0</v>
      </c>
      <c r="R291" s="239">
        <f ca="1"/>
        <v>400</v>
      </c>
      <c r="S291" s="239">
        <f ca="1"/>
        <v>280000</v>
      </c>
      <c r="T291" s="239">
        <f ca="1"/>
        <v>14042</v>
      </c>
      <c r="U291" s="239" t="str">
        <f ca="1"/>
        <v>0</v>
      </c>
      <c r="V291" s="239">
        <f ca="1"/>
        <v>25620</v>
      </c>
      <c r="W291" s="237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7">
        <f ca="1"/>
        <v>44600</v>
      </c>
      <c r="AE291" s="237">
        <f ca="1"/>
        <v>0</v>
      </c>
      <c r="AF291" s="237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1">
        <f ca="1"/>
        <v>220211</v>
      </c>
      <c r="C292" s="241">
        <f ca="1"/>
        <v>0</v>
      </c>
      <c r="D292" s="240" t="str">
        <f ca="1"/>
        <v>ワーク 堺</v>
      </c>
      <c r="E292" s="240" t="str">
        <f ca="1"/>
        <v>堺工場　製造部</v>
      </c>
      <c r="F292" s="240">
        <f ca="1"/>
        <v>0</v>
      </c>
      <c r="G292" s="240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7">
        <f ca="1"/>
        <v>34432</v>
      </c>
      <c r="M292">
        <f ca="1"/>
        <v>31</v>
      </c>
      <c r="N292" s="238">
        <f ca="1"/>
        <v>1400</v>
      </c>
      <c r="O292">
        <f ca="1"/>
        <v>0</v>
      </c>
      <c r="P292" s="239">
        <f ca="1"/>
        <v>1900</v>
      </c>
      <c r="Q292">
        <f ca="1"/>
        <v>0</v>
      </c>
      <c r="R292" s="239">
        <f ca="1"/>
        <v>500</v>
      </c>
      <c r="S292" s="239">
        <f ca="1"/>
        <v>240000</v>
      </c>
      <c r="T292" s="239">
        <f ca="1"/>
        <v>12036</v>
      </c>
      <c r="U292" s="239" t="str">
        <f ca="1"/>
        <v>0</v>
      </c>
      <c r="V292" s="239">
        <f ca="1"/>
        <v>21960</v>
      </c>
      <c r="W292" s="237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7">
        <f ca="1"/>
        <v>44601</v>
      </c>
      <c r="AE292" s="237">
        <f ca="1"/>
        <v>45321</v>
      </c>
      <c r="AF292" s="237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1">
        <f ca="1"/>
        <v>220212</v>
      </c>
      <c r="C293" s="241">
        <f ca="1"/>
        <v>212025</v>
      </c>
      <c r="D293" s="240" t="str">
        <f ca="1"/>
        <v>高雄工業 本社</v>
      </c>
      <c r="E293" s="240" t="str">
        <f ca="1"/>
        <v>高雄工業株式会社 愛知事業所本社工場製作課</v>
      </c>
      <c r="F293" s="240" t="str">
        <f ca="1"/>
        <v>Fライン</v>
      </c>
      <c r="G293" s="240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7">
        <f ca="1"/>
        <v>34669</v>
      </c>
      <c r="M293">
        <f ca="1"/>
        <v>31</v>
      </c>
      <c r="N293" s="238">
        <f ca="1"/>
        <v>1400</v>
      </c>
      <c r="O293">
        <f ca="1"/>
        <v>0</v>
      </c>
      <c r="P293" s="239">
        <f ca="1"/>
        <v>1770</v>
      </c>
      <c r="Q293">
        <f ca="1"/>
        <v>0</v>
      </c>
      <c r="R293" s="239">
        <f ca="1"/>
        <v>370</v>
      </c>
      <c r="S293" s="239">
        <f ca="1"/>
        <v>180000</v>
      </c>
      <c r="T293" s="239">
        <f ca="1"/>
        <v>9027</v>
      </c>
      <c r="U293" s="239" t="str">
        <f ca="1"/>
        <v>0</v>
      </c>
      <c r="V293" s="239">
        <f ca="1"/>
        <v>16470</v>
      </c>
      <c r="W293" s="237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7">
        <f ca="1"/>
        <v>44602</v>
      </c>
      <c r="AE293" s="237">
        <f ca="1"/>
        <v>45058</v>
      </c>
      <c r="AF293" s="237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1">
        <f ca="1"/>
        <v>220213</v>
      </c>
      <c r="C294" s="241">
        <f ca="1"/>
        <v>0</v>
      </c>
      <c r="D294" s="240" t="str">
        <f ca="1"/>
        <v>高雄工業 本社</v>
      </c>
      <c r="E294" s="240" t="str">
        <f ca="1"/>
        <v>高雄工業株式会社 愛知事業所本社工場製作課</v>
      </c>
      <c r="F294" s="240">
        <f ca="1"/>
        <v>0</v>
      </c>
      <c r="G294" s="240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7">
        <f ca="1"/>
        <v>34150</v>
      </c>
      <c r="M294">
        <f ca="1"/>
        <v>32</v>
      </c>
      <c r="N294" s="238">
        <f ca="1"/>
        <v>1360</v>
      </c>
      <c r="O294">
        <f ca="1"/>
        <v>0</v>
      </c>
      <c r="P294" s="239">
        <f ca="1"/>
        <v>1750</v>
      </c>
      <c r="Q294">
        <f ca="1"/>
        <v>0</v>
      </c>
      <c r="R294" s="239">
        <f ca="1"/>
        <v>390</v>
      </c>
      <c r="S294" s="239">
        <f ca="1"/>
        <v>0</v>
      </c>
      <c r="T294" s="239" t="str">
        <f ca="1"/>
        <v/>
      </c>
      <c r="U294" s="239" t="str">
        <f ca="1"/>
        <v>0</v>
      </c>
      <c r="V294" s="239" t="str">
        <f ca="1"/>
        <v/>
      </c>
      <c r="W294" s="237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7">
        <f ca="1"/>
        <v>44606</v>
      </c>
      <c r="AE294" s="237">
        <f ca="1"/>
        <v>44680</v>
      </c>
      <c r="AF294" s="237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1">
        <f ca="1"/>
        <v>220214</v>
      </c>
      <c r="C295" s="241">
        <f ca="1"/>
        <v>0</v>
      </c>
      <c r="D295" s="240" t="str">
        <f ca="1"/>
        <v>ﾌｪﾆﾃｯｸｾﾐｺﾝﾀﾞｸﾀｰ 鹿児島</v>
      </c>
      <c r="E295" s="240" t="str">
        <f ca="1"/>
        <v>鹿児島工場　製造部　製造課</v>
      </c>
      <c r="F295" s="240">
        <f ca="1"/>
        <v>0</v>
      </c>
      <c r="G295" s="240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7">
        <f ca="1"/>
        <v>36030</v>
      </c>
      <c r="M295">
        <f ca="1"/>
        <v>27</v>
      </c>
      <c r="N295" s="238">
        <f ca="1"/>
        <v>1400</v>
      </c>
      <c r="O295">
        <f ca="1"/>
        <v>0</v>
      </c>
      <c r="P295" s="239">
        <f ca="1"/>
        <v>2000</v>
      </c>
      <c r="Q295" t="str">
        <f ca="1"/>
        <v>2022/7/1~ 1900円⇒2000円</v>
      </c>
      <c r="R295" s="239">
        <f ca="1"/>
        <v>600</v>
      </c>
      <c r="S295" s="239">
        <f ca="1"/>
        <v>300000</v>
      </c>
      <c r="T295" s="239">
        <f ca="1"/>
        <v>15045</v>
      </c>
      <c r="U295" s="239" t="str">
        <f ca="1"/>
        <v>0</v>
      </c>
      <c r="V295" s="239">
        <f ca="1"/>
        <v>27450</v>
      </c>
      <c r="W295" s="237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7">
        <f ca="1"/>
        <v>44606</v>
      </c>
      <c r="AE295" s="237">
        <f ca="1"/>
        <v>45287</v>
      </c>
      <c r="AF295" s="237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1">
        <f ca="1"/>
        <v>220215</v>
      </c>
      <c r="C296" s="241">
        <f ca="1"/>
        <v>60062</v>
      </c>
      <c r="D296" s="240" t="str">
        <f ca="1"/>
        <v>六甲電子</v>
      </c>
      <c r="E296" s="240" t="str">
        <f ca="1"/>
        <v>製造部　製造２課</v>
      </c>
      <c r="F296" s="240">
        <f ca="1"/>
        <v>0</v>
      </c>
      <c r="G296" s="240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7">
        <f ca="1"/>
        <v>33924</v>
      </c>
      <c r="M296">
        <f ca="1"/>
        <v>33</v>
      </c>
      <c r="N296" s="238">
        <f ca="1"/>
        <v>1500</v>
      </c>
      <c r="O296">
        <f ca="1"/>
        <v>0</v>
      </c>
      <c r="P296" s="239">
        <f ca="1"/>
        <v>2200</v>
      </c>
      <c r="Q296">
        <f ca="1"/>
        <v>0</v>
      </c>
      <c r="R296" s="239">
        <f ca="1"/>
        <v>700</v>
      </c>
      <c r="S296" s="239">
        <f ca="1"/>
        <v>0</v>
      </c>
      <c r="T296" s="239" t="str">
        <f ca="1"/>
        <v/>
      </c>
      <c r="U296" s="239" t="str">
        <f ca="1"/>
        <v>0</v>
      </c>
      <c r="V296" s="239" t="str">
        <f ca="1"/>
        <v/>
      </c>
      <c r="W296" s="237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7">
        <f ca="1"/>
        <v>44608</v>
      </c>
      <c r="AE296" s="237">
        <f ca="1"/>
        <v>44875</v>
      </c>
      <c r="AF296" s="237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1">
        <f ca="1"/>
        <v>220216</v>
      </c>
      <c r="C297" s="241">
        <f ca="1"/>
        <v>222040</v>
      </c>
      <c r="D297" s="240" t="str">
        <f ca="1"/>
        <v>高雄工業 海南第一</v>
      </c>
      <c r="E297" s="240" t="str">
        <f ca="1"/>
        <v>高雄工業株式会社 愛知事業所海南第一工場製作1課</v>
      </c>
      <c r="F297" s="240" t="str">
        <f ca="1"/>
        <v>HUB_第1</v>
      </c>
      <c r="G297" s="240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7">
        <f ca="1"/>
        <v>32553</v>
      </c>
      <c r="M297">
        <f ca="1"/>
        <v>36</v>
      </c>
      <c r="N297" s="238">
        <f ca="1"/>
        <v>1400</v>
      </c>
      <c r="O297">
        <f ca="1"/>
        <v>0</v>
      </c>
      <c r="P297" s="239">
        <f ca="1"/>
        <v>1770</v>
      </c>
      <c r="Q297">
        <f ca="1"/>
        <v>0</v>
      </c>
      <c r="R297" s="239">
        <f ca="1"/>
        <v>370</v>
      </c>
      <c r="S297" s="239">
        <f ca="1"/>
        <v>0</v>
      </c>
      <c r="T297" s="239" t="str">
        <f ca="1"/>
        <v/>
      </c>
      <c r="U297" s="239" t="str">
        <f ca="1"/>
        <v>0</v>
      </c>
      <c r="V297" s="239" t="str">
        <f ca="1"/>
        <v/>
      </c>
      <c r="W297" s="23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7">
        <f ca="1"/>
        <v>44613</v>
      </c>
      <c r="AE297" s="237">
        <f ca="1"/>
        <v>44923</v>
      </c>
      <c r="AF297" s="23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1">
        <f ca="1"/>
        <v>220217</v>
      </c>
      <c r="C298" s="241">
        <f ca="1"/>
        <v>662522</v>
      </c>
      <c r="D298" s="240" t="str">
        <f ca="1"/>
        <v>ﾌｪﾆﾃｯｸｾﾐｺﾝﾀﾞｸﾀｰ 岡山</v>
      </c>
      <c r="E298" s="240" t="str">
        <f ca="1"/>
        <v>岡山工場製造部PR課５インチ担当</v>
      </c>
      <c r="F298" s="240">
        <f ca="1"/>
        <v>0</v>
      </c>
      <c r="G298" s="240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7">
        <f ca="1"/>
        <v>31254</v>
      </c>
      <c r="M298">
        <f ca="1"/>
        <v>40</v>
      </c>
      <c r="N298" s="238">
        <f ca="1"/>
        <v>1500</v>
      </c>
      <c r="O298" t="str">
        <f ca="1"/>
        <v>5/21～1500</v>
      </c>
      <c r="P298" s="239">
        <f ca="1"/>
        <v>2300</v>
      </c>
      <c r="Q298" t="str">
        <f ca="1"/>
        <v>22.05.01～200円UP</v>
      </c>
      <c r="R298" s="239">
        <f ca="1"/>
        <v>800</v>
      </c>
      <c r="S298" s="239">
        <f ca="1"/>
        <v>0</v>
      </c>
      <c r="T298" s="239" t="str">
        <f ca="1"/>
        <v/>
      </c>
      <c r="U298" s="239">
        <f ca="1"/>
        <v>-1</v>
      </c>
      <c r="V298" s="239">
        <f ca="1"/>
        <v>0</v>
      </c>
      <c r="W298" s="237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7">
        <f ca="1"/>
        <v>44613</v>
      </c>
      <c r="AE298" s="237">
        <f ca="1"/>
        <v>44950</v>
      </c>
      <c r="AF298" s="237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1">
        <f ca="1"/>
        <v>220218</v>
      </c>
      <c r="C299" s="241">
        <f ca="1"/>
        <v>0</v>
      </c>
      <c r="D299" s="240" t="str">
        <f ca="1"/>
        <v>高雄工業 海南第一</v>
      </c>
      <c r="E299" s="240" t="str">
        <f ca="1"/>
        <v>高雄工業株式会社 愛知事業所海南第一工場製作1課</v>
      </c>
      <c r="F299" s="240">
        <f ca="1"/>
        <v>0</v>
      </c>
      <c r="G299" s="240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7">
        <f ca="1"/>
        <v>22906</v>
      </c>
      <c r="M299">
        <f ca="1"/>
        <v>63</v>
      </c>
      <c r="N299" s="238">
        <f ca="1"/>
        <v>1400</v>
      </c>
      <c r="O299">
        <f ca="1"/>
        <v>0</v>
      </c>
      <c r="P299" s="239">
        <f ca="1"/>
        <v>1750</v>
      </c>
      <c r="Q299">
        <f ca="1"/>
        <v>0</v>
      </c>
      <c r="R299" s="239">
        <f ca="1"/>
        <v>350</v>
      </c>
      <c r="S299" s="239">
        <f ca="1"/>
        <v>0</v>
      </c>
      <c r="T299" s="239" t="str">
        <f ca="1"/>
        <v/>
      </c>
      <c r="U299" s="239" t="str">
        <f ca="1"/>
        <v>0</v>
      </c>
      <c r="V299" s="239" t="str">
        <f ca="1"/>
        <v/>
      </c>
      <c r="W299" s="237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7">
        <f ca="1"/>
        <v>44613</v>
      </c>
      <c r="AE299" s="237">
        <f ca="1"/>
        <v>44638</v>
      </c>
      <c r="AF299" s="237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1">
        <f ca="1"/>
        <v>220219</v>
      </c>
      <c r="C300" s="241">
        <f ca="1"/>
        <v>0</v>
      </c>
      <c r="D300" s="240" t="str">
        <f ca="1"/>
        <v>川原鉄工所</v>
      </c>
      <c r="E300" s="240" t="str">
        <f ca="1"/>
        <v>製造部</v>
      </c>
      <c r="F300" s="240" t="str">
        <f ca="1"/>
        <v>旋盤ライン</v>
      </c>
      <c r="G300" s="24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 s="237">
        <f ca="1"/>
        <v>27559</v>
      </c>
      <c r="M300">
        <f ca="1"/>
        <v>50</v>
      </c>
      <c r="N300" s="238">
        <f ca="1"/>
        <v>1250</v>
      </c>
      <c r="O300" t="str">
        <f ca="1"/>
        <v>入社3か月後50円UP</v>
      </c>
      <c r="P300" s="239">
        <f ca="1"/>
        <v>1650</v>
      </c>
      <c r="Q300">
        <f ca="1"/>
        <v>0</v>
      </c>
      <c r="R300" s="239">
        <f ca="1"/>
        <v>400</v>
      </c>
      <c r="S300" s="239">
        <f ca="1"/>
        <v>0</v>
      </c>
      <c r="T300" s="239" t="str">
        <f ca="1"/>
        <v/>
      </c>
      <c r="U300" s="239" t="str">
        <f ca="1"/>
        <v>0</v>
      </c>
      <c r="V300" s="239" t="str">
        <f ca="1"/>
        <v/>
      </c>
      <c r="W300" s="237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7">
        <f ca="1"/>
        <v>44613</v>
      </c>
      <c r="AE300" s="237">
        <f ca="1"/>
        <v>44811</v>
      </c>
      <c r="AF300" s="237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1">
        <f ca="1"/>
        <v>220220</v>
      </c>
      <c r="C301" s="241">
        <f ca="1"/>
        <v>60063</v>
      </c>
      <c r="D301" s="240" t="str">
        <f ca="1"/>
        <v>六甲電子</v>
      </c>
      <c r="E301" s="240" t="str">
        <f ca="1"/>
        <v>製造部　製造２課</v>
      </c>
      <c r="F301" s="240">
        <f ca="1"/>
        <v>0</v>
      </c>
      <c r="G301" s="240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7">
        <f ca="1"/>
        <v>35079</v>
      </c>
      <c r="M301">
        <f ca="1"/>
        <v>29</v>
      </c>
      <c r="N301" s="238">
        <f ca="1"/>
        <v>1550</v>
      </c>
      <c r="O301">
        <f ca="1"/>
        <v>0</v>
      </c>
      <c r="P301" s="239">
        <f ca="1"/>
        <v>2200</v>
      </c>
      <c r="Q301">
        <f ca="1"/>
        <v>0</v>
      </c>
      <c r="R301" s="239">
        <f ca="1"/>
        <v>650</v>
      </c>
      <c r="S301" s="239">
        <f ca="1"/>
        <v>300000</v>
      </c>
      <c r="T301" s="239">
        <f ca="1"/>
        <v>15045</v>
      </c>
      <c r="U301" s="239" t="str">
        <f ca="1"/>
        <v>0</v>
      </c>
      <c r="V301" s="239">
        <f ca="1"/>
        <v>27450</v>
      </c>
      <c r="W301" s="237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7">
        <f ca="1"/>
        <v>44614</v>
      </c>
      <c r="AE301" s="237">
        <f ca="1"/>
        <v>45806</v>
      </c>
      <c r="AF301" s="237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1">
        <f ca="1"/>
        <v>220221</v>
      </c>
      <c r="C302" s="241">
        <f ca="1"/>
        <v>232046</v>
      </c>
      <c r="D302" s="240" t="str">
        <f ca="1"/>
        <v>高雄工業 岡山</v>
      </c>
      <c r="E302" s="240" t="str">
        <f ca="1"/>
        <v>高雄工業株式会社 岡山事業所HUB工場製作1課</v>
      </c>
      <c r="F302" s="240" t="str">
        <f ca="1"/>
        <v>1次旋係</v>
      </c>
      <c r="G302" s="240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7">
        <f ca="1"/>
        <v>35046</v>
      </c>
      <c r="M302">
        <f ca="1"/>
        <v>30</v>
      </c>
      <c r="N302" s="238">
        <f ca="1"/>
        <v>1420</v>
      </c>
      <c r="O302">
        <f ca="1"/>
        <v>0</v>
      </c>
      <c r="P302" s="239">
        <f ca="1"/>
        <v>1840</v>
      </c>
      <c r="Q302">
        <f ca="1"/>
        <v>0</v>
      </c>
      <c r="R302" s="239">
        <f ca="1"/>
        <v>420</v>
      </c>
      <c r="S302" s="239">
        <f ca="1"/>
        <v>280000</v>
      </c>
      <c r="T302" s="239">
        <f ca="1"/>
        <v>14042</v>
      </c>
      <c r="U302" s="239" t="str">
        <f ca="1"/>
        <v>0</v>
      </c>
      <c r="V302" s="239">
        <f ca="1"/>
        <v>25620</v>
      </c>
      <c r="W302" s="237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7">
        <f ca="1"/>
        <v>44620</v>
      </c>
      <c r="AE302" s="237">
        <f ca="1"/>
        <v>45731</v>
      </c>
      <c r="AF302" s="237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1">
        <f ca="1"/>
        <v>220301</v>
      </c>
      <c r="C303" s="241">
        <f ca="1"/>
        <v>242033</v>
      </c>
      <c r="D303" s="240" t="str">
        <f ca="1"/>
        <v>高雄工業 静岡</v>
      </c>
      <c r="E303" s="240" t="str">
        <f ca="1"/>
        <v>高雄工業株式会社 静岡事業所第一工場製作課</v>
      </c>
      <c r="F303" s="240" t="str">
        <f ca="1"/>
        <v>チャンファー</v>
      </c>
      <c r="G303" s="240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7">
        <f ca="1"/>
        <v>34262</v>
      </c>
      <c r="M303">
        <f ca="1"/>
        <v>32</v>
      </c>
      <c r="N303" s="238">
        <f ca="1"/>
        <v>1400</v>
      </c>
      <c r="O303">
        <f ca="1"/>
        <v>0</v>
      </c>
      <c r="P303" s="239">
        <f ca="1"/>
        <v>1800</v>
      </c>
      <c r="Q303">
        <f ca="1"/>
        <v>0</v>
      </c>
      <c r="R303" s="239">
        <f ca="1"/>
        <v>400</v>
      </c>
      <c r="S303" s="239">
        <f ca="1"/>
        <v>280000</v>
      </c>
      <c r="T303" s="239">
        <f ca="1"/>
        <v>14042</v>
      </c>
      <c r="U303" s="239" t="str">
        <f ca="1"/>
        <v>0</v>
      </c>
      <c r="V303" s="239">
        <f ca="1"/>
        <v>25620</v>
      </c>
      <c r="W303" s="237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7">
        <f ca="1"/>
        <v>44621</v>
      </c>
      <c r="AE303" s="237">
        <f ca="1"/>
        <v>45442</v>
      </c>
      <c r="AF303" s="237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1">
        <f ca="1"/>
        <v>220108</v>
      </c>
      <c r="C304" s="241">
        <f ca="1"/>
        <v>8210027</v>
      </c>
      <c r="D304" s="240" t="str">
        <f ca="1"/>
        <v>コーリツ 州の崎</v>
      </c>
      <c r="E304" s="240" t="str">
        <f ca="1"/>
        <v>州の崎工場製造1課1工区1班</v>
      </c>
      <c r="F304" s="240" t="str">
        <f ca="1"/>
        <v>州の崎工場製造1課1工区1班</v>
      </c>
      <c r="G304" s="240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7">
        <f ca="1"/>
        <v>33230</v>
      </c>
      <c r="M304">
        <f ca="1"/>
        <v>34</v>
      </c>
      <c r="N304" s="238">
        <f ca="1"/>
        <v>1610</v>
      </c>
      <c r="O304">
        <f ca="1"/>
        <v>0</v>
      </c>
      <c r="P304" s="239">
        <f ca="1"/>
        <v>2300</v>
      </c>
      <c r="Q304">
        <f ca="1"/>
        <v>0</v>
      </c>
      <c r="R304" s="239">
        <f ca="1"/>
        <v>690</v>
      </c>
      <c r="S304" s="239">
        <f ca="1"/>
        <v>410000</v>
      </c>
      <c r="T304" s="239">
        <f ca="1"/>
        <v>20561</v>
      </c>
      <c r="U304" s="239" t="str">
        <f ca="1"/>
        <v>0</v>
      </c>
      <c r="V304" s="239">
        <f ca="1"/>
        <v>37515</v>
      </c>
      <c r="W304" s="237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7">
        <f ca="1"/>
        <v>44970</v>
      </c>
      <c r="AE304" s="237">
        <f ca="1"/>
        <v>0</v>
      </c>
      <c r="AF304" s="237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1">
        <f ca="1"/>
        <v>220303</v>
      </c>
      <c r="C305" s="241">
        <f ca="1"/>
        <v>8210036</v>
      </c>
      <c r="D305" s="240" t="str">
        <f ca="1"/>
        <v>コーリツ 州の崎</v>
      </c>
      <c r="E305" s="240" t="str">
        <f ca="1"/>
        <v>州の埼工場　製造２課２工区３班</v>
      </c>
      <c r="F305" s="240">
        <f ca="1"/>
        <v>0</v>
      </c>
      <c r="G305" s="240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7">
        <f ca="1"/>
        <v>33068</v>
      </c>
      <c r="M305">
        <f ca="1"/>
        <v>35</v>
      </c>
      <c r="N305" s="238">
        <f ca="1"/>
        <v>1400</v>
      </c>
      <c r="O305">
        <f ca="1"/>
        <v>0</v>
      </c>
      <c r="P305" s="239">
        <f ca="1"/>
        <v>1990</v>
      </c>
      <c r="Q305">
        <f ca="1"/>
        <v>0</v>
      </c>
      <c r="R305" s="239">
        <f ca="1"/>
        <v>590</v>
      </c>
      <c r="S305" s="239">
        <f ca="1"/>
        <v>0</v>
      </c>
      <c r="T305" s="239" t="str">
        <f ca="1"/>
        <v/>
      </c>
      <c r="U305" s="239" t="str">
        <f ca="1"/>
        <v>0</v>
      </c>
      <c r="V305" s="239">
        <f ca="1"/>
        <v>0</v>
      </c>
      <c r="W305" s="237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7">
        <f ca="1"/>
        <v>44621</v>
      </c>
      <c r="AE305" s="237">
        <f ca="1"/>
        <v>44952</v>
      </c>
      <c r="AF305" s="237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1">
        <f ca="1"/>
        <v>220304</v>
      </c>
      <c r="C306" s="241">
        <f ca="1"/>
        <v>8210035</v>
      </c>
      <c r="D306" s="240" t="str">
        <f ca="1"/>
        <v>コーリツ 本社</v>
      </c>
      <c r="E306" s="240" t="str">
        <f ca="1"/>
        <v>本社工場　製造１課２工区２班</v>
      </c>
      <c r="F306" s="240">
        <f ca="1"/>
        <v>0</v>
      </c>
      <c r="G306" s="240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7">
        <f ca="1"/>
        <v>34536</v>
      </c>
      <c r="M306">
        <f ca="1"/>
        <v>31</v>
      </c>
      <c r="N306" s="238">
        <f ca="1"/>
        <v>1400</v>
      </c>
      <c r="O306">
        <f ca="1"/>
        <v>0</v>
      </c>
      <c r="P306" s="239">
        <f ca="1"/>
        <v>1990</v>
      </c>
      <c r="Q306">
        <f ca="1"/>
        <v>0</v>
      </c>
      <c r="R306" s="239">
        <f ca="1"/>
        <v>590</v>
      </c>
      <c r="S306" s="239">
        <f ca="1"/>
        <v>0</v>
      </c>
      <c r="T306" s="239" t="str">
        <f ca="1"/>
        <v/>
      </c>
      <c r="U306" s="239" t="str">
        <f ca="1"/>
        <v>0</v>
      </c>
      <c r="V306" s="239" t="str">
        <f ca="1"/>
        <v/>
      </c>
      <c r="W306" s="237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7">
        <f ca="1"/>
        <v>44621</v>
      </c>
      <c r="AE306" s="237">
        <f ca="1"/>
        <v>44923</v>
      </c>
      <c r="AF306" s="237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1">
        <f ca="1"/>
        <v>220305</v>
      </c>
      <c r="C307" s="241">
        <f ca="1"/>
        <v>0</v>
      </c>
      <c r="D307" s="240" t="str">
        <f ca="1"/>
        <v>高雄工業 岡山</v>
      </c>
      <c r="E307" s="240">
        <f ca="1"/>
        <v>0</v>
      </c>
      <c r="F307" s="240">
        <f ca="1"/>
        <v>0</v>
      </c>
      <c r="G307" s="240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7">
        <f ca="1"/>
        <v>34542</v>
      </c>
      <c r="M307">
        <f ca="1"/>
        <v>31</v>
      </c>
      <c r="N307" s="238">
        <f ca="1"/>
        <v>1350</v>
      </c>
      <c r="O307">
        <f ca="1"/>
        <v>0</v>
      </c>
      <c r="P307" s="239">
        <f ca="1"/>
        <v>1750</v>
      </c>
      <c r="Q307">
        <f ca="1"/>
        <v>0</v>
      </c>
      <c r="R307" s="239">
        <f ca="1"/>
        <v>400</v>
      </c>
      <c r="S307" s="239">
        <f ca="1"/>
        <v>0</v>
      </c>
      <c r="T307" s="239" t="str">
        <f ca="1"/>
        <v/>
      </c>
      <c r="U307" s="239" t="str">
        <f ca="1"/>
        <v>0</v>
      </c>
      <c r="V307" s="239" t="str">
        <f ca="1"/>
        <v/>
      </c>
      <c r="W307" s="23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7">
        <f ca="1"/>
        <v>44622</v>
      </c>
      <c r="AE307" s="237">
        <f ca="1"/>
        <v>44627</v>
      </c>
      <c r="AF307" s="23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1">
        <f ca="1"/>
        <v>220306</v>
      </c>
      <c r="C308" s="241">
        <f ca="1"/>
        <v>0</v>
      </c>
      <c r="D308" s="240" t="str">
        <f ca="1"/>
        <v>高雄工業 岡山</v>
      </c>
      <c r="E308" s="240">
        <f ca="1"/>
        <v>0</v>
      </c>
      <c r="F308" s="240">
        <f ca="1"/>
        <v>0</v>
      </c>
      <c r="G308" s="240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7">
        <f ca="1"/>
        <v>34705</v>
      </c>
      <c r="M308">
        <f ca="1"/>
        <v>30</v>
      </c>
      <c r="N308" s="238">
        <f ca="1"/>
        <v>1350</v>
      </c>
      <c r="O308">
        <f ca="1"/>
        <v>0</v>
      </c>
      <c r="P308" s="239">
        <f ca="1"/>
        <v>1750</v>
      </c>
      <c r="Q308">
        <f ca="1"/>
        <v>0</v>
      </c>
      <c r="R308" s="239">
        <f ca="1"/>
        <v>400</v>
      </c>
      <c r="S308" s="239">
        <f ca="1"/>
        <v>0</v>
      </c>
      <c r="T308" s="239" t="str">
        <f ca="1"/>
        <v/>
      </c>
      <c r="U308" s="239" t="str">
        <f ca="1"/>
        <v>0</v>
      </c>
      <c r="V308" s="239" t="str">
        <f ca="1"/>
        <v/>
      </c>
      <c r="W308" s="237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7">
        <f ca="1"/>
        <v>44622</v>
      </c>
      <c r="AE308" s="237">
        <f ca="1"/>
        <v>44696</v>
      </c>
      <c r="AF308" s="237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1">
        <f ca="1"/>
        <v>220107</v>
      </c>
      <c r="C309" s="241">
        <f ca="1"/>
        <v>8210028</v>
      </c>
      <c r="D309" s="240" t="str">
        <f ca="1"/>
        <v>コーリツ 州の崎</v>
      </c>
      <c r="E309" s="240" t="str">
        <f ca="1"/>
        <v>州の崎工場製造1課1工区1班</v>
      </c>
      <c r="F309" s="240" t="str">
        <f ca="1"/>
        <v>州の崎工場製造1課1工区1班</v>
      </c>
      <c r="G309" s="240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7">
        <f ca="1"/>
        <v>33552</v>
      </c>
      <c r="M309">
        <f ca="1"/>
        <v>34</v>
      </c>
      <c r="N309" s="238">
        <f ca="1"/>
        <v>1500</v>
      </c>
      <c r="O309">
        <f ca="1"/>
        <v>0</v>
      </c>
      <c r="P309" s="239">
        <f ca="1"/>
        <v>2150</v>
      </c>
      <c r="Q309">
        <f ca="1"/>
        <v>0</v>
      </c>
      <c r="R309" s="239">
        <f ca="1"/>
        <v>650</v>
      </c>
      <c r="S309" s="239">
        <f ca="1"/>
        <v>340000</v>
      </c>
      <c r="T309" s="239">
        <f ca="1"/>
        <v>17051</v>
      </c>
      <c r="U309" s="239" t="str">
        <f ca="1"/>
        <v>0</v>
      </c>
      <c r="V309" s="239">
        <f ca="1"/>
        <v>31110</v>
      </c>
      <c r="W309" s="237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7">
        <f ca="1"/>
        <v>44567</v>
      </c>
      <c r="AE309" s="237">
        <f ca="1"/>
        <v>45919</v>
      </c>
      <c r="AF309" s="237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1">
        <f ca="1"/>
        <v>220309</v>
      </c>
      <c r="C310" s="241">
        <f ca="1"/>
        <v>0</v>
      </c>
      <c r="D310" s="240" t="str">
        <f ca="1"/>
        <v>ワーク 堺</v>
      </c>
      <c r="E310" s="240" t="str">
        <f ca="1"/>
        <v>堺工場　製造部</v>
      </c>
      <c r="F310" s="240">
        <f ca="1"/>
        <v>0</v>
      </c>
      <c r="G310" s="24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7">
        <f ca="1"/>
        <v>32273</v>
      </c>
      <c r="M310">
        <f ca="1"/>
        <v>37</v>
      </c>
      <c r="N310" s="238">
        <f ca="1"/>
        <v>1450</v>
      </c>
      <c r="O310">
        <f ca="1"/>
        <v>0</v>
      </c>
      <c r="P310" s="239">
        <f ca="1"/>
        <v>1900</v>
      </c>
      <c r="Q310">
        <f ca="1"/>
        <v>0</v>
      </c>
      <c r="R310" s="239">
        <f ca="1"/>
        <v>450</v>
      </c>
      <c r="S310" s="239">
        <f ca="1"/>
        <v>260000</v>
      </c>
      <c r="T310" s="239">
        <f ca="1"/>
        <v>13039</v>
      </c>
      <c r="U310" s="239" t="str">
        <f ca="1"/>
        <v>0</v>
      </c>
      <c r="V310" s="239">
        <f ca="1"/>
        <v>23790</v>
      </c>
      <c r="W310" s="237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7">
        <f ca="1"/>
        <v>44627</v>
      </c>
      <c r="AE310" s="237">
        <f ca="1"/>
        <v>0</v>
      </c>
      <c r="AF310" s="237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1">
        <f ca="1"/>
        <v>220310</v>
      </c>
      <c r="C311" s="241">
        <f ca="1"/>
        <v>0</v>
      </c>
      <c r="D311" s="240" t="str">
        <f ca="1"/>
        <v>瑞陵精機</v>
      </c>
      <c r="E311" s="240" t="str">
        <f ca="1"/>
        <v>製造1課</v>
      </c>
      <c r="F311" s="240" t="str">
        <f ca="1"/>
        <v>CVJ</v>
      </c>
      <c r="G311" s="240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7">
        <f ca="1"/>
        <v>34392</v>
      </c>
      <c r="M311">
        <f ca="1"/>
        <v>31</v>
      </c>
      <c r="N311" s="238">
        <f ca="1"/>
        <v>1300</v>
      </c>
      <c r="O311">
        <f ca="1"/>
        <v>0</v>
      </c>
      <c r="P311" s="239">
        <f ca="1"/>
        <v>1700</v>
      </c>
      <c r="Q311">
        <f ca="1"/>
        <v>0</v>
      </c>
      <c r="R311" s="239">
        <f ca="1"/>
        <v>400</v>
      </c>
      <c r="S311" s="239">
        <f ca="1"/>
        <v>0</v>
      </c>
      <c r="T311" s="239" t="str">
        <f ca="1"/>
        <v/>
      </c>
      <c r="U311" s="239" t="str">
        <f ca="1"/>
        <v>0</v>
      </c>
      <c r="V311" s="239" t="str">
        <f ca="1"/>
        <v/>
      </c>
      <c r="W311" s="237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7">
        <f ca="1"/>
        <v>44628</v>
      </c>
      <c r="AE311" s="237">
        <f ca="1"/>
        <v>44719</v>
      </c>
      <c r="AF311" s="237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1">
        <f ca="1"/>
        <v>220311</v>
      </c>
      <c r="C312" s="241">
        <f ca="1"/>
        <v>242035</v>
      </c>
      <c r="D312" s="240" t="str">
        <f ca="1"/>
        <v>高雄工業 静岡</v>
      </c>
      <c r="E312" s="240" t="str">
        <f ca="1"/>
        <v>高雄工業株式会社 静岡事業所第二工場製作課</v>
      </c>
      <c r="F312" s="240" t="str">
        <f ca="1"/>
        <v>内輪</v>
      </c>
      <c r="G312" s="240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7">
        <f ca="1"/>
        <v>30422</v>
      </c>
      <c r="M312">
        <f ca="1"/>
        <v>42</v>
      </c>
      <c r="N312" s="238">
        <f ca="1"/>
        <v>1400</v>
      </c>
      <c r="O312">
        <f ca="1"/>
        <v>0</v>
      </c>
      <c r="P312" s="239">
        <f ca="1"/>
        <v>1760</v>
      </c>
      <c r="Q312">
        <f ca="1"/>
        <v>0</v>
      </c>
      <c r="R312" s="239">
        <f ca="1"/>
        <v>360</v>
      </c>
      <c r="S312" s="239">
        <f ca="1"/>
        <v>180000</v>
      </c>
      <c r="T312" s="239">
        <f ca="1"/>
        <v>9027</v>
      </c>
      <c r="U312" s="239">
        <f ca="1"/>
        <v>1431</v>
      </c>
      <c r="V312" s="239">
        <f ca="1"/>
        <v>16470</v>
      </c>
      <c r="W312" s="237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7">
        <f ca="1"/>
        <v>44628</v>
      </c>
      <c r="AE312" s="237">
        <f ca="1"/>
        <v>45169</v>
      </c>
      <c r="AF312" s="237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1">
        <f ca="1"/>
        <v>220312</v>
      </c>
      <c r="C313" s="241">
        <f ca="1"/>
        <v>242034</v>
      </c>
      <c r="D313" s="240" t="str">
        <f ca="1"/>
        <v>高雄工業 静岡</v>
      </c>
      <c r="E313" s="240" t="str">
        <f ca="1"/>
        <v>008110 高雄工業株式会社 静岡事業所第一工場製作課</v>
      </c>
      <c r="F313" s="240">
        <f ca="1"/>
        <v>0</v>
      </c>
      <c r="G313" s="240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7">
        <f ca="1"/>
        <v>35779</v>
      </c>
      <c r="M313">
        <f ca="1"/>
        <v>28</v>
      </c>
      <c r="N313" s="238">
        <f ca="1"/>
        <v>1350</v>
      </c>
      <c r="O313">
        <f ca="1"/>
        <v>0</v>
      </c>
      <c r="P313" s="239">
        <f ca="1"/>
        <v>1750</v>
      </c>
      <c r="Q313">
        <f ca="1"/>
        <v>0</v>
      </c>
      <c r="R313" s="239">
        <f ca="1"/>
        <v>400</v>
      </c>
      <c r="S313" s="239">
        <f ca="1"/>
        <v>0</v>
      </c>
      <c r="T313" s="239" t="str">
        <f ca="1"/>
        <v/>
      </c>
      <c r="U313" s="239" t="str">
        <f ca="1"/>
        <v>0</v>
      </c>
      <c r="V313" s="239" t="str">
        <f ca="1"/>
        <v/>
      </c>
      <c r="W313" s="237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7">
        <f ca="1"/>
        <v>44628</v>
      </c>
      <c r="AE313" s="237">
        <f ca="1"/>
        <v>44742</v>
      </c>
      <c r="AF313" s="237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1">
        <f ca="1"/>
        <v>220313</v>
      </c>
      <c r="C314" s="241">
        <f ca="1"/>
        <v>242036</v>
      </c>
      <c r="D314" s="240" t="str">
        <f ca="1"/>
        <v>高雄工業 静岡</v>
      </c>
      <c r="E314" s="240" t="str">
        <f ca="1"/>
        <v>高雄工業株式会社 静岡事業所第一工場製作課</v>
      </c>
      <c r="F314" s="240" t="str">
        <f ca="1"/>
        <v>清掃作業</v>
      </c>
      <c r="G314" s="240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7">
        <f ca="1"/>
        <v>35182</v>
      </c>
      <c r="M314">
        <f ca="1"/>
        <v>29</v>
      </c>
      <c r="N314" s="238">
        <f ca="1"/>
        <v>1300</v>
      </c>
      <c r="O314">
        <f ca="1"/>
        <v>0</v>
      </c>
      <c r="P314" s="239">
        <f ca="1"/>
        <v>1750</v>
      </c>
      <c r="Q314">
        <f ca="1"/>
        <v>0</v>
      </c>
      <c r="R314" s="239">
        <f ca="1"/>
        <v>450</v>
      </c>
      <c r="S314" s="239">
        <f ca="1"/>
        <v>260000</v>
      </c>
      <c r="T314" s="239">
        <f ca="1"/>
        <v>13039</v>
      </c>
      <c r="U314" s="239" t="str">
        <f ca="1"/>
        <v>0</v>
      </c>
      <c r="V314" s="239">
        <f ca="1"/>
        <v>23790</v>
      </c>
      <c r="W314" s="237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7">
        <f ca="1"/>
        <v>44628</v>
      </c>
      <c r="AE314" s="237">
        <f ca="1"/>
        <v>45251</v>
      </c>
      <c r="AF314" s="237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1">
        <f ca="1"/>
        <v>220315</v>
      </c>
      <c r="C315" s="241">
        <f ca="1"/>
        <v>8210037</v>
      </c>
      <c r="D315" s="240" t="str">
        <f ca="1"/>
        <v>コーリツ 本社</v>
      </c>
      <c r="E315" s="240" t="str">
        <f ca="1"/>
        <v>本社工場　製造１課２工区２班</v>
      </c>
      <c r="F315" s="240">
        <f ca="1"/>
        <v>0</v>
      </c>
      <c r="G315" s="240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7">
        <f ca="1"/>
        <v>34262</v>
      </c>
      <c r="M315">
        <f ca="1"/>
        <v>32</v>
      </c>
      <c r="N315" s="238">
        <f ca="1"/>
        <v>1400</v>
      </c>
      <c r="O315">
        <f ca="1"/>
        <v>0</v>
      </c>
      <c r="P315" s="239">
        <f ca="1"/>
        <v>1960</v>
      </c>
      <c r="Q315">
        <f ca="1"/>
        <v>0</v>
      </c>
      <c r="R315" s="239">
        <f ca="1"/>
        <v>560</v>
      </c>
      <c r="S315" s="239">
        <f ca="1"/>
        <v>0</v>
      </c>
      <c r="T315" s="239" t="str">
        <f ca="1"/>
        <v/>
      </c>
      <c r="U315" s="239" t="str">
        <f ca="1"/>
        <v>0</v>
      </c>
      <c r="V315" s="239" t="str">
        <f ca="1"/>
        <v/>
      </c>
      <c r="W315" s="237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7">
        <f ca="1"/>
        <v>44634</v>
      </c>
      <c r="AE315" s="237">
        <f ca="1"/>
        <v>44951</v>
      </c>
      <c r="AF315" s="237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1">
        <f ca="1"/>
        <v>220317</v>
      </c>
      <c r="C316" s="241">
        <f ca="1"/>
        <v>232050</v>
      </c>
      <c r="D316" s="240" t="str">
        <f ca="1"/>
        <v>高雄工業 岡山</v>
      </c>
      <c r="E316" s="240" t="str">
        <f ca="1"/>
        <v>高雄工業株式会社 岡山事業所HUB工場製作1課</v>
      </c>
      <c r="F316" s="240" t="str">
        <f ca="1"/>
        <v>1次旋係</v>
      </c>
      <c r="G316" s="240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7">
        <f ca="1"/>
        <v>34464</v>
      </c>
      <c r="M316">
        <f ca="1"/>
        <v>31</v>
      </c>
      <c r="N316" s="238">
        <f ca="1"/>
        <v>1420</v>
      </c>
      <c r="O316">
        <f ca="1"/>
        <v>0</v>
      </c>
      <c r="P316" s="239">
        <f ca="1"/>
        <v>1860</v>
      </c>
      <c r="Q316">
        <f ca="1"/>
        <v>0</v>
      </c>
      <c r="R316" s="239">
        <f ca="1"/>
        <v>440</v>
      </c>
      <c r="S316" s="239">
        <f ca="1"/>
        <v>260000</v>
      </c>
      <c r="T316" s="239">
        <f ca="1"/>
        <v>13039</v>
      </c>
      <c r="U316" s="239" t="str">
        <f ca="1"/>
        <v>0</v>
      </c>
      <c r="V316" s="239">
        <f ca="1"/>
        <v>23790</v>
      </c>
      <c r="W316" s="237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7">
        <f ca="1"/>
        <v>44637</v>
      </c>
      <c r="AE316" s="237">
        <f ca="1"/>
        <v>45868</v>
      </c>
      <c r="AF316" s="237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1">
        <f ca="1"/>
        <v>220316</v>
      </c>
      <c r="C317" s="241">
        <f ca="1"/>
        <v>60064</v>
      </c>
      <c r="D317" s="240" t="str">
        <f ca="1"/>
        <v>六甲電子</v>
      </c>
      <c r="E317" s="240" t="str">
        <f ca="1"/>
        <v>製造部　製造１課　バッチ</v>
      </c>
      <c r="F317" s="240">
        <f ca="1"/>
        <v>0</v>
      </c>
      <c r="G317" s="240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7">
        <f ca="1"/>
        <v>35348</v>
      </c>
      <c r="M317">
        <f ca="1"/>
        <v>29</v>
      </c>
      <c r="N317" s="238">
        <f ca="1"/>
        <v>1450</v>
      </c>
      <c r="O317">
        <f ca="1"/>
        <v>0</v>
      </c>
      <c r="P317" s="239">
        <f ca="1"/>
        <v>2000</v>
      </c>
      <c r="Q317">
        <f ca="1"/>
        <v>0</v>
      </c>
      <c r="R317" s="239">
        <f ca="1"/>
        <v>550</v>
      </c>
      <c r="S317" s="239">
        <f ca="1"/>
        <v>360000</v>
      </c>
      <c r="T317" s="239">
        <f ca="1"/>
        <v>18054</v>
      </c>
      <c r="U317" s="239" t="str">
        <f ca="1"/>
        <v>0</v>
      </c>
      <c r="V317" s="239">
        <f ca="1"/>
        <v>32940</v>
      </c>
      <c r="W317" s="23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7">
        <f ca="1"/>
        <v>44637</v>
      </c>
      <c r="AE317" s="237">
        <f ca="1"/>
        <v>45834</v>
      </c>
      <c r="AF317" s="23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1">
        <f ca="1"/>
        <v>220318</v>
      </c>
      <c r="C318" s="241">
        <f ca="1"/>
        <v>232051</v>
      </c>
      <c r="D318" s="240" t="str">
        <f ca="1"/>
        <v>高雄工業 岡山</v>
      </c>
      <c r="E318" s="240" t="str">
        <f ca="1"/>
        <v>高雄工業株式会社 岡山事業所HUB工場製作1課</v>
      </c>
      <c r="F318" s="240" t="str">
        <f ca="1"/>
        <v>一次旋係</v>
      </c>
      <c r="G318" s="240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7">
        <f ca="1"/>
        <v>34977</v>
      </c>
      <c r="M318">
        <f ca="1"/>
        <v>30</v>
      </c>
      <c r="N318" s="238">
        <f ca="1"/>
        <v>1400</v>
      </c>
      <c r="O318">
        <f ca="1"/>
        <v>0</v>
      </c>
      <c r="P318" s="239">
        <f ca="1"/>
        <v>1750</v>
      </c>
      <c r="Q318">
        <f ca="1"/>
        <v>0</v>
      </c>
      <c r="R318" s="239">
        <f ca="1"/>
        <v>350</v>
      </c>
      <c r="S318" s="239">
        <f ca="1"/>
        <v>180000</v>
      </c>
      <c r="T318" s="239">
        <f ca="1"/>
        <v>9027</v>
      </c>
      <c r="U318" s="239" t="str">
        <f ca="1"/>
        <v>0</v>
      </c>
      <c r="V318" s="239">
        <f ca="1"/>
        <v>16470</v>
      </c>
      <c r="W318" s="237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7">
        <f ca="1"/>
        <v>44637</v>
      </c>
      <c r="AE318" s="237">
        <f ca="1"/>
        <v>44999</v>
      </c>
      <c r="AF318" s="237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1">
        <f ca="1"/>
        <v>220319</v>
      </c>
      <c r="C319" s="241">
        <f ca="1"/>
        <v>0</v>
      </c>
      <c r="D319" s="240" t="str">
        <f ca="1"/>
        <v>六甲電子</v>
      </c>
      <c r="E319" s="240">
        <f ca="1"/>
        <v>0</v>
      </c>
      <c r="F319" s="240">
        <f ca="1"/>
        <v>0</v>
      </c>
      <c r="G319" s="240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7">
        <f ca="1"/>
        <v>34107</v>
      </c>
      <c r="M319">
        <f ca="1"/>
        <v>32</v>
      </c>
      <c r="N319" s="238">
        <f ca="1"/>
        <v>1400</v>
      </c>
      <c r="O319">
        <f ca="1"/>
        <v>0</v>
      </c>
      <c r="P319" s="239">
        <f ca="1"/>
        <v>2000</v>
      </c>
      <c r="Q319">
        <f ca="1"/>
        <v>0</v>
      </c>
      <c r="R319" s="239">
        <f ca="1"/>
        <v>600</v>
      </c>
      <c r="S319" s="239">
        <f ca="1"/>
        <v>0</v>
      </c>
      <c r="T319" s="239" t="str">
        <f ca="1"/>
        <v/>
      </c>
      <c r="U319" s="239" t="str">
        <f ca="1"/>
        <v>0</v>
      </c>
      <c r="V319" s="239" t="str">
        <f ca="1"/>
        <v/>
      </c>
      <c r="W319" s="237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7">
        <f ca="1"/>
        <v>44637</v>
      </c>
      <c r="AE319" s="237">
        <f ca="1"/>
        <v>44803</v>
      </c>
      <c r="AF319" s="237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1">
        <f ca="1"/>
        <v>220320</v>
      </c>
      <c r="C320" s="241">
        <f ca="1"/>
        <v>8210038</v>
      </c>
      <c r="D320" s="240" t="str">
        <f ca="1"/>
        <v>コーリツ 乙川</v>
      </c>
      <c r="E320" s="240" t="str">
        <f ca="1"/>
        <v>乙川第２工場　製造３課６工区９班</v>
      </c>
      <c r="F320" s="240" t="str">
        <f ca="1"/>
        <v>乙川工場製造3課6工区9班</v>
      </c>
      <c r="G320" s="24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7">
        <f ca="1"/>
        <v>33921</v>
      </c>
      <c r="M320">
        <f ca="1"/>
        <v>33</v>
      </c>
      <c r="N320" s="238">
        <f ca="1"/>
        <v>1400</v>
      </c>
      <c r="O320">
        <f ca="1"/>
        <v>0</v>
      </c>
      <c r="P320" s="239">
        <f ca="1"/>
        <v>1960</v>
      </c>
      <c r="Q320">
        <f ca="1"/>
        <v>0</v>
      </c>
      <c r="R320" s="239">
        <f ca="1"/>
        <v>560</v>
      </c>
      <c r="S320" s="239">
        <f ca="1"/>
        <v>180000</v>
      </c>
      <c r="T320" s="239">
        <f ca="1"/>
        <v>9027</v>
      </c>
      <c r="U320" s="239" t="str">
        <f ca="1"/>
        <v>0</v>
      </c>
      <c r="V320" s="239">
        <f ca="1"/>
        <v>16470</v>
      </c>
      <c r="W320" s="237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7">
        <f ca="1"/>
        <v>44638</v>
      </c>
      <c r="AE320" s="237">
        <f ca="1"/>
        <v>45119</v>
      </c>
      <c r="AF320" s="237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1">
        <f ca="1"/>
        <v>220302</v>
      </c>
      <c r="C321" s="241">
        <f ca="1"/>
        <v>8210034</v>
      </c>
      <c r="D321" s="240" t="str">
        <f ca="1"/>
        <v>コーリツ 乙川</v>
      </c>
      <c r="E321" s="240" t="str">
        <f ca="1"/>
        <v>州の崎工場製造2課2工区３班</v>
      </c>
      <c r="F321" s="240" t="str">
        <f ca="1"/>
        <v>州の崎工場製造2課2工区３班</v>
      </c>
      <c r="G321" s="240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7">
        <f ca="1"/>
        <v>34640</v>
      </c>
      <c r="M321">
        <f ca="1"/>
        <v>31</v>
      </c>
      <c r="N321" s="238">
        <f ca="1"/>
        <v>1500</v>
      </c>
      <c r="O321">
        <f ca="1"/>
        <v>0</v>
      </c>
      <c r="P321" s="239">
        <f ca="1"/>
        <v>2150</v>
      </c>
      <c r="Q321">
        <f ca="1"/>
        <v>0</v>
      </c>
      <c r="R321" s="239">
        <f ca="1"/>
        <v>650</v>
      </c>
      <c r="S321" s="239">
        <f ca="1"/>
        <v>380000</v>
      </c>
      <c r="T321" s="239">
        <f ca="1"/>
        <v>19057</v>
      </c>
      <c r="U321" s="239" t="str">
        <f ca="1"/>
        <v>0</v>
      </c>
      <c r="V321" s="239">
        <f ca="1"/>
        <v>34770</v>
      </c>
      <c r="W321" s="237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7">
        <f ca="1"/>
        <v>44621</v>
      </c>
      <c r="AE321" s="237">
        <f ca="1"/>
        <v>0</v>
      </c>
      <c r="AF321" s="237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1">
        <f ca="1"/>
        <v>220322</v>
      </c>
      <c r="C322" s="241">
        <f ca="1"/>
        <v>222043</v>
      </c>
      <c r="D322" s="240" t="str">
        <f ca="1"/>
        <v>高雄工業 海南第二</v>
      </c>
      <c r="E322" s="240" t="str">
        <f ca="1"/>
        <v>高雄工業株式会社 愛知事業所海南第二工場製作課</v>
      </c>
      <c r="F322" s="240" t="str">
        <f ca="1"/>
        <v>P</v>
      </c>
      <c r="G322" s="240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7">
        <f ca="1"/>
        <v>35247</v>
      </c>
      <c r="M322">
        <f ca="1"/>
        <v>29</v>
      </c>
      <c r="N322" s="238">
        <f ca="1"/>
        <v>1370</v>
      </c>
      <c r="O322">
        <f ca="1"/>
        <v>0</v>
      </c>
      <c r="P322" s="239">
        <f ca="1"/>
        <v>1770</v>
      </c>
      <c r="Q322">
        <f ca="1"/>
        <v>0</v>
      </c>
      <c r="R322" s="239">
        <f ca="1"/>
        <v>400</v>
      </c>
      <c r="S322" s="239">
        <f ca="1"/>
        <v>0</v>
      </c>
      <c r="T322" s="239" t="str">
        <f ca="1"/>
        <v/>
      </c>
      <c r="U322" s="239" t="str">
        <f ca="1"/>
        <v>0</v>
      </c>
      <c r="V322" s="239" t="str">
        <f ca="1"/>
        <v/>
      </c>
      <c r="W322" s="237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7">
        <f ca="1"/>
        <v>44643</v>
      </c>
      <c r="AE322" s="237">
        <f ca="1"/>
        <v>44862</v>
      </c>
      <c r="AF322" s="237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1">
        <f ca="1"/>
        <v>220323</v>
      </c>
      <c r="C323" s="241">
        <f ca="1"/>
        <v>60065</v>
      </c>
      <c r="D323" s="240" t="str">
        <f ca="1"/>
        <v>六甲電子</v>
      </c>
      <c r="E323" s="240" t="str">
        <f ca="1"/>
        <v>製造部　製造２課</v>
      </c>
      <c r="F323" s="240">
        <f ca="1"/>
        <v>0</v>
      </c>
      <c r="G323" s="240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7">
        <f ca="1"/>
        <v>33826</v>
      </c>
      <c r="M323">
        <f ca="1"/>
        <v>33</v>
      </c>
      <c r="N323" s="238">
        <f ca="1"/>
        <v>1500</v>
      </c>
      <c r="O323">
        <f ca="1"/>
        <v>0</v>
      </c>
      <c r="P323" s="239">
        <f ca="1"/>
        <v>2200</v>
      </c>
      <c r="Q323">
        <f ca="1"/>
        <v>0</v>
      </c>
      <c r="R323" s="239">
        <f ca="1"/>
        <v>700</v>
      </c>
      <c r="S323" s="239">
        <f ca="1"/>
        <v>0</v>
      </c>
      <c r="T323" s="239" t="str">
        <f ca="1"/>
        <v/>
      </c>
      <c r="U323" s="239" t="str">
        <f ca="1"/>
        <v>0</v>
      </c>
      <c r="V323" s="239" t="str">
        <f ca="1"/>
        <v/>
      </c>
      <c r="W323" s="237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7">
        <f ca="1"/>
        <v>44645</v>
      </c>
      <c r="AE323" s="237">
        <f ca="1"/>
        <v>44854</v>
      </c>
      <c r="AF323" s="237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1">
        <f ca="1"/>
        <v>220324</v>
      </c>
      <c r="C324" s="241">
        <f ca="1"/>
        <v>242042</v>
      </c>
      <c r="D324" s="240" t="str">
        <f ca="1"/>
        <v>高雄工業 静岡</v>
      </c>
      <c r="E324" s="240" t="str">
        <f ca="1"/>
        <v>高雄工業株式会社 静岡事業所第二工場製作課</v>
      </c>
      <c r="F324" s="240" t="str">
        <f ca="1"/>
        <v>内輪</v>
      </c>
      <c r="G324" s="240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7">
        <f ca="1"/>
        <v>35332</v>
      </c>
      <c r="M324">
        <f ca="1"/>
        <v>29</v>
      </c>
      <c r="N324" s="238">
        <f ca="1"/>
        <v>1400</v>
      </c>
      <c r="O324">
        <f ca="1"/>
        <v>0</v>
      </c>
      <c r="P324" s="239">
        <f ca="1"/>
        <v>1760</v>
      </c>
      <c r="Q324">
        <f ca="1"/>
        <v>0</v>
      </c>
      <c r="R324" s="239">
        <f ca="1"/>
        <v>360</v>
      </c>
      <c r="S324" s="239">
        <f ca="1"/>
        <v>280000</v>
      </c>
      <c r="T324" s="239">
        <f ca="1"/>
        <v>14042</v>
      </c>
      <c r="U324" s="239" t="str">
        <f ca="1"/>
        <v>0</v>
      </c>
      <c r="V324" s="239">
        <f ca="1"/>
        <v>25620</v>
      </c>
      <c r="W324" s="237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7">
        <f ca="1"/>
        <v>44649</v>
      </c>
      <c r="AE324" s="237">
        <f ca="1"/>
        <v>45285</v>
      </c>
      <c r="AF324" s="237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1">
        <f ca="1"/>
        <v>220325</v>
      </c>
      <c r="C325" s="241">
        <f ca="1"/>
        <v>232052</v>
      </c>
      <c r="D325" s="240" t="str">
        <f ca="1"/>
        <v>高雄工業 岡山</v>
      </c>
      <c r="E325" s="240" t="str">
        <f ca="1"/>
        <v>高雄工業株式会社 岡山事業所HUB工場製作1課</v>
      </c>
      <c r="F325" s="240" t="str">
        <f ca="1"/>
        <v>1次旋係</v>
      </c>
      <c r="G325" s="240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7">
        <f ca="1"/>
        <v>32632</v>
      </c>
      <c r="M325">
        <f ca="1"/>
        <v>36</v>
      </c>
      <c r="N325" s="238">
        <f ca="1"/>
        <v>1410</v>
      </c>
      <c r="O325">
        <f ca="1"/>
        <v>0</v>
      </c>
      <c r="P325" s="239">
        <f ca="1"/>
        <v>1820</v>
      </c>
      <c r="Q325">
        <f ca="1"/>
        <v>0</v>
      </c>
      <c r="R325" s="239">
        <f ca="1"/>
        <v>410</v>
      </c>
      <c r="S325" s="239">
        <f ca="1"/>
        <v>260000</v>
      </c>
      <c r="T325" s="239">
        <f ca="1"/>
        <v>13039</v>
      </c>
      <c r="U325" s="239" t="str">
        <f ca="1"/>
        <v>0</v>
      </c>
      <c r="V325" s="239">
        <f ca="1"/>
        <v>23790</v>
      </c>
      <c r="W325" s="237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7">
        <f ca="1"/>
        <v>44649</v>
      </c>
      <c r="AE325" s="237">
        <f ca="1"/>
        <v>45727</v>
      </c>
      <c r="AF325" s="237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1">
        <f ca="1"/>
        <v>220326</v>
      </c>
      <c r="C326" s="241">
        <f ca="1"/>
        <v>0</v>
      </c>
      <c r="D326" s="240" t="str">
        <f ca="1"/>
        <v>ﾌｪﾆﾃｯｸｾﾐｺﾝﾀﾞｸﾀｰ 鹿児島</v>
      </c>
      <c r="E326" s="240" t="str">
        <f ca="1"/>
        <v>鹿児島工場　製造部　製造課</v>
      </c>
      <c r="F326" s="240">
        <f ca="1"/>
        <v>0</v>
      </c>
      <c r="G326" s="240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7">
        <f ca="1"/>
        <v>34602</v>
      </c>
      <c r="M326">
        <f ca="1"/>
        <v>31</v>
      </c>
      <c r="N326" s="238">
        <f ca="1"/>
        <v>1400</v>
      </c>
      <c r="O326">
        <f ca="1"/>
        <v>0</v>
      </c>
      <c r="P326" s="239">
        <f ca="1"/>
        <v>2000</v>
      </c>
      <c r="Q326" t="str">
        <f ca="1"/>
        <v>2022/7/1~ 1900円⇒2000円</v>
      </c>
      <c r="R326" s="239">
        <f ca="1"/>
        <v>600</v>
      </c>
      <c r="S326" s="239">
        <f ca="1"/>
        <v>260000</v>
      </c>
      <c r="T326" s="239">
        <f ca="1"/>
        <v>13039</v>
      </c>
      <c r="U326" s="239" t="str">
        <f ca="1"/>
        <v>0</v>
      </c>
      <c r="V326" s="239">
        <f ca="1"/>
        <v>23790</v>
      </c>
      <c r="W326" s="237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7">
        <f ca="1"/>
        <v>44650</v>
      </c>
      <c r="AE326" s="237">
        <f ca="1"/>
        <v>45247</v>
      </c>
      <c r="AF326" s="237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1">
        <f ca="1"/>
        <v>220327</v>
      </c>
      <c r="C327" s="241">
        <f ca="1"/>
        <v>232053</v>
      </c>
      <c r="D327" s="240" t="str">
        <f ca="1"/>
        <v>高雄工業 岡山</v>
      </c>
      <c r="E327" s="240" t="str">
        <f ca="1"/>
        <v>高雄工業株式会社 岡山事業所HUB工場製作1課</v>
      </c>
      <c r="F327" s="240" t="str">
        <f ca="1"/>
        <v>一次旋係</v>
      </c>
      <c r="G327" s="240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7">
        <f ca="1"/>
        <v>34277</v>
      </c>
      <c r="M327">
        <f ca="1"/>
        <v>32</v>
      </c>
      <c r="N327" s="238">
        <f ca="1"/>
        <v>1350</v>
      </c>
      <c r="O327">
        <f ca="1"/>
        <v>0</v>
      </c>
      <c r="P327" s="239">
        <f ca="1"/>
        <v>1750</v>
      </c>
      <c r="Q327">
        <f ca="1"/>
        <v>0</v>
      </c>
      <c r="R327" s="239">
        <f ca="1"/>
        <v>400</v>
      </c>
      <c r="S327" s="239">
        <f ca="1"/>
        <v>0</v>
      </c>
      <c r="T327" s="239" t="str">
        <f ca="1"/>
        <v/>
      </c>
      <c r="U327" s="239" t="str">
        <f ca="1"/>
        <v>0</v>
      </c>
      <c r="V327" s="239" t="str">
        <f ca="1"/>
        <v/>
      </c>
      <c r="W327" s="23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7">
        <f ca="1"/>
        <v>44651</v>
      </c>
      <c r="AE327" s="237">
        <f ca="1"/>
        <v>44831</v>
      </c>
      <c r="AF327" s="23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1">
        <f ca="1"/>
        <v>220401</v>
      </c>
      <c r="C328" s="241">
        <f ca="1"/>
        <v>232054</v>
      </c>
      <c r="D328" s="240" t="str">
        <f ca="1"/>
        <v>高雄工業 岡山</v>
      </c>
      <c r="E328" s="240" t="str">
        <f ca="1"/>
        <v>高雄工業株式会社 岡山事業所業務</v>
      </c>
      <c r="F328" s="240" t="str">
        <f ca="1"/>
        <v>業務係CVJ</v>
      </c>
      <c r="G328" s="240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7">
        <f ca="1"/>
        <v>35437</v>
      </c>
      <c r="M328">
        <f ca="1"/>
        <v>28</v>
      </c>
      <c r="N328" s="238">
        <f ca="1"/>
        <v>1250</v>
      </c>
      <c r="O328">
        <f ca="1"/>
        <v>0</v>
      </c>
      <c r="P328" s="239">
        <f ca="1"/>
        <v>1660</v>
      </c>
      <c r="Q328">
        <f ca="1"/>
        <v>0</v>
      </c>
      <c r="R328" s="239">
        <f ca="1"/>
        <v>410</v>
      </c>
      <c r="S328" s="239">
        <f ca="1"/>
        <v>180000</v>
      </c>
      <c r="T328" s="239">
        <f ca="1"/>
        <v>9027</v>
      </c>
      <c r="U328" s="239" t="str">
        <f ca="1"/>
        <v>0</v>
      </c>
      <c r="V328" s="239">
        <f ca="1"/>
        <v>16470</v>
      </c>
      <c r="W328" s="237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7">
        <f ca="1"/>
        <v>44655</v>
      </c>
      <c r="AE328" s="237">
        <f ca="1"/>
        <v>45040</v>
      </c>
      <c r="AF328" s="237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1">
        <f ca="1"/>
        <v>220402</v>
      </c>
      <c r="C329" s="241">
        <f ca="1"/>
        <v>0</v>
      </c>
      <c r="D329" s="240" t="str">
        <f ca="1"/>
        <v>新日本ﾎｲｰﾙ工業</v>
      </c>
      <c r="E329" s="240">
        <f ca="1"/>
        <v>0</v>
      </c>
      <c r="F329" s="240">
        <f ca="1"/>
        <v>0</v>
      </c>
      <c r="G329" s="240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7">
        <f ca="1"/>
        <v>31531</v>
      </c>
      <c r="M329">
        <f ca="1"/>
        <v>39</v>
      </c>
      <c r="N329" s="238">
        <f ca="1"/>
        <v>1400</v>
      </c>
      <c r="O329">
        <f ca="1"/>
        <v>0</v>
      </c>
      <c r="P329" s="239">
        <f ca="1"/>
        <v>1800</v>
      </c>
      <c r="Q329">
        <f ca="1"/>
        <v>0</v>
      </c>
      <c r="R329" s="239">
        <f ca="1"/>
        <v>400</v>
      </c>
      <c r="S329" s="239">
        <f ca="1"/>
        <v>180000</v>
      </c>
      <c r="T329" s="239">
        <f ca="1"/>
        <v>9027</v>
      </c>
      <c r="U329" s="239" t="str">
        <f ca="1"/>
        <v>0</v>
      </c>
      <c r="V329" s="239">
        <f ca="1"/>
        <v>16470</v>
      </c>
      <c r="W329" s="237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7">
        <f ca="1"/>
        <v>44655</v>
      </c>
      <c r="AE329" s="237">
        <f ca="1"/>
        <v>45105</v>
      </c>
      <c r="AF329" s="237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1">
        <f ca="1"/>
        <v>220403</v>
      </c>
      <c r="C330" s="241">
        <f ca="1"/>
        <v>242038</v>
      </c>
      <c r="D330" s="240" t="str">
        <f ca="1"/>
        <v>高雄工業 静岡</v>
      </c>
      <c r="E330" s="240" t="str">
        <f ca="1"/>
        <v>高雄工業株式会社 静岡事業所第二工場製作課</v>
      </c>
      <c r="F330" s="240" t="str">
        <f ca="1"/>
        <v>トラニオン</v>
      </c>
      <c r="G330" s="24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7">
        <f ca="1"/>
        <v>34748</v>
      </c>
      <c r="M330">
        <f ca="1"/>
        <v>30</v>
      </c>
      <c r="N330" s="238">
        <f ca="1"/>
        <v>1420</v>
      </c>
      <c r="O330">
        <f ca="1"/>
        <v>0</v>
      </c>
      <c r="P330" s="239">
        <f ca="1"/>
        <v>1820</v>
      </c>
      <c r="Q330">
        <f ca="1"/>
        <v>0</v>
      </c>
      <c r="R330" s="239">
        <f ca="1"/>
        <v>400</v>
      </c>
      <c r="S330" s="239">
        <f ca="1"/>
        <v>300000</v>
      </c>
      <c r="T330" s="239">
        <f ca="1"/>
        <v>15045</v>
      </c>
      <c r="U330" s="239" t="str">
        <f ca="1"/>
        <v>0</v>
      </c>
      <c r="V330" s="239">
        <f ca="1"/>
        <v>27450</v>
      </c>
      <c r="W330" s="237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7">
        <f ca="1"/>
        <v>44658</v>
      </c>
      <c r="AE330" s="237">
        <f ca="1"/>
        <v>45762</v>
      </c>
      <c r="AF330" s="237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退社</v>
      </c>
      <c r="B331" s="241">
        <f ca="1"/>
        <v>220406</v>
      </c>
      <c r="C331" s="241">
        <f ca="1"/>
        <v>232055</v>
      </c>
      <c r="D331" s="240" t="str">
        <f ca="1"/>
        <v>高雄工業 岡山</v>
      </c>
      <c r="E331" s="240" t="str">
        <f ca="1"/>
        <v>高雄工業株式会社 岡山事業所HUB工場製作1課</v>
      </c>
      <c r="F331" s="240" t="str">
        <f ca="1"/>
        <v>1次旋係</v>
      </c>
      <c r="G331" s="240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7">
        <f ca="1"/>
        <v>32908</v>
      </c>
      <c r="M331">
        <f ca="1"/>
        <v>35</v>
      </c>
      <c r="N331" s="238">
        <f ca="1"/>
        <v>1410</v>
      </c>
      <c r="O331">
        <f ca="1"/>
        <v>0</v>
      </c>
      <c r="P331" s="239">
        <f ca="1"/>
        <v>1850</v>
      </c>
      <c r="Q331">
        <f ca="1"/>
        <v>0</v>
      </c>
      <c r="R331" s="239">
        <f ca="1"/>
        <v>440</v>
      </c>
      <c r="S331" s="239">
        <f ca="1"/>
        <v>300000</v>
      </c>
      <c r="T331" s="239">
        <f ca="1"/>
        <v>15045</v>
      </c>
      <c r="U331" s="239" t="str">
        <f ca="1"/>
        <v>0</v>
      </c>
      <c r="V331" s="239">
        <f ca="1"/>
        <v>27450</v>
      </c>
      <c r="W331" s="237">
        <f ca="1"/>
        <v>46017</v>
      </c>
      <c r="X331" t="str">
        <f ca="1"/>
        <v/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7">
        <f ca="1"/>
        <v>44659</v>
      </c>
      <c r="AE331" s="237">
        <f ca="1"/>
        <v>46017</v>
      </c>
      <c r="AF331" s="237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1">
        <f ca="1"/>
        <v>220404</v>
      </c>
      <c r="C332" s="241">
        <f ca="1"/>
        <v>0</v>
      </c>
      <c r="D332" s="240" t="str">
        <f ca="1"/>
        <v>高雄工業 海南第一</v>
      </c>
      <c r="E332" s="240" t="str">
        <f ca="1"/>
        <v>006210 高雄工業株式会社 海南第一工場製作1課</v>
      </c>
      <c r="F332" s="240">
        <f ca="1"/>
        <v>0</v>
      </c>
      <c r="G332" s="240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7">
        <f ca="1"/>
        <v>22349</v>
      </c>
      <c r="M332">
        <f ca="1"/>
        <v>64</v>
      </c>
      <c r="N332" s="238">
        <f ca="1"/>
        <v>1400</v>
      </c>
      <c r="O332">
        <f ca="1"/>
        <v>0</v>
      </c>
      <c r="P332" s="239">
        <f ca="1"/>
        <v>1750</v>
      </c>
      <c r="Q332">
        <f ca="1"/>
        <v>0</v>
      </c>
      <c r="R332" s="239">
        <f ca="1"/>
        <v>350</v>
      </c>
      <c r="S332" s="239">
        <f ca="1"/>
        <v>0</v>
      </c>
      <c r="T332" s="239" t="str">
        <f ca="1"/>
        <v/>
      </c>
      <c r="U332" s="239" t="str">
        <f ca="1"/>
        <v>0</v>
      </c>
      <c r="V332" s="239" t="str">
        <f ca="1"/>
        <v/>
      </c>
      <c r="W332" s="237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7">
        <f ca="1"/>
        <v>44659</v>
      </c>
      <c r="AE332" s="237">
        <f ca="1"/>
        <v>44715</v>
      </c>
      <c r="AF332" s="237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1">
        <f ca="1"/>
        <v>220405</v>
      </c>
      <c r="C333" s="241">
        <f ca="1"/>
        <v>0</v>
      </c>
      <c r="D333" s="240" t="str">
        <f ca="1"/>
        <v>高雄工業 岡山</v>
      </c>
      <c r="E333" s="240">
        <f ca="1"/>
        <v>0</v>
      </c>
      <c r="F333" s="240">
        <f ca="1"/>
        <v>0</v>
      </c>
      <c r="G333" s="240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7">
        <f ca="1"/>
        <v>35762</v>
      </c>
      <c r="M333">
        <f ca="1"/>
        <v>28</v>
      </c>
      <c r="N333" s="238">
        <f ca="1"/>
        <v>1350</v>
      </c>
      <c r="O333">
        <f ca="1"/>
        <v>0</v>
      </c>
      <c r="P333" s="239">
        <f ca="1"/>
        <v>1750</v>
      </c>
      <c r="Q333">
        <f ca="1"/>
        <v>0</v>
      </c>
      <c r="R333" s="239">
        <f ca="1"/>
        <v>400</v>
      </c>
      <c r="S333" s="239">
        <f ca="1"/>
        <v>0</v>
      </c>
      <c r="T333" s="239" t="str">
        <f ca="1"/>
        <v/>
      </c>
      <c r="U333" s="239" t="str">
        <f ca="1"/>
        <v>0</v>
      </c>
      <c r="V333" s="239" t="str">
        <f ca="1"/>
        <v/>
      </c>
      <c r="W333" s="237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7">
        <f ca="1"/>
        <v>44659</v>
      </c>
      <c r="AE333" s="237">
        <f ca="1"/>
        <v>44680</v>
      </c>
      <c r="AF333" s="237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1">
        <f ca="1"/>
        <v>220407</v>
      </c>
      <c r="C334" s="241">
        <f ca="1"/>
        <v>0</v>
      </c>
      <c r="D334" s="240" t="str">
        <f ca="1"/>
        <v>PATEC</v>
      </c>
      <c r="E334" s="240" t="str">
        <f ca="1"/>
        <v>製造部素材課</v>
      </c>
      <c r="F334" s="240">
        <f ca="1"/>
        <v>0</v>
      </c>
      <c r="G334" s="240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7">
        <f ca="1"/>
        <v>32210</v>
      </c>
      <c r="M334">
        <f ca="1"/>
        <v>37</v>
      </c>
      <c r="N334" s="238">
        <f ca="1"/>
        <v>1600</v>
      </c>
      <c r="O334" t="str">
        <f ca="1"/>
        <v>10/21～\1500⇒1600</v>
      </c>
      <c r="P334" s="239">
        <f ca="1"/>
        <v>2100</v>
      </c>
      <c r="Q334">
        <f ca="1"/>
        <v>0</v>
      </c>
      <c r="R334" s="239">
        <f ca="1"/>
        <v>500</v>
      </c>
      <c r="S334" s="239">
        <f ca="1"/>
        <v>410000</v>
      </c>
      <c r="T334" s="239">
        <f ca="1"/>
        <v>20561</v>
      </c>
      <c r="U334" s="239" t="str">
        <f ca="1"/>
        <v>0</v>
      </c>
      <c r="V334" s="239">
        <f ca="1"/>
        <v>37515</v>
      </c>
      <c r="W334" s="237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7">
        <f ca="1"/>
        <v>44663</v>
      </c>
      <c r="AE334" s="237">
        <f ca="1"/>
        <v>45321</v>
      </c>
      <c r="AF334" s="237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1">
        <f ca="1"/>
        <v>220307</v>
      </c>
      <c r="C335" s="241">
        <f ca="1"/>
        <v>104</v>
      </c>
      <c r="D335" s="240" t="str">
        <f ca="1"/>
        <v>三幸技研</v>
      </c>
      <c r="E335" s="240">
        <f ca="1"/>
        <v>0</v>
      </c>
      <c r="F335" s="240">
        <f ca="1"/>
        <v>0</v>
      </c>
      <c r="G335" s="240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7">
        <f ca="1"/>
        <v>34917</v>
      </c>
      <c r="M335">
        <f ca="1"/>
        <v>30</v>
      </c>
      <c r="N335" s="238">
        <f ca="1"/>
        <v>1300</v>
      </c>
      <c r="O335">
        <f ca="1"/>
        <v>0</v>
      </c>
      <c r="P335" s="239">
        <f ca="1"/>
        <v>1750</v>
      </c>
      <c r="Q335">
        <f ca="1"/>
        <v>0</v>
      </c>
      <c r="R335" s="239">
        <f ca="1"/>
        <v>450</v>
      </c>
      <c r="S335" s="239">
        <f ca="1"/>
        <v>180000</v>
      </c>
      <c r="T335" s="239">
        <f ca="1"/>
        <v>9027</v>
      </c>
      <c r="U335" s="239" t="str">
        <f ca="1"/>
        <v>0</v>
      </c>
      <c r="V335" s="239">
        <f ca="1"/>
        <v>16470</v>
      </c>
      <c r="W335" s="237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7">
        <f ca="1"/>
        <v>44664</v>
      </c>
      <c r="AE335" s="237">
        <f ca="1"/>
        <v>45044</v>
      </c>
      <c r="AF335" s="237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1">
        <f ca="1"/>
        <v>220408</v>
      </c>
      <c r="C336" s="241">
        <f ca="1"/>
        <v>0</v>
      </c>
      <c r="D336" s="240" t="str">
        <f ca="1"/>
        <v>六甲電子</v>
      </c>
      <c r="E336" s="240">
        <f ca="1"/>
        <v>0</v>
      </c>
      <c r="F336" s="240">
        <f ca="1"/>
        <v>0</v>
      </c>
      <c r="G336" s="240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7">
        <f ca="1"/>
        <v>34783</v>
      </c>
      <c r="M336">
        <f ca="1"/>
        <v>30</v>
      </c>
      <c r="N336" s="238">
        <f ca="1"/>
        <v>1400</v>
      </c>
      <c r="O336">
        <f ca="1"/>
        <v>0</v>
      </c>
      <c r="P336" s="239">
        <f ca="1"/>
        <v>2000</v>
      </c>
      <c r="Q336">
        <f ca="1"/>
        <v>0</v>
      </c>
      <c r="R336" s="239">
        <f ca="1"/>
        <v>600</v>
      </c>
      <c r="S336" s="239">
        <f ca="1"/>
        <v>0</v>
      </c>
      <c r="T336" s="239" t="str">
        <f ca="1"/>
        <v/>
      </c>
      <c r="U336" s="239" t="str">
        <f ca="1"/>
        <v>0</v>
      </c>
      <c r="V336" s="239" t="str">
        <f ca="1"/>
        <v/>
      </c>
      <c r="W336" s="237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7">
        <f ca="1"/>
        <v>44664</v>
      </c>
      <c r="AE336" s="237">
        <f ca="1"/>
        <v>44701</v>
      </c>
      <c r="AF336" s="237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1">
        <f ca="1"/>
        <v>220410</v>
      </c>
      <c r="C337" s="241">
        <f ca="1"/>
        <v>0</v>
      </c>
      <c r="D337" s="240" t="str">
        <f ca="1"/>
        <v>ワーク 堺</v>
      </c>
      <c r="E337" s="240" t="str">
        <f ca="1"/>
        <v>堺工場　製造部</v>
      </c>
      <c r="F337" s="240">
        <f ca="1"/>
        <v>0</v>
      </c>
      <c r="G337" s="240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7">
        <f ca="1"/>
        <v>35090</v>
      </c>
      <c r="M337">
        <f ca="1"/>
        <v>29</v>
      </c>
      <c r="N337" s="238">
        <f ca="1"/>
        <v>1400</v>
      </c>
      <c r="O337">
        <f ca="1"/>
        <v>0</v>
      </c>
      <c r="P337" s="239">
        <f ca="1"/>
        <v>1900</v>
      </c>
      <c r="Q337">
        <f ca="1"/>
        <v>0</v>
      </c>
      <c r="R337" s="239">
        <f ca="1"/>
        <v>500</v>
      </c>
      <c r="S337" s="239">
        <f ca="1"/>
        <v>240000</v>
      </c>
      <c r="T337" s="239">
        <f ca="1"/>
        <v>12036</v>
      </c>
      <c r="U337" s="239" t="str">
        <f ca="1"/>
        <v>0</v>
      </c>
      <c r="V337" s="239">
        <f ca="1"/>
        <v>21960</v>
      </c>
      <c r="W337" s="2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7">
        <f ca="1"/>
        <v>44665</v>
      </c>
      <c r="AE337" s="237">
        <f ca="1"/>
        <v>45428</v>
      </c>
      <c r="AF337" s="2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1">
        <f ca="1"/>
        <v>220411</v>
      </c>
      <c r="C338" s="241">
        <f ca="1"/>
        <v>242039</v>
      </c>
      <c r="D338" s="240" t="str">
        <f ca="1"/>
        <v>高雄工業 静岡</v>
      </c>
      <c r="E338" s="240" t="str">
        <f ca="1"/>
        <v>高雄工業株式会社 静岡事業所第一工場製作課</v>
      </c>
      <c r="F338" s="240" t="str">
        <f ca="1"/>
        <v>自動旋削</v>
      </c>
      <c r="G338" s="240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7">
        <f ca="1"/>
        <v>30672</v>
      </c>
      <c r="M338">
        <f ca="1"/>
        <v>41</v>
      </c>
      <c r="N338" s="238">
        <f ca="1"/>
        <v>1400</v>
      </c>
      <c r="O338">
        <f ca="1"/>
        <v>0</v>
      </c>
      <c r="P338" s="239">
        <f ca="1"/>
        <v>1770</v>
      </c>
      <c r="Q338">
        <f ca="1"/>
        <v>0</v>
      </c>
      <c r="R338" s="239">
        <f ca="1"/>
        <v>370</v>
      </c>
      <c r="S338" s="239">
        <f ca="1"/>
        <v>280000</v>
      </c>
      <c r="T338" s="239">
        <f ca="1"/>
        <v>14042</v>
      </c>
      <c r="U338" s="239">
        <f ca="1"/>
        <v>2226</v>
      </c>
      <c r="V338" s="239">
        <f ca="1"/>
        <v>25620</v>
      </c>
      <c r="W338" s="237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7">
        <f ca="1"/>
        <v>44669</v>
      </c>
      <c r="AE338" s="237">
        <f ca="1"/>
        <v>45184</v>
      </c>
      <c r="AF338" s="237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1">
        <f ca="1"/>
        <v>220412</v>
      </c>
      <c r="C339" s="241">
        <f ca="1"/>
        <v>242040</v>
      </c>
      <c r="D339" s="240" t="str">
        <f ca="1"/>
        <v>高雄工業 静岡</v>
      </c>
      <c r="E339" s="240" t="str">
        <f ca="1"/>
        <v>高雄工業株式会社 静岡事業所第二工場製作課</v>
      </c>
      <c r="F339" s="240" t="str">
        <f ca="1"/>
        <v>ナット</v>
      </c>
      <c r="G339" s="240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7">
        <f ca="1"/>
        <v>30919</v>
      </c>
      <c r="M339">
        <f ca="1"/>
        <v>41</v>
      </c>
      <c r="N339" s="238">
        <f ca="1"/>
        <v>1420</v>
      </c>
      <c r="O339">
        <f ca="1"/>
        <v>0</v>
      </c>
      <c r="P339" s="239">
        <f ca="1"/>
        <v>1850</v>
      </c>
      <c r="Q339">
        <f ca="1"/>
        <v>0</v>
      </c>
      <c r="R339" s="239">
        <f ca="1"/>
        <v>430</v>
      </c>
      <c r="S339" s="239">
        <f ca="1"/>
        <v>300000</v>
      </c>
      <c r="T339" s="239">
        <f ca="1"/>
        <v>15045</v>
      </c>
      <c r="U339" s="239">
        <f ca="1"/>
        <v>2385</v>
      </c>
      <c r="V339" s="239">
        <f ca="1"/>
        <v>27450</v>
      </c>
      <c r="W339" s="237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7">
        <f ca="1"/>
        <v>44669</v>
      </c>
      <c r="AE339" s="237">
        <f ca="1"/>
        <v>0</v>
      </c>
      <c r="AF339" s="237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1">
        <f ca="1"/>
        <v>220413</v>
      </c>
      <c r="C340" s="241">
        <f ca="1"/>
        <v>0</v>
      </c>
      <c r="D340" s="240" t="str">
        <f ca="1"/>
        <v>PATEC</v>
      </c>
      <c r="E340" s="240" t="str">
        <f ca="1"/>
        <v>製造部素材課</v>
      </c>
      <c r="F340" s="240">
        <f ca="1"/>
        <v>0</v>
      </c>
      <c r="G340" s="2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7">
        <f ca="1"/>
        <v>31966</v>
      </c>
      <c r="M340">
        <f ca="1"/>
        <v>38</v>
      </c>
      <c r="N340" s="238">
        <f ca="1"/>
        <v>1500</v>
      </c>
      <c r="O340" t="str">
        <f ca="1"/>
        <v>10/21～\1500⇒1600</v>
      </c>
      <c r="P340" s="239">
        <f ca="1"/>
        <v>2100</v>
      </c>
      <c r="Q340">
        <f ca="1"/>
        <v>0</v>
      </c>
      <c r="R340" s="239">
        <f ca="1"/>
        <v>600</v>
      </c>
      <c r="S340" s="239">
        <f ca="1"/>
        <v>180000</v>
      </c>
      <c r="T340" s="239">
        <f ca="1"/>
        <v>9027</v>
      </c>
      <c r="U340" s="239" t="str">
        <f ca="1"/>
        <v>0</v>
      </c>
      <c r="V340" s="239">
        <f ca="1"/>
        <v>16470</v>
      </c>
      <c r="W340" s="237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7">
        <f ca="1"/>
        <v>44670</v>
      </c>
      <c r="AE340" s="237">
        <f ca="1"/>
        <v>44944</v>
      </c>
      <c r="AF340" s="237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1">
        <f ca="1"/>
        <v>220414</v>
      </c>
      <c r="C341" s="241">
        <f ca="1"/>
        <v>0</v>
      </c>
      <c r="D341" s="240" t="str">
        <f ca="1"/>
        <v>PATEC</v>
      </c>
      <c r="E341" s="240" t="str">
        <f ca="1"/>
        <v>製造部素材課</v>
      </c>
      <c r="F341" s="240">
        <f ca="1"/>
        <v>0</v>
      </c>
      <c r="G341" s="240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7">
        <f ca="1"/>
        <v>33020</v>
      </c>
      <c r="M341">
        <f ca="1"/>
        <v>35</v>
      </c>
      <c r="N341" s="238">
        <f ca="1"/>
        <v>1600</v>
      </c>
      <c r="O341" t="str">
        <f ca="1"/>
        <v>10/21～\1500⇒1600</v>
      </c>
      <c r="P341" s="239">
        <f ca="1"/>
        <v>2100</v>
      </c>
      <c r="Q341">
        <f ca="1"/>
        <v>0</v>
      </c>
      <c r="R341" s="239">
        <f ca="1"/>
        <v>500</v>
      </c>
      <c r="S341" s="239">
        <f ca="1"/>
        <v>440000</v>
      </c>
      <c r="T341" s="239">
        <f ca="1"/>
        <v>22066</v>
      </c>
      <c r="U341" s="239" t="str">
        <f ca="1"/>
        <v>0</v>
      </c>
      <c r="V341" s="239">
        <f ca="1"/>
        <v>40260</v>
      </c>
      <c r="W341" s="237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7">
        <f ca="1"/>
        <v>44671</v>
      </c>
      <c r="AE341" s="237">
        <f ca="1"/>
        <v>45307</v>
      </c>
      <c r="AF341" s="237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1">
        <f ca="1"/>
        <v>220415</v>
      </c>
      <c r="C342" s="241">
        <f ca="1"/>
        <v>242041</v>
      </c>
      <c r="D342" s="240" t="str">
        <f ca="1"/>
        <v>高雄工業 静岡</v>
      </c>
      <c r="E342" s="240" t="str">
        <f ca="1"/>
        <v>高雄工業株式会社 静岡事業所第一工場製作課</v>
      </c>
      <c r="F342" s="240" t="str">
        <f ca="1"/>
        <v>手動旋削</v>
      </c>
      <c r="G342" s="240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7">
        <f ca="1"/>
        <v>34731</v>
      </c>
      <c r="M342">
        <f ca="1"/>
        <v>30</v>
      </c>
      <c r="N342" s="238">
        <f ca="1"/>
        <v>1400</v>
      </c>
      <c r="O342">
        <f ca="1"/>
        <v>0</v>
      </c>
      <c r="P342" s="239">
        <f ca="1"/>
        <v>1780</v>
      </c>
      <c r="Q342">
        <f ca="1"/>
        <v>0</v>
      </c>
      <c r="R342" s="239">
        <f ca="1"/>
        <v>380</v>
      </c>
      <c r="S342" s="239">
        <f ca="1"/>
        <v>280000</v>
      </c>
      <c r="T342" s="239">
        <f ca="1"/>
        <v>14042</v>
      </c>
      <c r="U342" s="239" t="str">
        <f ca="1"/>
        <v>0</v>
      </c>
      <c r="V342" s="239">
        <f ca="1"/>
        <v>25620</v>
      </c>
      <c r="W342" s="237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7">
        <f ca="1"/>
        <v>44673</v>
      </c>
      <c r="AE342" s="237">
        <f ca="1"/>
        <v>45306</v>
      </c>
      <c r="AF342" s="237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1">
        <f ca="1"/>
        <v>220416</v>
      </c>
      <c r="C343" s="241">
        <f ca="1"/>
        <v>0</v>
      </c>
      <c r="D343" s="240" t="str">
        <f ca="1"/>
        <v>ワーク 堺</v>
      </c>
      <c r="E343" s="240" t="str">
        <f ca="1"/>
        <v>堺工場　製造部</v>
      </c>
      <c r="F343" s="240">
        <f ca="1"/>
        <v>0</v>
      </c>
      <c r="G343" s="240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7">
        <f ca="1"/>
        <v>35596</v>
      </c>
      <c r="M343">
        <f ca="1"/>
        <v>28</v>
      </c>
      <c r="N343" s="238">
        <f ca="1"/>
        <v>1400</v>
      </c>
      <c r="O343">
        <f ca="1"/>
        <v>0</v>
      </c>
      <c r="P343" s="239">
        <f ca="1"/>
        <v>1900</v>
      </c>
      <c r="Q343">
        <f ca="1"/>
        <v>0</v>
      </c>
      <c r="R343" s="239">
        <f ca="1"/>
        <v>500</v>
      </c>
      <c r="S343" s="239">
        <f ca="1"/>
        <v>0</v>
      </c>
      <c r="T343" s="239" t="str">
        <f ca="1"/>
        <v/>
      </c>
      <c r="U343" s="239" t="str">
        <f ca="1"/>
        <v>0</v>
      </c>
      <c r="V343" s="239" t="str">
        <f ca="1"/>
        <v/>
      </c>
      <c r="W343" s="237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7">
        <f ca="1"/>
        <v>44676</v>
      </c>
      <c r="AE343" s="237">
        <f ca="1"/>
        <v>44946</v>
      </c>
      <c r="AF343" s="237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1">
        <f ca="1"/>
        <v>220502</v>
      </c>
      <c r="C344" s="241">
        <f ca="1"/>
        <v>232057</v>
      </c>
      <c r="D344" s="240" t="str">
        <f ca="1"/>
        <v>高雄工業 岡山</v>
      </c>
      <c r="E344" s="240" t="str">
        <f ca="1"/>
        <v>高雄工業株式会社 岡山事業所HUB工場製作1課</v>
      </c>
      <c r="F344" s="240" t="str">
        <f ca="1"/>
        <v>1次旋係</v>
      </c>
      <c r="G344" s="240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7">
        <f ca="1"/>
        <v>34432</v>
      </c>
      <c r="M344">
        <f ca="1"/>
        <v>31</v>
      </c>
      <c r="N344" s="238">
        <f ca="1"/>
        <v>1410</v>
      </c>
      <c r="O344">
        <f ca="1"/>
        <v>0</v>
      </c>
      <c r="P344" s="239">
        <f ca="1"/>
        <v>1830</v>
      </c>
      <c r="Q344">
        <f ca="1"/>
        <v>0</v>
      </c>
      <c r="R344" s="239">
        <f ca="1"/>
        <v>420</v>
      </c>
      <c r="S344" s="239">
        <f ca="1"/>
        <v>280000</v>
      </c>
      <c r="T344" s="239">
        <f ca="1"/>
        <v>14042</v>
      </c>
      <c r="U344" s="239" t="str">
        <f ca="1"/>
        <v>0</v>
      </c>
      <c r="V344" s="239">
        <f ca="1"/>
        <v>25620</v>
      </c>
      <c r="W344" s="237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7">
        <f ca="1"/>
        <v>44690</v>
      </c>
      <c r="AE344" s="237">
        <f ca="1"/>
        <v>0</v>
      </c>
      <c r="AF344" s="237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1">
        <f ca="1"/>
        <v>220501</v>
      </c>
      <c r="C345" s="241">
        <f ca="1"/>
        <v>410014</v>
      </c>
      <c r="D345" s="240" t="str">
        <f ca="1"/>
        <v>瑞陵精機</v>
      </c>
      <c r="E345" s="240" t="str">
        <f ca="1"/>
        <v>製造課</v>
      </c>
      <c r="F345" s="240" t="str">
        <f ca="1"/>
        <v>等速ジョイント</v>
      </c>
      <c r="G345" s="240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7">
        <f ca="1"/>
        <v>34992</v>
      </c>
      <c r="M345">
        <f ca="1"/>
        <v>30</v>
      </c>
      <c r="N345" s="238">
        <f ca="1"/>
        <v>1320</v>
      </c>
      <c r="O345">
        <f ca="1"/>
        <v>0</v>
      </c>
      <c r="P345" s="239">
        <f ca="1"/>
        <v>1750</v>
      </c>
      <c r="Q345">
        <f ca="1"/>
        <v>0</v>
      </c>
      <c r="R345" s="239">
        <f ca="1"/>
        <v>430</v>
      </c>
      <c r="S345" s="239">
        <f ca="1"/>
        <v>300000</v>
      </c>
      <c r="T345" s="239">
        <f ca="1"/>
        <v>15045</v>
      </c>
      <c r="U345" s="239" t="str">
        <f ca="1"/>
        <v>0</v>
      </c>
      <c r="V345" s="239">
        <f ca="1"/>
        <v>27450</v>
      </c>
      <c r="W345" s="237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7">
        <f ca="1"/>
        <v>44690</v>
      </c>
      <c r="AE345" s="237">
        <f ca="1"/>
        <v>45733</v>
      </c>
      <c r="AF345" s="237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1">
        <f ca="1"/>
        <v>230910</v>
      </c>
      <c r="C346" s="241">
        <f ca="1"/>
        <v>5400</v>
      </c>
      <c r="D346" s="240" t="str">
        <f ca="1"/>
        <v>加藤木材工業 本社</v>
      </c>
      <c r="E346" s="240" t="str">
        <f ca="1"/>
        <v>生産2部</v>
      </c>
      <c r="F346" s="240" t="str">
        <f ca="1"/>
        <v>生産課</v>
      </c>
      <c r="G346" s="240" t="str">
        <f ca="1"/>
        <v>機械オペレーター及び機械メンテナンス他付随する業務</v>
      </c>
      <c r="H346" t="str">
        <f ca="1"/>
        <v>TRAN THANH VAN</v>
      </c>
      <c r="I346" t="str">
        <f ca="1"/>
        <v>チャン　タン　バン</v>
      </c>
      <c r="J346" t="str">
        <f ca="1"/>
        <v>男</v>
      </c>
      <c r="K346" t="str">
        <f ca="1"/>
        <v>ﾍﾞﾄﾅﾑ</v>
      </c>
      <c r="L346" s="237">
        <f ca="1"/>
        <v>36274</v>
      </c>
      <c r="M346">
        <f ca="1"/>
        <v>26</v>
      </c>
      <c r="N346" s="238">
        <f ca="1"/>
        <v>1300</v>
      </c>
      <c r="O346">
        <f ca="1"/>
        <v>0</v>
      </c>
      <c r="P346" s="239">
        <f ca="1"/>
        <v>1700</v>
      </c>
      <c r="Q346">
        <f ca="1"/>
        <v>0</v>
      </c>
      <c r="R346" s="239">
        <f ca="1"/>
        <v>400</v>
      </c>
      <c r="S346" s="239">
        <f ca="1"/>
        <v>260000</v>
      </c>
      <c r="T346" s="239">
        <f ca="1"/>
        <v>13039</v>
      </c>
      <c r="U346" s="239" t="str">
        <f ca="1"/>
        <v>0</v>
      </c>
      <c r="V346" s="239">
        <f ca="1"/>
        <v>23790</v>
      </c>
      <c r="W346" s="237">
        <f ca="1"/>
        <v>47048</v>
      </c>
      <c r="X346" t="str">
        <f ca="1"/>
        <v/>
      </c>
      <c r="Y346" t="str">
        <f ca="1"/>
        <v>技術・人文知識・国際業務</v>
      </c>
      <c r="Z346" t="str">
        <f ca="1"/>
        <v>437-0015</v>
      </c>
      <c r="AA346" t="str">
        <f ca="1"/>
        <v>静岡県袋井市旭町2-7-5</v>
      </c>
      <c r="AB346" t="str">
        <f ca="1"/>
        <v>ﾌｨﾌﾃｨⅡ102</v>
      </c>
      <c r="AC346">
        <f ca="1"/>
        <v>0</v>
      </c>
      <c r="AD346" s="237">
        <f ca="1"/>
        <v>45719</v>
      </c>
      <c r="AE346" s="237">
        <f ca="1"/>
        <v>0</v>
      </c>
      <c r="AF346" s="237">
        <f ca="1"/>
        <v>0</v>
      </c>
      <c r="AG346">
        <f ca="1"/>
        <v>45719</v>
      </c>
      <c r="AH346" t="str">
        <f ca="1"/>
        <v>3/18林</v>
      </c>
      <c r="AI346">
        <f ca="1"/>
        <v>0</v>
      </c>
      <c r="AJ346">
        <f ca="1"/>
        <v>45719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1">
        <f ca="1"/>
        <v>220503</v>
      </c>
      <c r="C347" s="241">
        <f ca="1"/>
        <v>212027</v>
      </c>
      <c r="D347" s="240" t="str">
        <f ca="1"/>
        <v>高雄工業 本社</v>
      </c>
      <c r="E347" s="240" t="str">
        <f ca="1"/>
        <v>高雄工業株式会社 愛知事業所本社工場製作課</v>
      </c>
      <c r="F347" s="240" t="str">
        <f ca="1"/>
        <v>Fライン</v>
      </c>
      <c r="G347" s="240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7">
        <f ca="1"/>
        <v>34820</v>
      </c>
      <c r="M347">
        <f ca="1"/>
        <v>30</v>
      </c>
      <c r="N347" s="238">
        <f ca="1"/>
        <v>1310</v>
      </c>
      <c r="O347">
        <f ca="1"/>
        <v>0</v>
      </c>
      <c r="P347" s="239">
        <f ca="1"/>
        <v>1710</v>
      </c>
      <c r="Q347">
        <f ca="1"/>
        <v>0</v>
      </c>
      <c r="R347" s="239">
        <f ca="1"/>
        <v>400</v>
      </c>
      <c r="S347" s="239">
        <f ca="1"/>
        <v>240000</v>
      </c>
      <c r="T347" s="239">
        <f ca="1"/>
        <v>12036</v>
      </c>
      <c r="U347" s="239" t="str">
        <f ca="1"/>
        <v>0</v>
      </c>
      <c r="V347" s="239">
        <f ca="1"/>
        <v>21960</v>
      </c>
      <c r="W347" s="23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7">
        <f ca="1"/>
        <v>44690</v>
      </c>
      <c r="AE347" s="237">
        <f ca="1"/>
        <v>0</v>
      </c>
      <c r="AF347" s="23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1">
        <f ca="1"/>
        <v>220505</v>
      </c>
      <c r="C348" s="241">
        <f ca="1"/>
        <v>212028</v>
      </c>
      <c r="D348" s="240" t="str">
        <f ca="1"/>
        <v>高雄工業 本社</v>
      </c>
      <c r="E348" s="240" t="str">
        <f ca="1"/>
        <v>高雄工業株式会社 愛知事業所本社工場製作課</v>
      </c>
      <c r="F348" s="240" t="str">
        <f ca="1"/>
        <v>Gライン</v>
      </c>
      <c r="G348" s="240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7">
        <f ca="1"/>
        <v>35477</v>
      </c>
      <c r="M348">
        <f ca="1"/>
        <v>28</v>
      </c>
      <c r="N348" s="238">
        <f ca="1"/>
        <v>1310</v>
      </c>
      <c r="O348">
        <f ca="1"/>
        <v>0</v>
      </c>
      <c r="P348" s="239">
        <f ca="1"/>
        <v>1720</v>
      </c>
      <c r="Q348">
        <f ca="1"/>
        <v>0</v>
      </c>
      <c r="R348" s="239">
        <f ca="1"/>
        <v>410</v>
      </c>
      <c r="S348" s="239">
        <f ca="1"/>
        <v>240000</v>
      </c>
      <c r="T348" s="239">
        <f ca="1"/>
        <v>12036</v>
      </c>
      <c r="U348" s="239" t="str">
        <f ca="1"/>
        <v>0</v>
      </c>
      <c r="V348" s="239">
        <f ca="1"/>
        <v>21960</v>
      </c>
      <c r="W348" s="237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7">
        <f ca="1"/>
        <v>44690</v>
      </c>
      <c r="AE348" s="237">
        <f ca="1"/>
        <v>0</v>
      </c>
      <c r="AF348" s="237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1">
        <f ca="1"/>
        <v>220506</v>
      </c>
      <c r="C349" s="241">
        <f ca="1"/>
        <v>242044</v>
      </c>
      <c r="D349" s="240" t="str">
        <f ca="1"/>
        <v>高雄工業 静岡</v>
      </c>
      <c r="E349" s="240" t="str">
        <f ca="1"/>
        <v>高雄工業株式会社 静岡事業所第二工場製作課</v>
      </c>
      <c r="F349" s="240" t="str">
        <f ca="1"/>
        <v>PTJ</v>
      </c>
      <c r="G349" s="240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7">
        <f ca="1"/>
        <v>35364</v>
      </c>
      <c r="M349">
        <f ca="1"/>
        <v>29</v>
      </c>
      <c r="N349" s="238">
        <f ca="1"/>
        <v>1310</v>
      </c>
      <c r="O349">
        <f ca="1"/>
        <v>0</v>
      </c>
      <c r="P349" s="239">
        <f ca="1"/>
        <v>1700</v>
      </c>
      <c r="Q349">
        <f ca="1"/>
        <v>0</v>
      </c>
      <c r="R349" s="239">
        <f ca="1"/>
        <v>390</v>
      </c>
      <c r="S349" s="239">
        <f ca="1"/>
        <v>300000</v>
      </c>
      <c r="T349" s="239">
        <f ca="1"/>
        <v>15045</v>
      </c>
      <c r="U349" s="239" t="str">
        <f ca="1"/>
        <v>0</v>
      </c>
      <c r="V349" s="239">
        <f ca="1"/>
        <v>27450</v>
      </c>
      <c r="W349" s="237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7">
        <f ca="1"/>
        <v>44691</v>
      </c>
      <c r="AE349" s="237">
        <f ca="1"/>
        <v>45687</v>
      </c>
      <c r="AF349" s="237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1">
        <f ca="1"/>
        <v>220507</v>
      </c>
      <c r="C350" s="241">
        <f ca="1"/>
        <v>242043</v>
      </c>
      <c r="D350" s="240" t="str">
        <f ca="1"/>
        <v>瑞陵精機</v>
      </c>
      <c r="E350" s="240" t="str">
        <f ca="1"/>
        <v>高雄工業株式会社 静岡事業所第二工場製作課</v>
      </c>
      <c r="F350" s="240" t="str">
        <f ca="1"/>
        <v>ナット</v>
      </c>
      <c r="G350" s="24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7">
        <f ca="1"/>
        <v>35433</v>
      </c>
      <c r="M350">
        <f ca="1"/>
        <v>28</v>
      </c>
      <c r="N350" s="238">
        <f ca="1"/>
        <v>1300</v>
      </c>
      <c r="O350">
        <f ca="1"/>
        <v>0</v>
      </c>
      <c r="P350" s="239">
        <f ca="1"/>
        <v>1670</v>
      </c>
      <c r="Q350">
        <f ca="1"/>
        <v>0</v>
      </c>
      <c r="R350" s="239">
        <f ca="1"/>
        <v>370</v>
      </c>
      <c r="S350" s="239">
        <f ca="1"/>
        <v>280000</v>
      </c>
      <c r="T350" s="239">
        <f ca="1"/>
        <v>14042</v>
      </c>
      <c r="U350" s="239" t="str">
        <f ca="1"/>
        <v>0</v>
      </c>
      <c r="V350" s="239">
        <f ca="1"/>
        <v>25620</v>
      </c>
      <c r="W350" s="237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7">
        <f ca="1"/>
        <v>44691</v>
      </c>
      <c r="AE350" s="237">
        <f ca="1"/>
        <v>45259</v>
      </c>
      <c r="AF350" s="237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1">
        <f ca="1"/>
        <v>220508</v>
      </c>
      <c r="C351" s="241">
        <f ca="1"/>
        <v>242045</v>
      </c>
      <c r="D351" s="240" t="str">
        <f ca="1"/>
        <v>高雄工業 静岡</v>
      </c>
      <c r="E351" s="240" t="str">
        <f ca="1"/>
        <v>高雄工業株式会社 静岡事業所第二工場製作課</v>
      </c>
      <c r="F351" s="240" t="str">
        <f ca="1"/>
        <v>ナット</v>
      </c>
      <c r="G351" s="240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7">
        <f ca="1"/>
        <v>35623</v>
      </c>
      <c r="M351">
        <f ca="1"/>
        <v>28</v>
      </c>
      <c r="N351" s="238">
        <f ca="1"/>
        <v>1310</v>
      </c>
      <c r="O351">
        <f ca="1"/>
        <v>0</v>
      </c>
      <c r="P351" s="239">
        <f ca="1"/>
        <v>1730</v>
      </c>
      <c r="Q351">
        <f ca="1"/>
        <v>0</v>
      </c>
      <c r="R351" s="239">
        <f ca="1"/>
        <v>420</v>
      </c>
      <c r="S351" s="239">
        <f ca="1"/>
        <v>260000</v>
      </c>
      <c r="T351" s="239">
        <f ca="1"/>
        <v>13039</v>
      </c>
      <c r="U351" s="239" t="str">
        <f ca="1"/>
        <v>0</v>
      </c>
      <c r="V351" s="239">
        <f ca="1"/>
        <v>23790</v>
      </c>
      <c r="W351" s="237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7">
        <f ca="1"/>
        <v>44691</v>
      </c>
      <c r="AE351" s="237">
        <f ca="1"/>
        <v>0</v>
      </c>
      <c r="AF351" s="237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1">
        <f ca="1"/>
        <v>220509</v>
      </c>
      <c r="C352" s="241">
        <f ca="1"/>
        <v>0</v>
      </c>
      <c r="D352" s="240" t="str">
        <f ca="1"/>
        <v>ワーク 堺</v>
      </c>
      <c r="E352" s="240">
        <f ca="1"/>
        <v>0</v>
      </c>
      <c r="F352" s="240">
        <f ca="1"/>
        <v>0</v>
      </c>
      <c r="G352" s="240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7">
        <f ca="1"/>
        <v>35578</v>
      </c>
      <c r="M352">
        <f ca="1"/>
        <v>28</v>
      </c>
      <c r="N352" s="238">
        <f ca="1"/>
        <v>1400</v>
      </c>
      <c r="O352">
        <f ca="1"/>
        <v>0</v>
      </c>
      <c r="P352" s="239">
        <f ca="1"/>
        <v>1900</v>
      </c>
      <c r="Q352">
        <f ca="1"/>
        <v>0</v>
      </c>
      <c r="R352" s="239">
        <f ca="1"/>
        <v>500</v>
      </c>
      <c r="S352" s="239">
        <f ca="1"/>
        <v>0</v>
      </c>
      <c r="T352" s="239" t="str">
        <f ca="1"/>
        <v/>
      </c>
      <c r="U352" s="239" t="str">
        <f ca="1"/>
        <v>0</v>
      </c>
      <c r="V352" s="239" t="str">
        <f ca="1"/>
        <v/>
      </c>
      <c r="W352" s="237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7">
        <f ca="1"/>
        <v>44692</v>
      </c>
      <c r="AE352" s="237">
        <f ca="1"/>
        <v>44701</v>
      </c>
      <c r="AF352" s="237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1">
        <f ca="1"/>
        <v>220510</v>
      </c>
      <c r="C353" s="241">
        <f ca="1"/>
        <v>212031</v>
      </c>
      <c r="D353" s="240" t="str">
        <f ca="1"/>
        <v>高雄工業 本社</v>
      </c>
      <c r="E353" s="240" t="str">
        <f ca="1"/>
        <v>高雄工業株式会社 愛知事業所本社工場製作課</v>
      </c>
      <c r="F353" s="240" t="str">
        <f ca="1"/>
        <v>Gライン</v>
      </c>
      <c r="G353" s="240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7">
        <f ca="1"/>
        <v>35784</v>
      </c>
      <c r="M353">
        <f ca="1"/>
        <v>27</v>
      </c>
      <c r="N353" s="238">
        <f ca="1"/>
        <v>1250</v>
      </c>
      <c r="O353">
        <f ca="1"/>
        <v>0</v>
      </c>
      <c r="P353" s="239">
        <f ca="1"/>
        <v>1660</v>
      </c>
      <c r="Q353">
        <f ca="1"/>
        <v>0</v>
      </c>
      <c r="R353" s="239">
        <f ca="1"/>
        <v>410</v>
      </c>
      <c r="S353" s="239">
        <f ca="1"/>
        <v>180000</v>
      </c>
      <c r="T353" s="239">
        <f ca="1"/>
        <v>9027</v>
      </c>
      <c r="U353" s="239" t="str">
        <f ca="1"/>
        <v>0</v>
      </c>
      <c r="V353" s="239">
        <f ca="1"/>
        <v>16470</v>
      </c>
      <c r="W353" s="237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7">
        <f ca="1"/>
        <v>44692</v>
      </c>
      <c r="AE353" s="237">
        <f ca="1"/>
        <v>45107</v>
      </c>
      <c r="AF353" s="237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1">
        <f ca="1"/>
        <v>220915</v>
      </c>
      <c r="C354" s="241">
        <f ca="1"/>
        <v>5482</v>
      </c>
      <c r="D354" s="240" t="str">
        <f ca="1"/>
        <v>加藤木材工業 本社</v>
      </c>
      <c r="E354" s="240" t="str">
        <f ca="1"/>
        <v>生産企画部</v>
      </c>
      <c r="F354" s="240" t="str">
        <f ca="1"/>
        <v>資材課</v>
      </c>
      <c r="G354" s="240" t="str">
        <f ca="1"/>
        <v>機械オペレーター及び機械メンテナンス他付随する業務</v>
      </c>
      <c r="H354" t="str">
        <f ca="1"/>
        <v>BUI VAN DOAN</v>
      </c>
      <c r="I354" t="str">
        <f ca="1"/>
        <v>ブイ　ヴァン　ドアン</v>
      </c>
      <c r="J354" t="str">
        <f ca="1"/>
        <v>男</v>
      </c>
      <c r="K354" t="str">
        <f ca="1"/>
        <v>ﾍﾞﾄﾅﾑ</v>
      </c>
      <c r="L354" s="237">
        <f ca="1"/>
        <v>31900</v>
      </c>
      <c r="M354">
        <f ca="1"/>
        <v>38</v>
      </c>
      <c r="N354" s="238">
        <f ca="1"/>
        <v>1330</v>
      </c>
      <c r="O354" t="str">
        <f ca="1"/>
        <v>2025/5/21～1300円⇒1330円</v>
      </c>
      <c r="P354" s="239">
        <f ca="1"/>
        <v>1745</v>
      </c>
      <c r="Q354" t="str">
        <f ca="1"/>
        <v>2025/5/21~1700円⇒1745円</v>
      </c>
      <c r="R354" s="239">
        <f ca="1"/>
        <v>415</v>
      </c>
      <c r="S354" s="239">
        <f ca="1"/>
        <v>280000</v>
      </c>
      <c r="T354" s="239">
        <f ca="1"/>
        <v>14042</v>
      </c>
      <c r="U354" s="239" t="str">
        <f ca="1"/>
        <v>0</v>
      </c>
      <c r="V354" s="239">
        <f ca="1"/>
        <v>25620</v>
      </c>
      <c r="W354" s="237">
        <f ca="1"/>
        <v>46164</v>
      </c>
      <c r="X354" t="str">
        <f ca="1"/>
        <v/>
      </c>
      <c r="Y354" t="str">
        <f ca="1"/>
        <v>技術・人文知識・国際業務</v>
      </c>
      <c r="Z354" t="str">
        <f ca="1"/>
        <v>485-0826</v>
      </c>
      <c r="AA354" t="str">
        <f ca="1"/>
        <v>愛知県小牧市大字東田中830番地1</v>
      </c>
      <c r="AB354" t="str">
        <f ca="1"/>
        <v>県住4号棟307号</v>
      </c>
      <c r="AC354">
        <f ca="1"/>
        <v>44820</v>
      </c>
      <c r="AD354" s="237">
        <f ca="1"/>
        <v>44823</v>
      </c>
      <c r="AE354" s="237">
        <f ca="1"/>
        <v>0</v>
      </c>
      <c r="AF354" s="237">
        <f ca="1"/>
        <v>0</v>
      </c>
      <c r="AG354" t="str">
        <f ca="1"/>
        <v>22.10.01</v>
      </c>
      <c r="AH354" t="str">
        <f ca="1"/>
        <v>9/21林</v>
      </c>
      <c r="AI354">
        <f ca="1"/>
        <v>0</v>
      </c>
      <c r="AJ354">
        <f ca="1"/>
        <v>44823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1">
        <f ca="1"/>
        <v>220512</v>
      </c>
      <c r="C355" s="241">
        <f ca="1"/>
        <v>232060</v>
      </c>
      <c r="D355" s="240" t="str">
        <f ca="1"/>
        <v>高雄工業 岡山</v>
      </c>
      <c r="E355" s="240" t="str">
        <f ca="1"/>
        <v>高雄工業株式会社 岡山事業所HUB工場製作1課</v>
      </c>
      <c r="F355" s="240" t="str">
        <f ca="1"/>
        <v>一次旋係</v>
      </c>
      <c r="G355" s="240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7">
        <f ca="1"/>
        <v>35685</v>
      </c>
      <c r="M355">
        <f ca="1"/>
        <v>28</v>
      </c>
      <c r="N355" s="238">
        <f ca="1"/>
        <v>1300</v>
      </c>
      <c r="O355">
        <f ca="1"/>
        <v>0</v>
      </c>
      <c r="P355" s="239">
        <f ca="1"/>
        <v>1670</v>
      </c>
      <c r="Q355">
        <f ca="1"/>
        <v>0</v>
      </c>
      <c r="R355" s="239">
        <f ca="1"/>
        <v>370</v>
      </c>
      <c r="S355" s="239">
        <f ca="1"/>
        <v>180000</v>
      </c>
      <c r="T355" s="239">
        <f ca="1"/>
        <v>9027</v>
      </c>
      <c r="U355" s="239" t="str">
        <f ca="1"/>
        <v>0</v>
      </c>
      <c r="V355" s="239">
        <f ca="1"/>
        <v>16470</v>
      </c>
      <c r="W355" s="237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7">
        <f ca="1"/>
        <v>44693</v>
      </c>
      <c r="AE355" s="237">
        <f ca="1"/>
        <v>45168</v>
      </c>
      <c r="AF355" s="237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1">
        <f ca="1"/>
        <v>220513</v>
      </c>
      <c r="C356" s="241">
        <f ca="1"/>
        <v>232059</v>
      </c>
      <c r="D356" s="240" t="str">
        <f ca="1"/>
        <v>高雄工業 岡山</v>
      </c>
      <c r="E356" s="240" t="str">
        <f ca="1"/>
        <v>高雄工業株式会社 岡山事業所HUB工場製作1課</v>
      </c>
      <c r="F356" s="240" t="str">
        <f ca="1"/>
        <v>1次旋係</v>
      </c>
      <c r="G356" s="240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7">
        <f ca="1"/>
        <v>35602</v>
      </c>
      <c r="M356">
        <f ca="1"/>
        <v>28</v>
      </c>
      <c r="N356" s="238">
        <f ca="1"/>
        <v>1310</v>
      </c>
      <c r="O356">
        <f ca="1"/>
        <v>0</v>
      </c>
      <c r="P356" s="239">
        <f ca="1"/>
        <v>1700</v>
      </c>
      <c r="Q356">
        <f ca="1"/>
        <v>0</v>
      </c>
      <c r="R356" s="239">
        <f ca="1"/>
        <v>390</v>
      </c>
      <c r="S356" s="239">
        <f ca="1"/>
        <v>240000</v>
      </c>
      <c r="T356" s="239">
        <f ca="1"/>
        <v>12036</v>
      </c>
      <c r="U356" s="239" t="str">
        <f ca="1"/>
        <v>0</v>
      </c>
      <c r="V356" s="239">
        <f ca="1"/>
        <v>21960</v>
      </c>
      <c r="W356" s="237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7">
        <f ca="1"/>
        <v>44693</v>
      </c>
      <c r="AE356" s="237">
        <f ca="1"/>
        <v>45686</v>
      </c>
      <c r="AF356" s="237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1">
        <f ca="1"/>
        <v>220514</v>
      </c>
      <c r="C357" s="241">
        <f ca="1"/>
        <v>232058</v>
      </c>
      <c r="D357" s="240" t="str">
        <f ca="1"/>
        <v>高雄工業 岡山</v>
      </c>
      <c r="E357" s="240" t="str">
        <f ca="1"/>
        <v>高雄工業株式会社 岡山事業所HUB工場製作1課</v>
      </c>
      <c r="F357" s="240" t="str">
        <f ca="1"/>
        <v>一次旋係</v>
      </c>
      <c r="G357" s="240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7">
        <f ca="1"/>
        <v>35113</v>
      </c>
      <c r="M357">
        <f ca="1"/>
        <v>29</v>
      </c>
      <c r="N357" s="238">
        <f ca="1"/>
        <v>1220</v>
      </c>
      <c r="O357">
        <f ca="1"/>
        <v>0</v>
      </c>
      <c r="P357" s="239">
        <f ca="1"/>
        <v>1650</v>
      </c>
      <c r="Q357">
        <f ca="1"/>
        <v>0</v>
      </c>
      <c r="R357" s="239">
        <f ca="1"/>
        <v>430</v>
      </c>
      <c r="S357" s="239">
        <f ca="1"/>
        <v>180000</v>
      </c>
      <c r="T357" s="239">
        <f ca="1"/>
        <v>9027</v>
      </c>
      <c r="U357" s="239" t="str">
        <f ca="1"/>
        <v>0</v>
      </c>
      <c r="V357" s="239">
        <f ca="1"/>
        <v>16470</v>
      </c>
      <c r="W357" s="23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7">
        <f ca="1"/>
        <v>44693</v>
      </c>
      <c r="AE357" s="237">
        <f ca="1"/>
        <v>44985</v>
      </c>
      <c r="AF357" s="23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1">
        <f ca="1"/>
        <v>220516</v>
      </c>
      <c r="C358" s="241">
        <f ca="1"/>
        <v>222046</v>
      </c>
      <c r="D358" s="240" t="str">
        <f ca="1"/>
        <v>高雄工業 海南第一</v>
      </c>
      <c r="E358" s="240" t="str">
        <f ca="1"/>
        <v>高雄工業株式会社 愛知事業所海南第一工場製作1課</v>
      </c>
      <c r="F358" s="240" t="str">
        <f ca="1"/>
        <v>HUB_第1</v>
      </c>
      <c r="G358" s="240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7">
        <f ca="1"/>
        <v>36111</v>
      </c>
      <c r="M358">
        <f ca="1"/>
        <v>27</v>
      </c>
      <c r="N358" s="238">
        <f ca="1"/>
        <v>1220</v>
      </c>
      <c r="O358">
        <f ca="1"/>
        <v>0</v>
      </c>
      <c r="P358" s="239">
        <f ca="1"/>
        <v>1660</v>
      </c>
      <c r="Q358">
        <f ca="1"/>
        <v>0</v>
      </c>
      <c r="R358" s="239">
        <f ca="1"/>
        <v>440</v>
      </c>
      <c r="S358" s="239">
        <f ca="1"/>
        <v>180000</v>
      </c>
      <c r="T358" s="239">
        <f ca="1"/>
        <v>9027</v>
      </c>
      <c r="U358" s="239" t="str">
        <f ca="1"/>
        <v>0</v>
      </c>
      <c r="V358" s="239">
        <f ca="1"/>
        <v>16470</v>
      </c>
      <c r="W358" s="237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7">
        <f ca="1"/>
        <v>44693</v>
      </c>
      <c r="AE358" s="237">
        <f ca="1"/>
        <v>45106</v>
      </c>
      <c r="AF358" s="237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1">
        <f ca="1"/>
        <v>220515</v>
      </c>
      <c r="C359" s="241">
        <f ca="1"/>
        <v>222045</v>
      </c>
      <c r="D359" s="240" t="str">
        <f ca="1"/>
        <v>高雄工業 海南第一</v>
      </c>
      <c r="E359" s="240" t="str">
        <f ca="1"/>
        <v>高雄工業株式会社 愛知事業所海南第一工場製作1課</v>
      </c>
      <c r="F359" s="240" t="str">
        <f ca="1"/>
        <v>HUB</v>
      </c>
      <c r="G359" s="240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7">
        <f ca="1"/>
        <v>36160</v>
      </c>
      <c r="M359">
        <f ca="1"/>
        <v>26</v>
      </c>
      <c r="N359" s="238">
        <f ca="1"/>
        <v>1310</v>
      </c>
      <c r="O359">
        <f ca="1"/>
        <v>0</v>
      </c>
      <c r="P359" s="239">
        <f ca="1"/>
        <v>1710</v>
      </c>
      <c r="Q359">
        <f ca="1"/>
        <v>0</v>
      </c>
      <c r="R359" s="239">
        <f ca="1"/>
        <v>400</v>
      </c>
      <c r="S359" s="239">
        <f ca="1"/>
        <v>260000</v>
      </c>
      <c r="T359" s="239">
        <f ca="1"/>
        <v>13039</v>
      </c>
      <c r="U359" s="239" t="str">
        <f ca="1"/>
        <v>0</v>
      </c>
      <c r="V359" s="239">
        <f ca="1"/>
        <v>23790</v>
      </c>
      <c r="W359" s="237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7">
        <f ca="1"/>
        <v>44693</v>
      </c>
      <c r="AE359" s="237">
        <f ca="1"/>
        <v>0</v>
      </c>
      <c r="AF359" s="237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1">
        <f ca="1"/>
        <v>220517</v>
      </c>
      <c r="C360" s="241">
        <f ca="1"/>
        <v>242046</v>
      </c>
      <c r="D360" s="240" t="str">
        <f ca="1"/>
        <v>高雄工業 静岡</v>
      </c>
      <c r="E360" s="240" t="str">
        <f ca="1"/>
        <v>高雄工業株式会社 静岡事業所第一工場製作課</v>
      </c>
      <c r="F360" s="240" t="str">
        <f ca="1"/>
        <v>自動旋削</v>
      </c>
      <c r="G360" s="24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7">
        <f ca="1"/>
        <v>35641</v>
      </c>
      <c r="M360">
        <f ca="1"/>
        <v>28</v>
      </c>
      <c r="N360" s="238">
        <f ca="1"/>
        <v>1210</v>
      </c>
      <c r="O360">
        <f ca="1"/>
        <v>0</v>
      </c>
      <c r="P360" s="239">
        <f ca="1"/>
        <v>1650</v>
      </c>
      <c r="Q360">
        <f ca="1"/>
        <v>0</v>
      </c>
      <c r="R360" s="239">
        <f ca="1"/>
        <v>440</v>
      </c>
      <c r="S360" s="239">
        <f ca="1"/>
        <v>0</v>
      </c>
      <c r="T360" s="239" t="str">
        <f ca="1"/>
        <v/>
      </c>
      <c r="U360" s="239" t="str">
        <f ca="1"/>
        <v>0</v>
      </c>
      <c r="V360" s="239" t="str">
        <f ca="1"/>
        <v/>
      </c>
      <c r="W360" s="237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7">
        <f ca="1"/>
        <v>44694</v>
      </c>
      <c r="AE360" s="237">
        <f ca="1"/>
        <v>44855</v>
      </c>
      <c r="AF360" s="237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1">
        <f ca="1"/>
        <v>220518</v>
      </c>
      <c r="C361" s="241">
        <f ca="1"/>
        <v>0</v>
      </c>
      <c r="D361" s="240" t="str">
        <f ca="1"/>
        <v>ワーク 志紀</v>
      </c>
      <c r="E361" s="240" t="str">
        <f ca="1"/>
        <v>志紀工場　製造部</v>
      </c>
      <c r="F361" s="240">
        <f ca="1"/>
        <v>0</v>
      </c>
      <c r="G361" s="240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7">
        <f ca="1"/>
        <v>34362</v>
      </c>
      <c r="M361">
        <f ca="1"/>
        <v>31</v>
      </c>
      <c r="N361" s="238">
        <f ca="1"/>
        <v>1400</v>
      </c>
      <c r="O361">
        <f ca="1"/>
        <v>0</v>
      </c>
      <c r="P361" s="239">
        <f ca="1"/>
        <v>1900</v>
      </c>
      <c r="Q361">
        <f ca="1"/>
        <v>0</v>
      </c>
      <c r="R361" s="239">
        <f ca="1"/>
        <v>500</v>
      </c>
      <c r="S361" s="239">
        <f ca="1"/>
        <v>0</v>
      </c>
      <c r="T361" s="239" t="str">
        <f ca="1"/>
        <v/>
      </c>
      <c r="U361" s="239" t="str">
        <f ca="1"/>
        <v>0</v>
      </c>
      <c r="V361" s="239" t="str">
        <f ca="1"/>
        <v/>
      </c>
      <c r="W361" s="237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7">
        <f ca="1"/>
        <v>44704</v>
      </c>
      <c r="AE361" s="237">
        <f ca="1"/>
        <v>44824</v>
      </c>
      <c r="AF361" s="237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1">
        <f ca="1"/>
        <v>220519</v>
      </c>
      <c r="C362" s="241">
        <f ca="1"/>
        <v>0</v>
      </c>
      <c r="D362" s="240" t="str">
        <f ca="1"/>
        <v>三幸技研</v>
      </c>
      <c r="E362" s="240">
        <f ca="1"/>
        <v>0</v>
      </c>
      <c r="F362" s="240">
        <f ca="1"/>
        <v>0</v>
      </c>
      <c r="G362" s="240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7">
        <f ca="1"/>
        <v>34372</v>
      </c>
      <c r="M362">
        <f ca="1"/>
        <v>31</v>
      </c>
      <c r="N362" s="238">
        <f ca="1"/>
        <v>1300</v>
      </c>
      <c r="O362">
        <f ca="1"/>
        <v>0</v>
      </c>
      <c r="P362" s="239">
        <f ca="1"/>
        <v>1750</v>
      </c>
      <c r="Q362">
        <f ca="1"/>
        <v>0</v>
      </c>
      <c r="R362" s="239">
        <f ca="1"/>
        <v>450</v>
      </c>
      <c r="S362" s="239">
        <f ca="1"/>
        <v>0</v>
      </c>
      <c r="T362" s="239" t="str">
        <f ca="1"/>
        <v/>
      </c>
      <c r="U362" s="239" t="str">
        <f ca="1"/>
        <v>0</v>
      </c>
      <c r="V362" s="239" t="str">
        <f ca="1"/>
        <v/>
      </c>
      <c r="W362" s="237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7">
        <f ca="1"/>
        <v>44704</v>
      </c>
      <c r="AE362" s="237">
        <f ca="1"/>
        <v>44894</v>
      </c>
      <c r="AF362" s="237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1">
        <f ca="1"/>
        <v>220520</v>
      </c>
      <c r="C363" s="241">
        <f ca="1"/>
        <v>222047</v>
      </c>
      <c r="D363" s="240" t="str">
        <f ca="1"/>
        <v>高雄工業 海南第二</v>
      </c>
      <c r="E363" s="240" t="str">
        <f ca="1"/>
        <v>高雄工業株式会社 愛知事業所海南第二工場製作課</v>
      </c>
      <c r="F363" s="240" t="str">
        <f ca="1"/>
        <v>P</v>
      </c>
      <c r="G363" s="240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7">
        <f ca="1"/>
        <v>34352</v>
      </c>
      <c r="M363">
        <f ca="1"/>
        <v>31</v>
      </c>
      <c r="N363" s="238">
        <f ca="1"/>
        <v>1200</v>
      </c>
      <c r="O363">
        <f ca="1"/>
        <v>0</v>
      </c>
      <c r="P363" s="239">
        <f ca="1"/>
        <v>1650</v>
      </c>
      <c r="Q363">
        <f ca="1"/>
        <v>0</v>
      </c>
      <c r="R363" s="239">
        <f ca="1"/>
        <v>450</v>
      </c>
      <c r="S363" s="239">
        <f ca="1"/>
        <v>0</v>
      </c>
      <c r="T363" s="239" t="str">
        <f ca="1"/>
        <v/>
      </c>
      <c r="U363" s="239" t="str">
        <f ca="1"/>
        <v>0</v>
      </c>
      <c r="V363" s="239" t="str">
        <f ca="1"/>
        <v/>
      </c>
      <c r="W363" s="237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7">
        <f ca="1"/>
        <v>44705</v>
      </c>
      <c r="AE363" s="237">
        <f ca="1"/>
        <v>44923</v>
      </c>
      <c r="AF363" s="237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1">
        <f ca="1"/>
        <v>220521</v>
      </c>
      <c r="C364" s="241">
        <f ca="1"/>
        <v>0</v>
      </c>
      <c r="D364" s="240" t="str">
        <f ca="1"/>
        <v>瑞陵精機</v>
      </c>
      <c r="E364" s="240" t="str">
        <f ca="1"/>
        <v>製造課</v>
      </c>
      <c r="F364" s="240" t="str">
        <f ca="1"/>
        <v>等速ジョイント</v>
      </c>
      <c r="G364" s="240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7">
        <f ca="1"/>
        <v>33244</v>
      </c>
      <c r="M364">
        <f ca="1"/>
        <v>34</v>
      </c>
      <c r="N364" s="238">
        <f ca="1"/>
        <v>1310</v>
      </c>
      <c r="O364">
        <f ca="1"/>
        <v>0</v>
      </c>
      <c r="P364" s="239">
        <f ca="1"/>
        <v>1700</v>
      </c>
      <c r="Q364">
        <f ca="1"/>
        <v>0</v>
      </c>
      <c r="R364" s="239">
        <f ca="1"/>
        <v>390</v>
      </c>
      <c r="S364" s="239">
        <f ca="1"/>
        <v>220000</v>
      </c>
      <c r="T364" s="239">
        <f ca="1"/>
        <v>11033</v>
      </c>
      <c r="U364" s="239" t="str">
        <f ca="1"/>
        <v>0</v>
      </c>
      <c r="V364" s="239">
        <f ca="1"/>
        <v>20130</v>
      </c>
      <c r="W364" s="237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7">
        <f ca="1"/>
        <v>44706</v>
      </c>
      <c r="AE364" s="237">
        <f ca="1"/>
        <v>0</v>
      </c>
      <c r="AF364" s="237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1">
        <f ca="1"/>
        <v>220522</v>
      </c>
      <c r="C365" s="241">
        <f ca="1"/>
        <v>242047</v>
      </c>
      <c r="D365" s="240" t="str">
        <f ca="1"/>
        <v>高雄工業 静岡</v>
      </c>
      <c r="E365" s="240" t="str">
        <f ca="1"/>
        <v>高雄工業株式会社 静岡事業所第一工場製作課</v>
      </c>
      <c r="F365" s="240" t="str">
        <f ca="1"/>
        <v>ナット</v>
      </c>
      <c r="G365" s="240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7">
        <f ca="1"/>
        <v>36538</v>
      </c>
      <c r="M365">
        <f ca="1"/>
        <v>25</v>
      </c>
      <c r="N365" s="238">
        <f ca="1"/>
        <v>1310</v>
      </c>
      <c r="O365">
        <f ca="1"/>
        <v>0</v>
      </c>
      <c r="P365" s="239">
        <f ca="1"/>
        <v>1720</v>
      </c>
      <c r="Q365">
        <f ca="1"/>
        <v>0</v>
      </c>
      <c r="R365" s="239">
        <f ca="1"/>
        <v>410</v>
      </c>
      <c r="S365" s="239">
        <f ca="1"/>
        <v>260000</v>
      </c>
      <c r="T365" s="239">
        <f ca="1"/>
        <v>13039</v>
      </c>
      <c r="U365" s="239" t="str">
        <f ca="1"/>
        <v>0</v>
      </c>
      <c r="V365" s="239">
        <f ca="1"/>
        <v>23790</v>
      </c>
      <c r="W365" s="237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7">
        <f ca="1"/>
        <v>44707</v>
      </c>
      <c r="AE365" s="237">
        <f ca="1"/>
        <v>0</v>
      </c>
      <c r="AF365" s="237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1">
        <f ca="1"/>
        <v>220523</v>
      </c>
      <c r="C366" s="241">
        <f ca="1"/>
        <v>0</v>
      </c>
      <c r="D366" s="240" t="str">
        <f ca="1"/>
        <v>セイビテック</v>
      </c>
      <c r="E366" s="240">
        <f ca="1"/>
        <v>0</v>
      </c>
      <c r="F366" s="240">
        <f ca="1"/>
        <v>0</v>
      </c>
      <c r="G366" s="240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7">
        <f ca="1"/>
        <v>34818</v>
      </c>
      <c r="M366">
        <f ca="1"/>
        <v>30</v>
      </c>
      <c r="N366" s="238">
        <f ca="1"/>
        <v>1400</v>
      </c>
      <c r="O366">
        <f ca="1"/>
        <v>0</v>
      </c>
      <c r="P366" s="239">
        <f ca="1"/>
        <v>1900</v>
      </c>
      <c r="Q366">
        <f ca="1"/>
        <v>0</v>
      </c>
      <c r="R366" s="239">
        <f ca="1"/>
        <v>500</v>
      </c>
      <c r="S366" s="239">
        <f ca="1"/>
        <v>0</v>
      </c>
      <c r="T366" s="239" t="str">
        <f ca="1"/>
        <v/>
      </c>
      <c r="U366" s="239" t="str">
        <f ca="1"/>
        <v>0</v>
      </c>
      <c r="V366" s="239">
        <f ca="1"/>
        <v>0</v>
      </c>
      <c r="W366" s="237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7">
        <f ca="1"/>
        <v>44708</v>
      </c>
      <c r="AE366" s="237">
        <f ca="1"/>
        <v>44978</v>
      </c>
      <c r="AF366" s="237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1">
        <f ca="1"/>
        <v>220524</v>
      </c>
      <c r="C367" s="241">
        <f ca="1"/>
        <v>0</v>
      </c>
      <c r="D367" s="240" t="str">
        <f ca="1"/>
        <v>ワーク 志紀</v>
      </c>
      <c r="E367" s="240" t="str">
        <f ca="1"/>
        <v>志紀工場　製造部</v>
      </c>
      <c r="F367" s="240">
        <f ca="1"/>
        <v>0</v>
      </c>
      <c r="G367" s="240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7">
        <f ca="1"/>
        <v>35030</v>
      </c>
      <c r="M367">
        <f ca="1"/>
        <v>30</v>
      </c>
      <c r="N367" s="238">
        <f ca="1"/>
        <v>1450</v>
      </c>
      <c r="O367">
        <f ca="1"/>
        <v>0</v>
      </c>
      <c r="P367" s="239">
        <f ca="1"/>
        <v>1900</v>
      </c>
      <c r="Q367">
        <f ca="1"/>
        <v>0</v>
      </c>
      <c r="R367" s="239">
        <f ca="1"/>
        <v>450</v>
      </c>
      <c r="S367" s="239">
        <f ca="1"/>
        <v>240000</v>
      </c>
      <c r="T367" s="239">
        <f ca="1"/>
        <v>12036</v>
      </c>
      <c r="U367" s="239" t="str">
        <f ca="1"/>
        <v>0</v>
      </c>
      <c r="V367" s="239">
        <f ca="1"/>
        <v>21960</v>
      </c>
      <c r="W367" s="237">
        <f ca="1"/>
        <v>46074</v>
      </c>
      <c r="X367">
        <f ca="1"/>
        <v>68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7">
        <f ca="1"/>
        <v>44708</v>
      </c>
      <c r="AE367" s="237">
        <f ca="1"/>
        <v>0</v>
      </c>
      <c r="AF367" s="23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1">
        <f ca="1"/>
        <v>220525</v>
      </c>
      <c r="C368" s="241">
        <f ca="1"/>
        <v>0</v>
      </c>
      <c r="D368" s="240" t="str">
        <f ca="1"/>
        <v>瑞陵精機</v>
      </c>
      <c r="E368" s="240" t="str">
        <f ca="1"/>
        <v>製造課</v>
      </c>
      <c r="F368" s="240" t="str">
        <f ca="1"/>
        <v>等速ジョイント</v>
      </c>
      <c r="G368" s="240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7">
        <f ca="1"/>
        <v>35816</v>
      </c>
      <c r="M368">
        <f ca="1"/>
        <v>27</v>
      </c>
      <c r="N368" s="238">
        <f ca="1"/>
        <v>1310</v>
      </c>
      <c r="O368">
        <f ca="1"/>
        <v>0</v>
      </c>
      <c r="P368" s="239">
        <f ca="1"/>
        <v>1700</v>
      </c>
      <c r="Q368">
        <f ca="1"/>
        <v>0</v>
      </c>
      <c r="R368" s="239">
        <f ca="1"/>
        <v>390</v>
      </c>
      <c r="S368" s="239">
        <f ca="1"/>
        <v>360000</v>
      </c>
      <c r="T368" s="239">
        <f ca="1"/>
        <v>18054</v>
      </c>
      <c r="U368" s="239" t="str">
        <f ca="1"/>
        <v>0</v>
      </c>
      <c r="V368" s="239">
        <f ca="1"/>
        <v>32940</v>
      </c>
      <c r="W368" s="237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7">
        <f ca="1"/>
        <v>44711</v>
      </c>
      <c r="AE368" s="237">
        <f ca="1"/>
        <v>45554</v>
      </c>
      <c r="AF368" s="237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1">
        <f ca="1"/>
        <v>210315</v>
      </c>
      <c r="C369" s="241">
        <f ca="1"/>
        <v>0</v>
      </c>
      <c r="D369" s="240" t="str">
        <f ca="1"/>
        <v>ﾌｪﾆﾃｯｸｾﾐｺﾝﾀﾞｸﾀｰ 鹿児島</v>
      </c>
      <c r="E369" s="240" t="str">
        <f ca="1"/>
        <v>鹿児島工場　製造部　製造課</v>
      </c>
      <c r="F369" s="240">
        <f ca="1"/>
        <v>0</v>
      </c>
      <c r="G369" s="240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7">
        <f ca="1"/>
        <v>33176</v>
      </c>
      <c r="M369">
        <f ca="1"/>
        <v>35</v>
      </c>
      <c r="N369" s="238">
        <f ca="1"/>
        <v>1400</v>
      </c>
      <c r="O369">
        <f ca="1"/>
        <v>0</v>
      </c>
      <c r="P369" s="239">
        <f ca="1"/>
        <v>2100</v>
      </c>
      <c r="Q369" t="str">
        <f ca="1"/>
        <v>2022/7/1~ 1900円⇒2000円　2024/1/1～ 2000円⇒2100円</v>
      </c>
      <c r="R369" s="239">
        <f ca="1"/>
        <v>700</v>
      </c>
      <c r="S369" s="239">
        <f ca="1"/>
        <v>240000</v>
      </c>
      <c r="T369" s="239">
        <f ca="1"/>
        <v>12036</v>
      </c>
      <c r="U369" s="239" t="str">
        <f ca="1"/>
        <v>0</v>
      </c>
      <c r="V369" s="239">
        <f ca="1"/>
        <v>21960</v>
      </c>
      <c r="W369" s="237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7">
        <f ca="1"/>
        <v>44712</v>
      </c>
      <c r="AE369" s="237">
        <f ca="1"/>
        <v>45317</v>
      </c>
      <c r="AF369" s="237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1">
        <f ca="1"/>
        <v>220526</v>
      </c>
      <c r="C370" s="241">
        <f ca="1"/>
        <v>0</v>
      </c>
      <c r="D370" s="240" t="str">
        <f ca="1"/>
        <v>ﾌｪﾆﾃｯｸｾﾐｺﾝﾀﾞｸﾀｰ 鹿児島</v>
      </c>
      <c r="E370" s="240" t="str">
        <f ca="1"/>
        <v>鹿児島工場　製造部　製造課</v>
      </c>
      <c r="F370" s="240">
        <f ca="1"/>
        <v>0</v>
      </c>
      <c r="G370" s="24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7">
        <f ca="1"/>
        <v>34688</v>
      </c>
      <c r="M370">
        <f ca="1"/>
        <v>30</v>
      </c>
      <c r="N370" s="238">
        <f ca="1"/>
        <v>1450</v>
      </c>
      <c r="O370">
        <f ca="1"/>
        <v>0</v>
      </c>
      <c r="P370" s="239">
        <f ca="1"/>
        <v>2100</v>
      </c>
      <c r="Q370" t="str">
        <f ca="1"/>
        <v>2022/7/1~ 1900円⇒2000円　2024/1/1～ 2000円⇒2100円</v>
      </c>
      <c r="R370" s="239">
        <f ca="1"/>
        <v>650</v>
      </c>
      <c r="S370" s="239">
        <f ca="1"/>
        <v>280000</v>
      </c>
      <c r="T370" s="239">
        <f ca="1"/>
        <v>14042</v>
      </c>
      <c r="U370" s="239" t="str">
        <f ca="1"/>
        <v>0</v>
      </c>
      <c r="V370" s="239">
        <f ca="1"/>
        <v>25620</v>
      </c>
      <c r="W370" s="237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7">
        <f ca="1"/>
        <v>44712</v>
      </c>
      <c r="AE370" s="237">
        <f ca="1"/>
        <v>45796</v>
      </c>
      <c r="AF370" s="237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1">
        <f ca="1"/>
        <v>210412</v>
      </c>
      <c r="C371" s="241">
        <f ca="1"/>
        <v>8210040</v>
      </c>
      <c r="D371" s="240" t="str">
        <f ca="1"/>
        <v>コーリツ 州の崎</v>
      </c>
      <c r="E371" s="240" t="str">
        <f ca="1"/>
        <v>州の崎第2工場製造3課5工区6班</v>
      </c>
      <c r="F371" s="240" t="str">
        <f ca="1"/>
        <v>州の崎製造3課5工区6班</v>
      </c>
      <c r="G371" s="240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7">
        <f ca="1"/>
        <v>30793</v>
      </c>
      <c r="M371">
        <f ca="1"/>
        <v>41</v>
      </c>
      <c r="N371" s="238">
        <f ca="1"/>
        <v>1500</v>
      </c>
      <c r="O371" t="str">
        <f ca="1"/>
        <v>2022/6/7～　1400円⇒1500円</v>
      </c>
      <c r="P371" s="239">
        <f ca="1"/>
        <v>1990</v>
      </c>
      <c r="Q371">
        <f ca="1"/>
        <v>0</v>
      </c>
      <c r="R371" s="239">
        <f ca="1"/>
        <v>490</v>
      </c>
      <c r="S371" s="239">
        <f ca="1"/>
        <v>340000</v>
      </c>
      <c r="T371" s="239">
        <f ca="1"/>
        <v>17051</v>
      </c>
      <c r="U371" s="239">
        <f ca="1"/>
        <v>2703</v>
      </c>
      <c r="V371" s="239">
        <f ca="1"/>
        <v>31110</v>
      </c>
      <c r="W371" s="237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7">
        <f ca="1"/>
        <v>44713</v>
      </c>
      <c r="AE371" s="237">
        <f ca="1"/>
        <v>45457</v>
      </c>
      <c r="AF371" s="237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1">
        <f ca="1"/>
        <v>210710</v>
      </c>
      <c r="C372" s="241">
        <f ca="1"/>
        <v>8210041</v>
      </c>
      <c r="D372" s="240" t="str">
        <f ca="1"/>
        <v>コーリツ 州の崎</v>
      </c>
      <c r="E372" s="240" t="str">
        <f ca="1"/>
        <v>州の崎第2工場製造3課5工区7班</v>
      </c>
      <c r="F372" s="240">
        <f ca="1"/>
        <v>0</v>
      </c>
      <c r="G372" s="240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7">
        <f ca="1"/>
        <v>33139</v>
      </c>
      <c r="M372">
        <f ca="1"/>
        <v>35</v>
      </c>
      <c r="N372" s="238">
        <f ca="1"/>
        <v>1400</v>
      </c>
      <c r="O372">
        <f ca="1"/>
        <v>0</v>
      </c>
      <c r="P372" s="239">
        <f ca="1"/>
        <v>1990</v>
      </c>
      <c r="Q372">
        <f ca="1"/>
        <v>0</v>
      </c>
      <c r="R372" s="239">
        <f ca="1"/>
        <v>590</v>
      </c>
      <c r="S372" s="239">
        <f ca="1"/>
        <v>240000</v>
      </c>
      <c r="T372" s="239">
        <f ca="1"/>
        <v>12036</v>
      </c>
      <c r="U372" s="239" t="str">
        <f ca="1"/>
        <v>0</v>
      </c>
      <c r="V372" s="239">
        <f ca="1"/>
        <v>21960</v>
      </c>
      <c r="W372" s="237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7">
        <f ca="1"/>
        <v>44713</v>
      </c>
      <c r="AE372" s="237">
        <f ca="1"/>
        <v>44939</v>
      </c>
      <c r="AF372" s="237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1">
        <f ca="1"/>
        <v>220601</v>
      </c>
      <c r="C373" s="241">
        <f ca="1"/>
        <v>222049</v>
      </c>
      <c r="D373" s="240" t="str">
        <f ca="1"/>
        <v>高雄工業 海南第一</v>
      </c>
      <c r="E373" s="240" t="str">
        <f ca="1"/>
        <v>高雄工業株式会社 愛知事業所海南第一工場製作1課</v>
      </c>
      <c r="F373" s="240" t="str">
        <f ca="1"/>
        <v>H_2次旋</v>
      </c>
      <c r="G373" s="240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7">
        <f ca="1"/>
        <v>35954</v>
      </c>
      <c r="M373">
        <f ca="1"/>
        <v>27</v>
      </c>
      <c r="N373" s="238">
        <f ca="1"/>
        <v>1310</v>
      </c>
      <c r="O373">
        <f ca="1"/>
        <v>0</v>
      </c>
      <c r="P373" s="239">
        <f ca="1"/>
        <v>1690</v>
      </c>
      <c r="Q373">
        <f ca="1"/>
        <v>0</v>
      </c>
      <c r="R373" s="239">
        <f ca="1"/>
        <v>380</v>
      </c>
      <c r="S373" s="239">
        <f ca="1"/>
        <v>300000</v>
      </c>
      <c r="T373" s="239">
        <f ca="1"/>
        <v>15045</v>
      </c>
      <c r="U373" s="239" t="str">
        <f ca="1"/>
        <v>0</v>
      </c>
      <c r="V373" s="239">
        <f ca="1"/>
        <v>27450</v>
      </c>
      <c r="W373" s="237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7">
        <f ca="1"/>
        <v>44713</v>
      </c>
      <c r="AE373" s="237">
        <f ca="1"/>
        <v>45681</v>
      </c>
      <c r="AF373" s="237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1">
        <f ca="1"/>
        <v>220602</v>
      </c>
      <c r="C374" s="241">
        <f ca="1"/>
        <v>222048</v>
      </c>
      <c r="D374" s="240" t="str">
        <f ca="1"/>
        <v>高雄工業 海南第一</v>
      </c>
      <c r="E374" s="240" t="str">
        <f ca="1"/>
        <v>高雄工業株式会社 愛知事業所海南第一工場製作1課</v>
      </c>
      <c r="F374" s="240" t="str">
        <f ca="1"/>
        <v>HUB</v>
      </c>
      <c r="G374" s="240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7">
        <f ca="1"/>
        <v>36623</v>
      </c>
      <c r="M374">
        <f ca="1"/>
        <v>25</v>
      </c>
      <c r="N374" s="238">
        <f ca="1"/>
        <v>1310</v>
      </c>
      <c r="O374">
        <f ca="1"/>
        <v>0</v>
      </c>
      <c r="P374" s="239">
        <f ca="1"/>
        <v>1710</v>
      </c>
      <c r="Q374">
        <f ca="1"/>
        <v>0</v>
      </c>
      <c r="R374" s="239">
        <f ca="1"/>
        <v>400</v>
      </c>
      <c r="S374" s="239">
        <f ca="1"/>
        <v>260000</v>
      </c>
      <c r="T374" s="239">
        <f ca="1"/>
        <v>13039</v>
      </c>
      <c r="U374" s="239" t="str">
        <f ca="1"/>
        <v>0</v>
      </c>
      <c r="V374" s="239">
        <f ca="1"/>
        <v>23790</v>
      </c>
      <c r="W374" s="237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7">
        <f ca="1"/>
        <v>44713</v>
      </c>
      <c r="AE374" s="237">
        <f ca="1"/>
        <v>0</v>
      </c>
      <c r="AF374" s="237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1">
        <f ca="1"/>
        <v>220603</v>
      </c>
      <c r="C375" s="241">
        <f ca="1"/>
        <v>222050</v>
      </c>
      <c r="D375" s="240" t="str">
        <f ca="1"/>
        <v>高雄工業 海南第一</v>
      </c>
      <c r="E375" s="240" t="str">
        <f ca="1"/>
        <v>高雄工業株式会社 愛知事業所海南第一工場製作1課</v>
      </c>
      <c r="F375" s="240" t="str">
        <f ca="1"/>
        <v>H_2次旋</v>
      </c>
      <c r="G375" s="240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7">
        <f ca="1"/>
        <v>36788</v>
      </c>
      <c r="M375">
        <f ca="1"/>
        <v>25</v>
      </c>
      <c r="N375" s="238">
        <f ca="1"/>
        <v>1310</v>
      </c>
      <c r="O375">
        <f ca="1"/>
        <v>0</v>
      </c>
      <c r="P375" s="239">
        <f ca="1"/>
        <v>1700</v>
      </c>
      <c r="Q375">
        <f ca="1"/>
        <v>0</v>
      </c>
      <c r="R375" s="239">
        <f ca="1"/>
        <v>390</v>
      </c>
      <c r="S375" s="239">
        <f ca="1"/>
        <v>260000</v>
      </c>
      <c r="T375" s="239">
        <f ca="1"/>
        <v>13039</v>
      </c>
      <c r="U375" s="239" t="str">
        <f ca="1"/>
        <v>0</v>
      </c>
      <c r="V375" s="239">
        <f ca="1"/>
        <v>23790</v>
      </c>
      <c r="W375" s="237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7">
        <f ca="1"/>
        <v>44713</v>
      </c>
      <c r="AE375" s="237">
        <f ca="1"/>
        <v>0</v>
      </c>
      <c r="AF375" s="237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1">
        <f ca="1"/>
        <v>220605</v>
      </c>
      <c r="C376" s="241">
        <f ca="1"/>
        <v>232061</v>
      </c>
      <c r="D376" s="240" t="str">
        <f ca="1"/>
        <v>高雄工業 岡山</v>
      </c>
      <c r="E376" s="240" t="str">
        <f ca="1"/>
        <v>高雄工業株式会社 岡山事業所HUB工場製作1課</v>
      </c>
      <c r="F376" s="240" t="str">
        <f ca="1"/>
        <v>1次旋係</v>
      </c>
      <c r="G376" s="240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7">
        <f ca="1"/>
        <v>35115</v>
      </c>
      <c r="M376">
        <f ca="1"/>
        <v>29</v>
      </c>
      <c r="N376" s="238">
        <f ca="1"/>
        <v>1410</v>
      </c>
      <c r="O376">
        <f ca="1"/>
        <v>0</v>
      </c>
      <c r="P376" s="239">
        <f ca="1"/>
        <v>1840</v>
      </c>
      <c r="Q376">
        <f ca="1"/>
        <v>0</v>
      </c>
      <c r="R376" s="239">
        <f ca="1"/>
        <v>430</v>
      </c>
      <c r="S376" s="239">
        <f ca="1"/>
        <v>280000</v>
      </c>
      <c r="T376" s="239">
        <f ca="1"/>
        <v>14042</v>
      </c>
      <c r="U376" s="239" t="str">
        <f ca="1"/>
        <v>0</v>
      </c>
      <c r="V376" s="239">
        <f ca="1"/>
        <v>25620</v>
      </c>
      <c r="W376" s="237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7">
        <f ca="1"/>
        <v>44718</v>
      </c>
      <c r="AE376" s="237">
        <f ca="1"/>
        <v>0</v>
      </c>
      <c r="AF376" s="237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1">
        <f ca="1"/>
        <v>220606</v>
      </c>
      <c r="C377" s="241">
        <f ca="1"/>
        <v>232063</v>
      </c>
      <c r="D377" s="240" t="str">
        <f ca="1"/>
        <v>高雄工業 岡山</v>
      </c>
      <c r="E377" s="240" t="str">
        <f ca="1"/>
        <v>高雄工業株式会社 岡山事業所HUB工場製作1課</v>
      </c>
      <c r="F377" s="240" t="str">
        <f ca="1"/>
        <v>1次旋係</v>
      </c>
      <c r="G377" s="240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7">
        <f ca="1"/>
        <v>32955</v>
      </c>
      <c r="M377">
        <f ca="1"/>
        <v>35</v>
      </c>
      <c r="N377" s="238">
        <f ca="1"/>
        <v>1410</v>
      </c>
      <c r="O377">
        <f ca="1"/>
        <v>0</v>
      </c>
      <c r="P377" s="239">
        <f ca="1"/>
        <v>1840</v>
      </c>
      <c r="Q377">
        <f ca="1"/>
        <v>0</v>
      </c>
      <c r="R377" s="239">
        <f ca="1"/>
        <v>430</v>
      </c>
      <c r="S377" s="239">
        <f ca="1"/>
        <v>280000</v>
      </c>
      <c r="T377" s="239">
        <f ca="1"/>
        <v>14042</v>
      </c>
      <c r="U377" s="239" t="str">
        <f ca="1"/>
        <v>0</v>
      </c>
      <c r="V377" s="239">
        <f ca="1"/>
        <v>25620</v>
      </c>
      <c r="W377" s="23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7">
        <f ca="1"/>
        <v>44718</v>
      </c>
      <c r="AE377" s="237">
        <f ca="1"/>
        <v>0</v>
      </c>
      <c r="AF377" s="23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1">
        <f ca="1"/>
        <v>220604</v>
      </c>
      <c r="C378" s="241">
        <f ca="1"/>
        <v>242048</v>
      </c>
      <c r="D378" s="240" t="str">
        <f ca="1"/>
        <v>高雄工業 静岡</v>
      </c>
      <c r="E378" s="240" t="str">
        <f ca="1"/>
        <v>高雄工業株式会社 静岡事業所第一工場製作課</v>
      </c>
      <c r="F378" s="240" t="str">
        <f ca="1"/>
        <v>手動旋削</v>
      </c>
      <c r="G378" s="240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7">
        <f ca="1"/>
        <v>35608</v>
      </c>
      <c r="M378">
        <f ca="1"/>
        <v>28</v>
      </c>
      <c r="N378" s="238">
        <f ca="1"/>
        <v>1350</v>
      </c>
      <c r="O378">
        <f ca="1"/>
        <v>0</v>
      </c>
      <c r="P378" s="239">
        <f ca="1"/>
        <v>1710</v>
      </c>
      <c r="Q378">
        <f ca="1"/>
        <v>0</v>
      </c>
      <c r="R378" s="239">
        <f ca="1"/>
        <v>360</v>
      </c>
      <c r="S378" s="239">
        <f ca="1"/>
        <v>260000</v>
      </c>
      <c r="T378" s="239">
        <f ca="1"/>
        <v>13039</v>
      </c>
      <c r="U378" s="239" t="str">
        <f ca="1"/>
        <v>0</v>
      </c>
      <c r="V378" s="239">
        <f ca="1"/>
        <v>23790</v>
      </c>
      <c r="W378" s="237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7">
        <f ca="1"/>
        <v>44718</v>
      </c>
      <c r="AE378" s="237">
        <f ca="1"/>
        <v>45562</v>
      </c>
      <c r="AF378" s="237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1">
        <f ca="1"/>
        <v>220607</v>
      </c>
      <c r="C379" s="241">
        <f ca="1"/>
        <v>232062</v>
      </c>
      <c r="D379" s="240" t="str">
        <f ca="1"/>
        <v>高雄工業 岡山</v>
      </c>
      <c r="E379" s="240" t="str">
        <f ca="1"/>
        <v>高雄工業株式会社 岡山事業所HUB工場製作1課</v>
      </c>
      <c r="F379" s="240" t="str">
        <f ca="1"/>
        <v>一次旋係</v>
      </c>
      <c r="G379" s="240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7">
        <f ca="1"/>
        <v>34784</v>
      </c>
      <c r="M379">
        <f ca="1"/>
        <v>30</v>
      </c>
      <c r="N379" s="238">
        <f ca="1"/>
        <v>1400</v>
      </c>
      <c r="O379">
        <f ca="1"/>
        <v>0</v>
      </c>
      <c r="P379" s="239">
        <f ca="1"/>
        <v>1820</v>
      </c>
      <c r="Q379">
        <f ca="1"/>
        <v>0</v>
      </c>
      <c r="R379" s="239">
        <f ca="1"/>
        <v>420</v>
      </c>
      <c r="S379" s="239">
        <f ca="1"/>
        <v>320000</v>
      </c>
      <c r="T379" s="239">
        <f ca="1"/>
        <v>16048</v>
      </c>
      <c r="U379" s="239" t="str">
        <f ca="1"/>
        <v>0</v>
      </c>
      <c r="V379" s="239">
        <f ca="1"/>
        <v>29280</v>
      </c>
      <c r="W379" s="237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7">
        <f ca="1"/>
        <v>44718</v>
      </c>
      <c r="AE379" s="237">
        <f ca="1"/>
        <v>45457</v>
      </c>
      <c r="AF379" s="237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1">
        <f ca="1"/>
        <v>220608</v>
      </c>
      <c r="C380" s="241">
        <f ca="1"/>
        <v>0</v>
      </c>
      <c r="D380" s="240" t="str">
        <f ca="1"/>
        <v>瑞陵精機</v>
      </c>
      <c r="E380" s="240" t="str">
        <f ca="1"/>
        <v>製造1課</v>
      </c>
      <c r="F380" s="240" t="str">
        <f ca="1"/>
        <v>CVJ</v>
      </c>
      <c r="G380" s="24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7">
        <f ca="1"/>
        <v>33071</v>
      </c>
      <c r="M380">
        <f ca="1"/>
        <v>35</v>
      </c>
      <c r="N380" s="238">
        <f ca="1"/>
        <v>1200</v>
      </c>
      <c r="O380">
        <f ca="1"/>
        <v>0</v>
      </c>
      <c r="P380" s="239">
        <f ca="1"/>
        <v>1700</v>
      </c>
      <c r="Q380">
        <f ca="1"/>
        <v>0</v>
      </c>
      <c r="R380" s="239">
        <f ca="1"/>
        <v>500</v>
      </c>
      <c r="S380" s="239">
        <f ca="1"/>
        <v>0</v>
      </c>
      <c r="T380" s="239" t="str">
        <f ca="1"/>
        <v/>
      </c>
      <c r="U380" s="239" t="str">
        <f ca="1"/>
        <v>0</v>
      </c>
      <c r="V380" s="239" t="str">
        <f ca="1"/>
        <v/>
      </c>
      <c r="W380" s="237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7">
        <f ca="1"/>
        <v>44725</v>
      </c>
      <c r="AE380" s="237">
        <f ca="1"/>
        <v>44862</v>
      </c>
      <c r="AF380" s="237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1">
        <f ca="1"/>
        <v>220610</v>
      </c>
      <c r="C381" s="241">
        <f ca="1"/>
        <v>0</v>
      </c>
      <c r="D381" s="240" t="str">
        <f ca="1"/>
        <v>ワーク 岡山</v>
      </c>
      <c r="E381" s="240" t="str">
        <f ca="1"/>
        <v>岡山第２工場</v>
      </c>
      <c r="F381" s="240">
        <f ca="1"/>
        <v>0</v>
      </c>
      <c r="G381" s="240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7">
        <f ca="1"/>
        <v>30761</v>
      </c>
      <c r="M381">
        <f ca="1"/>
        <v>41</v>
      </c>
      <c r="N381" s="238">
        <f ca="1"/>
        <v>1500</v>
      </c>
      <c r="O381">
        <f ca="1"/>
        <v>0</v>
      </c>
      <c r="P381" s="239">
        <f ca="1"/>
        <v>1900</v>
      </c>
      <c r="Q381">
        <f ca="1"/>
        <v>0</v>
      </c>
      <c r="R381" s="239">
        <f ca="1"/>
        <v>400</v>
      </c>
      <c r="S381" s="239">
        <f ca="1"/>
        <v>260000</v>
      </c>
      <c r="T381" s="239">
        <f ca="1"/>
        <v>13039</v>
      </c>
      <c r="U381" s="239">
        <f ca="1"/>
        <v>2067</v>
      </c>
      <c r="V381" s="239">
        <f ca="1"/>
        <v>23790</v>
      </c>
      <c r="W381" s="237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7">
        <f ca="1"/>
        <v>44725</v>
      </c>
      <c r="AE381" s="237">
        <f ca="1"/>
        <v>45219</v>
      </c>
      <c r="AF381" s="237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1">
        <f ca="1"/>
        <v>220611</v>
      </c>
      <c r="C382" s="241">
        <f ca="1"/>
        <v>0</v>
      </c>
      <c r="D382" s="240" t="str">
        <f ca="1"/>
        <v>PATEC</v>
      </c>
      <c r="E382" s="240" t="str">
        <f ca="1"/>
        <v>製造部機械加工課</v>
      </c>
      <c r="F382" s="240">
        <f ca="1"/>
        <v>0</v>
      </c>
      <c r="G382" s="240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7">
        <f ca="1"/>
        <v>33147</v>
      </c>
      <c r="M382">
        <f ca="1"/>
        <v>35</v>
      </c>
      <c r="N382" s="238">
        <f ca="1"/>
        <v>1500</v>
      </c>
      <c r="O382">
        <f ca="1"/>
        <v>0</v>
      </c>
      <c r="P382" s="239">
        <f ca="1"/>
        <v>2000</v>
      </c>
      <c r="Q382">
        <f ca="1"/>
        <v>0</v>
      </c>
      <c r="R382" s="239">
        <f ca="1"/>
        <v>500</v>
      </c>
      <c r="S382" s="239">
        <f ca="1"/>
        <v>340000</v>
      </c>
      <c r="T382" s="239">
        <f ca="1"/>
        <v>17051</v>
      </c>
      <c r="U382" s="239" t="str">
        <f ca="1"/>
        <v>0</v>
      </c>
      <c r="V382" s="239">
        <f ca="1"/>
        <v>31110</v>
      </c>
      <c r="W382" s="237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7">
        <f ca="1"/>
        <v>44725</v>
      </c>
      <c r="AE382" s="237">
        <f ca="1"/>
        <v>45309</v>
      </c>
      <c r="AF382" s="237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1">
        <f ca="1"/>
        <v>220609</v>
      </c>
      <c r="C383" s="241">
        <f ca="1"/>
        <v>222051</v>
      </c>
      <c r="D383" s="240" t="str">
        <f ca="1"/>
        <v>高雄工業 海南第二</v>
      </c>
      <c r="E383" s="240" t="str">
        <f ca="1"/>
        <v>高雄工業株式会社 愛知事業所海南第二工場製作課</v>
      </c>
      <c r="F383" s="240" t="str">
        <f ca="1"/>
        <v>P研磨</v>
      </c>
      <c r="G383" s="240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7">
        <f ca="1"/>
        <v>36016</v>
      </c>
      <c r="M383">
        <f ca="1"/>
        <v>27</v>
      </c>
      <c r="N383" s="238">
        <f ca="1"/>
        <v>1310</v>
      </c>
      <c r="O383">
        <f ca="1"/>
        <v>0</v>
      </c>
      <c r="P383" s="239">
        <f ca="1"/>
        <v>1720</v>
      </c>
      <c r="Q383">
        <f ca="1"/>
        <v>0</v>
      </c>
      <c r="R383" s="239">
        <f ca="1"/>
        <v>410</v>
      </c>
      <c r="S383" s="239">
        <f ca="1"/>
        <v>260000</v>
      </c>
      <c r="T383" s="239">
        <f ca="1"/>
        <v>13039</v>
      </c>
      <c r="U383" s="239" t="str">
        <f ca="1"/>
        <v>0</v>
      </c>
      <c r="V383" s="239">
        <f ca="1"/>
        <v>23790</v>
      </c>
      <c r="W383" s="237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7">
        <f ca="1"/>
        <v>44725</v>
      </c>
      <c r="AE383" s="237">
        <f ca="1"/>
        <v>0</v>
      </c>
      <c r="AF383" s="237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1">
        <f ca="1"/>
        <v>220612</v>
      </c>
      <c r="C384" s="241">
        <f ca="1"/>
        <v>60066</v>
      </c>
      <c r="D384" s="240" t="str">
        <f ca="1"/>
        <v>六甲電子</v>
      </c>
      <c r="E384" s="240" t="str">
        <f ca="1"/>
        <v>製造部　製造１課　枚葉</v>
      </c>
      <c r="F384" s="240">
        <f ca="1"/>
        <v>0</v>
      </c>
      <c r="G384" s="240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7">
        <f ca="1"/>
        <v>32574</v>
      </c>
      <c r="M384">
        <f ca="1"/>
        <v>36</v>
      </c>
      <c r="N384" s="238">
        <f ca="1"/>
        <v>1400</v>
      </c>
      <c r="O384">
        <f ca="1"/>
        <v>0</v>
      </c>
      <c r="P384" s="239">
        <f ca="1"/>
        <v>2000</v>
      </c>
      <c r="Q384">
        <f ca="1"/>
        <v>0</v>
      </c>
      <c r="R384" s="239">
        <f ca="1"/>
        <v>600</v>
      </c>
      <c r="S384" s="239">
        <f ca="1"/>
        <v>0</v>
      </c>
      <c r="T384" s="239" t="str">
        <f ca="1"/>
        <v/>
      </c>
      <c r="U384" s="239" t="str">
        <f ca="1"/>
        <v>0</v>
      </c>
      <c r="V384" s="239" t="str">
        <f ca="1"/>
        <v/>
      </c>
      <c r="W384" s="237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7">
        <f ca="1"/>
        <v>44726</v>
      </c>
      <c r="AE384" s="237">
        <f ca="1"/>
        <v>44856</v>
      </c>
      <c r="AF384" s="237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1">
        <f ca="1"/>
        <v>220613</v>
      </c>
      <c r="C385" s="241">
        <f ca="1"/>
        <v>242049</v>
      </c>
      <c r="D385" s="240" t="str">
        <f ca="1"/>
        <v>高雄工業 静岡</v>
      </c>
      <c r="E385" s="240" t="str">
        <f ca="1"/>
        <v>高雄工業株式会社 静岡事業所第一工場製作課</v>
      </c>
      <c r="F385" s="240" t="str">
        <f ca="1"/>
        <v>自動旋削</v>
      </c>
      <c r="G385" s="240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7">
        <f ca="1"/>
        <v>35721</v>
      </c>
      <c r="M385">
        <f ca="1"/>
        <v>28</v>
      </c>
      <c r="N385" s="238">
        <f ca="1"/>
        <v>1300</v>
      </c>
      <c r="O385">
        <f ca="1"/>
        <v>0</v>
      </c>
      <c r="P385" s="239">
        <f ca="1"/>
        <v>1700</v>
      </c>
      <c r="Q385">
        <f ca="1"/>
        <v>0</v>
      </c>
      <c r="R385" s="239">
        <f ca="1"/>
        <v>400</v>
      </c>
      <c r="S385" s="239">
        <f ca="1"/>
        <v>320000</v>
      </c>
      <c r="T385" s="239">
        <f ca="1"/>
        <v>16048</v>
      </c>
      <c r="U385" s="239" t="str">
        <f ca="1"/>
        <v>0</v>
      </c>
      <c r="V385" s="239">
        <f ca="1"/>
        <v>29280</v>
      </c>
      <c r="W385" s="237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7">
        <f ca="1"/>
        <v>44726</v>
      </c>
      <c r="AE385" s="237">
        <f ca="1"/>
        <v>45546</v>
      </c>
      <c r="AF385" s="237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1">
        <f ca="1"/>
        <v>220614</v>
      </c>
      <c r="C386" s="241">
        <f ca="1"/>
        <v>242050</v>
      </c>
      <c r="D386" s="240" t="str">
        <f ca="1"/>
        <v>高雄工業 静岡</v>
      </c>
      <c r="E386" s="240" t="str">
        <f ca="1"/>
        <v>高雄工業株式会社 静岡事業所第一工場製作課</v>
      </c>
      <c r="F386" s="240" t="str">
        <f ca="1"/>
        <v>手動旋削</v>
      </c>
      <c r="G386" s="240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7">
        <f ca="1"/>
        <v>35729</v>
      </c>
      <c r="M386">
        <f ca="1"/>
        <v>28</v>
      </c>
      <c r="N386" s="238">
        <f ca="1"/>
        <v>1300</v>
      </c>
      <c r="O386">
        <f ca="1"/>
        <v>0</v>
      </c>
      <c r="P386" s="239">
        <f ca="1"/>
        <v>1700</v>
      </c>
      <c r="Q386">
        <f ca="1"/>
        <v>0</v>
      </c>
      <c r="R386" s="239">
        <f ca="1"/>
        <v>400</v>
      </c>
      <c r="S386" s="239">
        <f ca="1"/>
        <v>320000</v>
      </c>
      <c r="T386" s="239">
        <f ca="1"/>
        <v>16048</v>
      </c>
      <c r="U386" s="239" t="str">
        <f ca="1"/>
        <v>0</v>
      </c>
      <c r="V386" s="239">
        <f ca="1"/>
        <v>29280</v>
      </c>
      <c r="W386" s="237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7">
        <f ca="1"/>
        <v>44726</v>
      </c>
      <c r="AE386" s="237">
        <f ca="1"/>
        <v>45534</v>
      </c>
      <c r="AF386" s="237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1">
        <f ca="1"/>
        <v>220615</v>
      </c>
      <c r="C387" s="241">
        <f ca="1"/>
        <v>0</v>
      </c>
      <c r="D387" s="240" t="str">
        <f ca="1"/>
        <v>ワーク 堺</v>
      </c>
      <c r="E387" s="240" t="str">
        <f ca="1"/>
        <v>堺工場　製造部</v>
      </c>
      <c r="F387" s="240">
        <f ca="1"/>
        <v>0</v>
      </c>
      <c r="G387" s="240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7">
        <f ca="1"/>
        <v>33279</v>
      </c>
      <c r="M387">
        <f ca="1"/>
        <v>34</v>
      </c>
      <c r="N387" s="238">
        <f ca="1"/>
        <v>1400</v>
      </c>
      <c r="O387">
        <f ca="1"/>
        <v>0</v>
      </c>
      <c r="P387" s="239">
        <f ca="1"/>
        <v>1900</v>
      </c>
      <c r="Q387">
        <f ca="1"/>
        <v>0</v>
      </c>
      <c r="R387" s="239">
        <f ca="1"/>
        <v>500</v>
      </c>
      <c r="S387" s="239">
        <f ca="1"/>
        <v>180000</v>
      </c>
      <c r="T387" s="239">
        <f ca="1"/>
        <v>9027</v>
      </c>
      <c r="U387" s="239" t="str">
        <f ca="1"/>
        <v>0</v>
      </c>
      <c r="V387" s="239">
        <f ca="1"/>
        <v>16470</v>
      </c>
      <c r="W387" s="23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7">
        <f ca="1"/>
        <v>44727</v>
      </c>
      <c r="AE387" s="237">
        <f ca="1"/>
        <v>45044</v>
      </c>
      <c r="AF387" s="23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1">
        <f ca="1"/>
        <v>220717</v>
      </c>
      <c r="C388" s="241">
        <f ca="1"/>
        <v>232073</v>
      </c>
      <c r="D388" s="240" t="str">
        <f ca="1"/>
        <v>高雄工業 岡山</v>
      </c>
      <c r="E388" s="240" t="str">
        <f ca="1"/>
        <v>高雄工業株式会社 岡山事業所CVJ工場製作課</v>
      </c>
      <c r="F388" s="240" t="str">
        <f ca="1"/>
        <v>CVJ研磨係</v>
      </c>
      <c r="G388" s="240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7">
        <f ca="1"/>
        <v>33364</v>
      </c>
      <c r="M388">
        <f ca="1"/>
        <v>34</v>
      </c>
      <c r="N388" s="238">
        <f ca="1"/>
        <v>1250</v>
      </c>
      <c r="O388">
        <f ca="1"/>
        <v>0</v>
      </c>
      <c r="P388" s="239">
        <f ca="1"/>
        <v>1670</v>
      </c>
      <c r="Q388">
        <f ca="1"/>
        <v>0</v>
      </c>
      <c r="R388" s="239">
        <f ca="1"/>
        <v>420</v>
      </c>
      <c r="S388" s="239">
        <f ca="1"/>
        <v>180000</v>
      </c>
      <c r="T388" s="239">
        <f ca="1"/>
        <v>9027</v>
      </c>
      <c r="U388" s="239" t="str">
        <f ca="1"/>
        <v>0</v>
      </c>
      <c r="V388" s="239">
        <f ca="1"/>
        <v>16470</v>
      </c>
      <c r="W388" s="237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7">
        <f ca="1"/>
        <v>44727</v>
      </c>
      <c r="AE388" s="237">
        <f ca="1"/>
        <v>45180</v>
      </c>
      <c r="AF388" s="237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1">
        <f ca="1"/>
        <v>210704</v>
      </c>
      <c r="C389" s="241">
        <f ca="1"/>
        <v>0</v>
      </c>
      <c r="D389" s="240" t="str">
        <f ca="1"/>
        <v>ﾌｪﾆﾃｯｸｾﾐｺﾝﾀﾞｸﾀｰ 鹿児島</v>
      </c>
      <c r="E389" s="240" t="str">
        <f ca="1"/>
        <v>鹿児島工場　製造部　製造課</v>
      </c>
      <c r="F389" s="240">
        <f ca="1"/>
        <v>0</v>
      </c>
      <c r="G389" s="240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7">
        <f ca="1"/>
        <v>34208</v>
      </c>
      <c r="M389">
        <f ca="1"/>
        <v>32</v>
      </c>
      <c r="N389" s="238">
        <f ca="1"/>
        <v>1400</v>
      </c>
      <c r="O389">
        <f ca="1"/>
        <v>0</v>
      </c>
      <c r="P389" s="239">
        <f ca="1"/>
        <v>2000</v>
      </c>
      <c r="Q389">
        <f ca="1"/>
        <v>0</v>
      </c>
      <c r="R389" s="239">
        <f ca="1"/>
        <v>600</v>
      </c>
      <c r="S389" s="239">
        <f ca="1"/>
        <v>180000</v>
      </c>
      <c r="T389" s="239">
        <f ca="1"/>
        <v>9027</v>
      </c>
      <c r="U389" s="239" t="str">
        <f ca="1"/>
        <v>0</v>
      </c>
      <c r="V389" s="239">
        <f ca="1"/>
        <v>16470</v>
      </c>
      <c r="W389" s="237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7">
        <f ca="1"/>
        <v>44732</v>
      </c>
      <c r="AE389" s="237">
        <f ca="1"/>
        <v>45029</v>
      </c>
      <c r="AF389" s="237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1">
        <f ca="1"/>
        <v>220616</v>
      </c>
      <c r="C390" s="241">
        <f ca="1"/>
        <v>0</v>
      </c>
      <c r="D390" s="240" t="str">
        <f ca="1"/>
        <v>PATEC</v>
      </c>
      <c r="E390" s="240" t="str">
        <f ca="1"/>
        <v>製造部素材課</v>
      </c>
      <c r="F390" s="240">
        <f ca="1"/>
        <v>0</v>
      </c>
      <c r="G390" s="24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7">
        <f ca="1"/>
        <v>32696</v>
      </c>
      <c r="M390">
        <f ca="1"/>
        <v>36</v>
      </c>
      <c r="N390" s="238">
        <f ca="1"/>
        <v>1500</v>
      </c>
      <c r="O390" t="str">
        <f ca="1"/>
        <v>半年後UPなし</v>
      </c>
      <c r="P390" s="239">
        <f ca="1"/>
        <v>2000</v>
      </c>
      <c r="Q390">
        <f ca="1"/>
        <v>0</v>
      </c>
      <c r="R390" s="239">
        <f ca="1"/>
        <v>500</v>
      </c>
      <c r="S390" s="239">
        <f ca="1"/>
        <v>320000</v>
      </c>
      <c r="T390" s="239">
        <f ca="1"/>
        <v>16048</v>
      </c>
      <c r="U390" s="239" t="str">
        <f ca="1"/>
        <v>0</v>
      </c>
      <c r="V390" s="239">
        <f ca="1"/>
        <v>29280</v>
      </c>
      <c r="W390" s="237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7">
        <f ca="1"/>
        <v>44735</v>
      </c>
      <c r="AE390" s="237">
        <f ca="1"/>
        <v>45331</v>
      </c>
      <c r="AF390" s="237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 s="241">
        <f ca="1"/>
        <v>220702</v>
      </c>
      <c r="C391" s="241">
        <f ca="1"/>
        <v>232120</v>
      </c>
      <c r="D391" s="240" t="str">
        <f ca="1"/>
        <v>高雄工業 岡山</v>
      </c>
      <c r="E391" s="240" t="str">
        <f ca="1"/>
        <v>高雄工業株式会社 岡山品質保証部岡山HUB品証課</v>
      </c>
      <c r="F391" s="240" t="str">
        <f ca="1"/>
        <v>HUB 検査課係.</v>
      </c>
      <c r="G391" s="240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7">
        <f ca="1"/>
        <v>35338</v>
      </c>
      <c r="M391">
        <f ca="1"/>
        <v>29</v>
      </c>
      <c r="N391" s="238">
        <f ca="1"/>
        <v>1310</v>
      </c>
      <c r="O391">
        <f ca="1"/>
        <v>0</v>
      </c>
      <c r="P391" s="239">
        <f ca="1"/>
        <v>1650</v>
      </c>
      <c r="Q391">
        <f ca="1"/>
        <v>0</v>
      </c>
      <c r="R391" s="239">
        <f ca="1"/>
        <v>340</v>
      </c>
      <c r="S391" s="239">
        <f ca="1"/>
        <v>200000</v>
      </c>
      <c r="T391" s="239">
        <f ca="1"/>
        <v>10030</v>
      </c>
      <c r="U391" s="239" t="str">
        <f ca="1"/>
        <v>0</v>
      </c>
      <c r="V391" s="239">
        <f ca="1"/>
        <v>18300</v>
      </c>
      <c r="W391" s="237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7">
        <f ca="1"/>
        <v>44743</v>
      </c>
      <c r="AE391" s="237">
        <f ca="1"/>
        <v>45975</v>
      </c>
      <c r="AF391" s="237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1">
        <f ca="1"/>
        <v>220701</v>
      </c>
      <c r="C392" s="241">
        <f ca="1"/>
        <v>0</v>
      </c>
      <c r="D392" s="240" t="str">
        <f ca="1"/>
        <v>ﾌｪﾆﾃｯｸｾﾐｺﾝﾀﾞｸﾀｰ 鹿児島</v>
      </c>
      <c r="E392" s="240" t="str">
        <f ca="1"/>
        <v>鹿児島工場　製造部　製造課</v>
      </c>
      <c r="F392" s="240">
        <f ca="1"/>
        <v>0</v>
      </c>
      <c r="G392" s="240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7">
        <f ca="1"/>
        <v>35976</v>
      </c>
      <c r="M392">
        <f ca="1"/>
        <v>27</v>
      </c>
      <c r="N392" s="238">
        <f ca="1"/>
        <v>1400</v>
      </c>
      <c r="O392">
        <f ca="1"/>
        <v>0</v>
      </c>
      <c r="P392" s="239">
        <f ca="1"/>
        <v>2000</v>
      </c>
      <c r="Q392">
        <f ca="1"/>
        <v>0</v>
      </c>
      <c r="R392" s="239">
        <f ca="1"/>
        <v>600</v>
      </c>
      <c r="S392" s="239">
        <f ca="1"/>
        <v>260000</v>
      </c>
      <c r="T392" s="239">
        <f ca="1"/>
        <v>13039</v>
      </c>
      <c r="U392" s="239" t="str">
        <f ca="1"/>
        <v>0</v>
      </c>
      <c r="V392" s="239">
        <f ca="1"/>
        <v>23790</v>
      </c>
      <c r="W392" s="237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7">
        <f ca="1"/>
        <v>44743</v>
      </c>
      <c r="AE392" s="237">
        <f ca="1"/>
        <v>45281</v>
      </c>
      <c r="AF392" s="237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1">
        <f ca="1"/>
        <v>220703</v>
      </c>
      <c r="C393" s="241">
        <f ca="1"/>
        <v>0</v>
      </c>
      <c r="D393" s="240" t="str">
        <f ca="1"/>
        <v>ピーエムアイ</v>
      </c>
      <c r="E393" s="240" t="str">
        <f ca="1"/>
        <v>製造1</v>
      </c>
      <c r="F393" s="240" t="str">
        <f ca="1"/>
        <v>成型ライン</v>
      </c>
      <c r="G393" s="240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7">
        <f ca="1"/>
        <v>32814</v>
      </c>
      <c r="M393">
        <f ca="1"/>
        <v>36</v>
      </c>
      <c r="N393" s="238">
        <f ca="1"/>
        <v>1300</v>
      </c>
      <c r="O393">
        <f ca="1"/>
        <v>0</v>
      </c>
      <c r="P393" s="239">
        <f ca="1"/>
        <v>1800</v>
      </c>
      <c r="Q393">
        <f ca="1"/>
        <v>0</v>
      </c>
      <c r="R393" s="239">
        <f ca="1"/>
        <v>500</v>
      </c>
      <c r="S393" s="239">
        <f ca="1"/>
        <v>220000</v>
      </c>
      <c r="T393" s="239">
        <f ca="1"/>
        <v>11033</v>
      </c>
      <c r="U393" s="239" t="str">
        <f ca="1"/>
        <v>0</v>
      </c>
      <c r="V393" s="239">
        <f ca="1"/>
        <v>20130</v>
      </c>
      <c r="W393" s="237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7">
        <f ca="1"/>
        <v>44743</v>
      </c>
      <c r="AE393" s="237">
        <f ca="1"/>
        <v>45366</v>
      </c>
      <c r="AF393" s="237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1">
        <f ca="1"/>
        <v>220704</v>
      </c>
      <c r="C394" s="241">
        <f ca="1"/>
        <v>242051</v>
      </c>
      <c r="D394" s="240" t="str">
        <f ca="1"/>
        <v>高雄工業 静岡</v>
      </c>
      <c r="E394" s="240" t="str">
        <f ca="1"/>
        <v>高雄工業株式会社 静岡事業所第一工場製作課</v>
      </c>
      <c r="F394" s="240" t="str">
        <f ca="1"/>
        <v>手動旋削</v>
      </c>
      <c r="G394" s="240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7">
        <f ca="1"/>
        <v>36093</v>
      </c>
      <c r="M394">
        <f ca="1"/>
        <v>27</v>
      </c>
      <c r="N394" s="238">
        <f ca="1"/>
        <v>1300</v>
      </c>
      <c r="O394">
        <f ca="1"/>
        <v>0</v>
      </c>
      <c r="P394" s="239">
        <f ca="1"/>
        <v>1660</v>
      </c>
      <c r="Q394">
        <f ca="1"/>
        <v>0</v>
      </c>
      <c r="R394" s="239">
        <f ca="1"/>
        <v>360</v>
      </c>
      <c r="S394" s="239">
        <f ca="1"/>
        <v>260000</v>
      </c>
      <c r="T394" s="239">
        <f ca="1"/>
        <v>13039</v>
      </c>
      <c r="U394" s="239" t="str">
        <f ca="1"/>
        <v>0</v>
      </c>
      <c r="V394" s="239">
        <f ca="1"/>
        <v>23790</v>
      </c>
      <c r="W394" s="237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7">
        <f ca="1"/>
        <v>44750</v>
      </c>
      <c r="AE394" s="237">
        <f ca="1"/>
        <v>45253</v>
      </c>
      <c r="AF394" s="237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1">
        <f ca="1"/>
        <v>220705</v>
      </c>
      <c r="C395" s="241">
        <f ca="1"/>
        <v>0</v>
      </c>
      <c r="D395" s="240" t="str">
        <f ca="1"/>
        <v>瑞陵精機</v>
      </c>
      <c r="E395" s="240" t="str">
        <f ca="1"/>
        <v>製造課</v>
      </c>
      <c r="F395" s="240" t="str">
        <f ca="1"/>
        <v>等速ジョイント</v>
      </c>
      <c r="G395" s="240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7">
        <f ca="1"/>
        <v>35856</v>
      </c>
      <c r="M395">
        <f ca="1"/>
        <v>27</v>
      </c>
      <c r="N395" s="238">
        <f ca="1"/>
        <v>1320</v>
      </c>
      <c r="O395">
        <f ca="1"/>
        <v>0</v>
      </c>
      <c r="P395" s="239">
        <f ca="1"/>
        <v>1700</v>
      </c>
      <c r="Q395">
        <f ca="1"/>
        <v>0</v>
      </c>
      <c r="R395" s="239">
        <f ca="1"/>
        <v>380</v>
      </c>
      <c r="S395" s="239">
        <f ca="1"/>
        <v>300000</v>
      </c>
      <c r="T395" s="239">
        <f ca="1"/>
        <v>15045</v>
      </c>
      <c r="U395" s="239" t="str">
        <f ca="1"/>
        <v>0</v>
      </c>
      <c r="V395" s="239">
        <f ca="1"/>
        <v>27450</v>
      </c>
      <c r="W395" s="237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7">
        <f ca="1"/>
        <v>44753</v>
      </c>
      <c r="AE395" s="237">
        <f ca="1"/>
        <v>45674</v>
      </c>
      <c r="AF395" s="237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1">
        <f ca="1"/>
        <v>220706</v>
      </c>
      <c r="C396" s="241">
        <f ca="1"/>
        <v>222052</v>
      </c>
      <c r="D396" s="240" t="str">
        <f ca="1"/>
        <v>高雄工業 海南第一</v>
      </c>
      <c r="E396" s="240" t="str">
        <f ca="1"/>
        <v>高雄工業株式会社 第二営業部海南HUB営業課</v>
      </c>
      <c r="F396" s="240" t="str">
        <f ca="1"/>
        <v>リフト作業</v>
      </c>
      <c r="G396" s="240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7">
        <f ca="1"/>
        <v>28323</v>
      </c>
      <c r="M396">
        <f ca="1"/>
        <v>48</v>
      </c>
      <c r="N396" s="238">
        <f ca="1"/>
        <v>1450</v>
      </c>
      <c r="O396">
        <f ca="1"/>
        <v>0</v>
      </c>
      <c r="P396" s="239">
        <f ca="1"/>
        <v>1800</v>
      </c>
      <c r="Q396">
        <f ca="1"/>
        <v>0</v>
      </c>
      <c r="R396" s="239">
        <f ca="1"/>
        <v>350</v>
      </c>
      <c r="S396" s="239">
        <f ca="1"/>
        <v>300000</v>
      </c>
      <c r="T396" s="239">
        <f ca="1"/>
        <v>15045</v>
      </c>
      <c r="U396" s="239">
        <f ca="1"/>
        <v>2385</v>
      </c>
      <c r="V396" s="239">
        <f ca="1"/>
        <v>27450</v>
      </c>
      <c r="W396" s="237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7">
        <f ca="1"/>
        <v>44760</v>
      </c>
      <c r="AE396" s="237">
        <f ca="1"/>
        <v>45792</v>
      </c>
      <c r="AF396" s="237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1">
        <f ca="1"/>
        <v>210422</v>
      </c>
      <c r="C397" s="241">
        <f ca="1"/>
        <v>0</v>
      </c>
      <c r="D397" s="240" t="str">
        <f ca="1"/>
        <v>ﾌｪﾆﾃｯｸｾﾐｺﾝﾀﾞｸﾀｰ 鹿児島</v>
      </c>
      <c r="E397" s="240">
        <f ca="1"/>
        <v>0</v>
      </c>
      <c r="F397" s="240">
        <f ca="1"/>
        <v>0</v>
      </c>
      <c r="G397" s="240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7">
        <f ca="1"/>
        <v>32470</v>
      </c>
      <c r="M397">
        <f ca="1"/>
        <v>37</v>
      </c>
      <c r="N397" s="238">
        <f ca="1"/>
        <v>1450</v>
      </c>
      <c r="O397">
        <f ca="1"/>
        <v>0</v>
      </c>
      <c r="P397" s="239">
        <f ca="1"/>
        <v>2100</v>
      </c>
      <c r="Q397" t="str">
        <f ca="1"/>
        <v>　2024/1/1～ 2000円⇒2100円</v>
      </c>
      <c r="R397" s="239">
        <f ca="1"/>
        <v>650</v>
      </c>
      <c r="S397" s="239">
        <f ca="1"/>
        <v>260000</v>
      </c>
      <c r="T397" s="239">
        <f ca="1"/>
        <v>13039</v>
      </c>
      <c r="U397" s="239" t="str">
        <f ca="1"/>
        <v>0</v>
      </c>
      <c r="V397" s="239">
        <f ca="1"/>
        <v>23790</v>
      </c>
      <c r="W397" s="23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7">
        <f ca="1"/>
        <v>44761</v>
      </c>
      <c r="AE397" s="237">
        <f ca="1"/>
        <v>45454</v>
      </c>
      <c r="AF397" s="23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1">
        <f ca="1"/>
        <v>220709</v>
      </c>
      <c r="C398" s="241">
        <f ca="1"/>
        <v>232067</v>
      </c>
      <c r="D398" s="240" t="str">
        <f ca="1"/>
        <v>高雄工業 岡山</v>
      </c>
      <c r="E398" s="240" t="str">
        <f ca="1"/>
        <v>高雄工業株式会社 岡山事業所HUB工場製作1課</v>
      </c>
      <c r="F398" s="240" t="str">
        <f ca="1"/>
        <v>1次旋係</v>
      </c>
      <c r="G398" s="240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7">
        <f ca="1"/>
        <v>35149</v>
      </c>
      <c r="M398">
        <f ca="1"/>
        <v>29</v>
      </c>
      <c r="N398" s="238">
        <f ca="1"/>
        <v>1410</v>
      </c>
      <c r="O398">
        <f ca="1"/>
        <v>0</v>
      </c>
      <c r="P398" s="239">
        <f ca="1"/>
        <v>1850</v>
      </c>
      <c r="Q398">
        <f ca="1"/>
        <v>0</v>
      </c>
      <c r="R398" s="239">
        <f ca="1"/>
        <v>440</v>
      </c>
      <c r="S398" s="239">
        <f ca="1"/>
        <v>280000</v>
      </c>
      <c r="T398" s="239">
        <f ca="1"/>
        <v>14042</v>
      </c>
      <c r="U398" s="239" t="str">
        <f ca="1"/>
        <v>0</v>
      </c>
      <c r="V398" s="239">
        <f ca="1"/>
        <v>25620</v>
      </c>
      <c r="W398" s="237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7">
        <f ca="1"/>
        <v>44762</v>
      </c>
      <c r="AE398" s="237">
        <f ca="1"/>
        <v>0</v>
      </c>
      <c r="AF398" s="237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1">
        <f ca="1"/>
        <v>220710</v>
      </c>
      <c r="C399" s="241">
        <f ca="1"/>
        <v>232064</v>
      </c>
      <c r="D399" s="240" t="str">
        <f ca="1"/>
        <v>高雄工業 岡山</v>
      </c>
      <c r="E399" s="240" t="str">
        <f ca="1"/>
        <v>高雄工業株式会社 岡山事業所HUB工場製作1課</v>
      </c>
      <c r="F399" s="240" t="str">
        <f ca="1"/>
        <v>1次旋係</v>
      </c>
      <c r="G399" s="240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7">
        <f ca="1"/>
        <v>34769</v>
      </c>
      <c r="M399">
        <f ca="1"/>
        <v>30</v>
      </c>
      <c r="N399" s="238">
        <f ca="1"/>
        <v>1410</v>
      </c>
      <c r="O399">
        <f ca="1"/>
        <v>0</v>
      </c>
      <c r="P399" s="239">
        <f ca="1"/>
        <v>1840</v>
      </c>
      <c r="Q399">
        <f ca="1"/>
        <v>0</v>
      </c>
      <c r="R399" s="239">
        <f ca="1"/>
        <v>430</v>
      </c>
      <c r="S399" s="239">
        <f ca="1"/>
        <v>280000</v>
      </c>
      <c r="T399" s="239">
        <f ca="1"/>
        <v>14042</v>
      </c>
      <c r="U399" s="239" t="str">
        <f ca="1"/>
        <v>0</v>
      </c>
      <c r="V399" s="239">
        <f ca="1"/>
        <v>25620</v>
      </c>
      <c r="W399" s="237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7">
        <f ca="1"/>
        <v>44762</v>
      </c>
      <c r="AE399" s="237">
        <f ca="1"/>
        <v>0</v>
      </c>
      <c r="AF399" s="237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1">
        <f ca="1"/>
        <v>220711</v>
      </c>
      <c r="C400" s="241">
        <f ca="1"/>
        <v>232066</v>
      </c>
      <c r="D400" s="240" t="str">
        <f ca="1"/>
        <v>高雄工業 岡山</v>
      </c>
      <c r="E400" s="240" t="str">
        <f ca="1"/>
        <v>高雄工業株式会社 岡山事業所HUB工場製作1課</v>
      </c>
      <c r="F400" s="240" t="str">
        <f ca="1"/>
        <v>1次旋係</v>
      </c>
      <c r="G400" s="24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7">
        <f ca="1"/>
        <v>34900</v>
      </c>
      <c r="M400">
        <f ca="1"/>
        <v>30</v>
      </c>
      <c r="N400" s="238">
        <f ca="1"/>
        <v>1410</v>
      </c>
      <c r="O400">
        <f ca="1"/>
        <v>0</v>
      </c>
      <c r="P400" s="239">
        <f ca="1"/>
        <v>1840</v>
      </c>
      <c r="Q400">
        <f ca="1"/>
        <v>0</v>
      </c>
      <c r="R400" s="239">
        <f ca="1"/>
        <v>430</v>
      </c>
      <c r="S400" s="239">
        <f ca="1"/>
        <v>240000</v>
      </c>
      <c r="T400" s="239">
        <f ca="1"/>
        <v>12036</v>
      </c>
      <c r="U400" s="239" t="str">
        <f ca="1"/>
        <v>0</v>
      </c>
      <c r="V400" s="239">
        <f ca="1"/>
        <v>21960</v>
      </c>
      <c r="W400" s="237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7">
        <f ca="1"/>
        <v>44762</v>
      </c>
      <c r="AE400" s="237">
        <f ca="1"/>
        <v>0</v>
      </c>
      <c r="AF400" s="237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 s="241">
        <f ca="1"/>
        <v>220712</v>
      </c>
      <c r="C401" s="241">
        <f ca="1"/>
        <v>232068</v>
      </c>
      <c r="D401" s="240" t="str">
        <f ca="1"/>
        <v>高雄工業 岡山</v>
      </c>
      <c r="E401" s="240" t="str">
        <f ca="1"/>
        <v>高雄工業株式会社 岡山事業所CVJ工場製作課</v>
      </c>
      <c r="F401" s="240" t="str">
        <f ca="1"/>
        <v>CVJ短軸旋盤係</v>
      </c>
      <c r="G401" s="240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7">
        <f ca="1"/>
        <v>33796</v>
      </c>
      <c r="M401">
        <f ca="1"/>
        <v>33</v>
      </c>
      <c r="N401" s="238">
        <f ca="1"/>
        <v>1410</v>
      </c>
      <c r="O401">
        <f ca="1"/>
        <v>0</v>
      </c>
      <c r="P401" s="239">
        <f ca="1"/>
        <v>1840</v>
      </c>
      <c r="Q401">
        <f ca="1"/>
        <v>0</v>
      </c>
      <c r="R401" s="239">
        <f ca="1"/>
        <v>430</v>
      </c>
      <c r="S401" s="239">
        <f ca="1"/>
        <v>280000</v>
      </c>
      <c r="T401" s="239">
        <f ca="1"/>
        <v>14042</v>
      </c>
      <c r="U401" s="239" t="str">
        <f ca="1"/>
        <v>0</v>
      </c>
      <c r="V401" s="239">
        <f ca="1"/>
        <v>25620</v>
      </c>
      <c r="W401" s="237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7">
        <f ca="1"/>
        <v>44762</v>
      </c>
      <c r="AE401" s="237">
        <f ca="1"/>
        <v>45961</v>
      </c>
      <c r="AF401" s="237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1">
        <f ca="1"/>
        <v>220714</v>
      </c>
      <c r="C402" s="241">
        <f ca="1"/>
        <v>232070</v>
      </c>
      <c r="D402" s="240" t="str">
        <f ca="1"/>
        <v>高雄工業 岡山</v>
      </c>
      <c r="E402" s="240" t="str">
        <f ca="1"/>
        <v>高雄工業株式会社 岡山事業所CVJ工場製作課</v>
      </c>
      <c r="F402" s="240" t="str">
        <f ca="1"/>
        <v>CVJ短軸旋盤係</v>
      </c>
      <c r="G402" s="240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7">
        <f ca="1"/>
        <v>34412</v>
      </c>
      <c r="M402">
        <f ca="1"/>
        <v>31</v>
      </c>
      <c r="N402" s="238">
        <f ca="1"/>
        <v>1410</v>
      </c>
      <c r="O402">
        <f ca="1"/>
        <v>0</v>
      </c>
      <c r="P402" s="239">
        <f ca="1"/>
        <v>1810</v>
      </c>
      <c r="Q402">
        <f ca="1"/>
        <v>0</v>
      </c>
      <c r="R402" s="239">
        <f ca="1"/>
        <v>400</v>
      </c>
      <c r="S402" s="239">
        <f ca="1"/>
        <v>280000</v>
      </c>
      <c r="T402" s="239">
        <f ca="1"/>
        <v>14042</v>
      </c>
      <c r="U402" s="239" t="str">
        <f ca="1"/>
        <v>0</v>
      </c>
      <c r="V402" s="239">
        <f ca="1"/>
        <v>25620</v>
      </c>
      <c r="W402" s="237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7">
        <f ca="1"/>
        <v>44762</v>
      </c>
      <c r="AE402" s="237">
        <f ca="1"/>
        <v>0</v>
      </c>
      <c r="AF402" s="237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1">
        <f ca="1"/>
        <v>220708</v>
      </c>
      <c r="C403" s="241">
        <f ca="1"/>
        <v>232065</v>
      </c>
      <c r="D403" s="240" t="str">
        <f ca="1"/>
        <v>高雄工業 岡山</v>
      </c>
      <c r="E403" s="240" t="str">
        <f ca="1"/>
        <v>高雄工業株式会社 岡山事業所HUB工場製作1課</v>
      </c>
      <c r="F403" s="240" t="str">
        <f ca="1"/>
        <v>1次旋係</v>
      </c>
      <c r="G403" s="240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7">
        <f ca="1"/>
        <v>34409</v>
      </c>
      <c r="M403">
        <f ca="1"/>
        <v>31</v>
      </c>
      <c r="N403" s="238">
        <f ca="1"/>
        <v>1400</v>
      </c>
      <c r="O403">
        <f ca="1"/>
        <v>0</v>
      </c>
      <c r="P403" s="239">
        <f ca="1"/>
        <v>1810</v>
      </c>
      <c r="Q403">
        <f ca="1"/>
        <v>0</v>
      </c>
      <c r="R403" s="239">
        <f ca="1"/>
        <v>410</v>
      </c>
      <c r="S403" s="239">
        <f ca="1"/>
        <v>300000</v>
      </c>
      <c r="T403" s="239">
        <f ca="1"/>
        <v>15045</v>
      </c>
      <c r="U403" s="239" t="str">
        <f ca="1"/>
        <v>0</v>
      </c>
      <c r="V403" s="239">
        <f ca="1"/>
        <v>27450</v>
      </c>
      <c r="W403" s="237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7">
        <f ca="1"/>
        <v>44762</v>
      </c>
      <c r="AE403" s="237">
        <f ca="1"/>
        <v>45506</v>
      </c>
      <c r="AF403" s="237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1">
        <f ca="1"/>
        <v>220713</v>
      </c>
      <c r="C404" s="241">
        <f ca="1"/>
        <v>232069</v>
      </c>
      <c r="D404" s="240" t="str">
        <f ca="1"/>
        <v>高雄工業 岡山</v>
      </c>
      <c r="E404" s="240" t="str">
        <f ca="1"/>
        <v>高雄工業株式会社 岡山事業所CVJ工場製作課</v>
      </c>
      <c r="F404" s="240" t="str">
        <f ca="1"/>
        <v>CVJ短軸旋盤係</v>
      </c>
      <c r="G404" s="240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7">
        <f ca="1"/>
        <v>35012</v>
      </c>
      <c r="M404">
        <f ca="1"/>
        <v>30</v>
      </c>
      <c r="N404" s="238">
        <f ca="1"/>
        <v>1400</v>
      </c>
      <c r="O404">
        <f ca="1"/>
        <v>0</v>
      </c>
      <c r="P404" s="239">
        <f ca="1"/>
        <v>1770</v>
      </c>
      <c r="Q404">
        <f ca="1"/>
        <v>0</v>
      </c>
      <c r="R404" s="239">
        <f ca="1"/>
        <v>370</v>
      </c>
      <c r="S404" s="239">
        <f ca="1"/>
        <v>180000</v>
      </c>
      <c r="T404" s="239">
        <f ca="1"/>
        <v>9027</v>
      </c>
      <c r="U404" s="239" t="str">
        <f ca="1"/>
        <v>0</v>
      </c>
      <c r="V404" s="239">
        <f ca="1"/>
        <v>16470</v>
      </c>
      <c r="W404" s="237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7">
        <f ca="1"/>
        <v>44762</v>
      </c>
      <c r="AE404" s="237">
        <f ca="1"/>
        <v>45184</v>
      </c>
      <c r="AF404" s="237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1">
        <f ca="1"/>
        <v>220715</v>
      </c>
      <c r="C405" s="241">
        <f ca="1"/>
        <v>232071</v>
      </c>
      <c r="D405" s="240" t="str">
        <f ca="1"/>
        <v>高雄工業 岡山</v>
      </c>
      <c r="E405" s="240" t="str">
        <f ca="1"/>
        <v>高雄工業株式会社 岡山事業所CVJ工場製作課</v>
      </c>
      <c r="F405" s="240" t="str">
        <f ca="1"/>
        <v>CVJ短軸旋盤係</v>
      </c>
      <c r="G405" s="240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7">
        <f ca="1"/>
        <v>34951</v>
      </c>
      <c r="M405">
        <f ca="1"/>
        <v>30</v>
      </c>
      <c r="N405" s="238">
        <f ca="1"/>
        <v>1410</v>
      </c>
      <c r="O405">
        <f ca="1"/>
        <v>0</v>
      </c>
      <c r="P405" s="239">
        <f ca="1"/>
        <v>1820</v>
      </c>
      <c r="Q405">
        <f ca="1"/>
        <v>0</v>
      </c>
      <c r="R405" s="239">
        <f ca="1"/>
        <v>410</v>
      </c>
      <c r="S405" s="239">
        <f ca="1"/>
        <v>260000</v>
      </c>
      <c r="T405" s="239">
        <f ca="1"/>
        <v>13039</v>
      </c>
      <c r="U405" s="239" t="str">
        <f ca="1"/>
        <v>0</v>
      </c>
      <c r="V405" s="239">
        <f ca="1"/>
        <v>23790</v>
      </c>
      <c r="W405" s="237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7">
        <f ca="1"/>
        <v>44762</v>
      </c>
      <c r="AE405" s="237">
        <f ca="1"/>
        <v>45654</v>
      </c>
      <c r="AF405" s="237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1">
        <f ca="1"/>
        <v>220707</v>
      </c>
      <c r="C406" s="241">
        <f ca="1"/>
        <v>242052</v>
      </c>
      <c r="D406" s="240" t="str">
        <f ca="1"/>
        <v>高雄工業 静岡</v>
      </c>
      <c r="E406" s="240" t="str">
        <f ca="1"/>
        <v>高雄工業株式会社 静岡事業所第一工場製作課</v>
      </c>
      <c r="F406" s="240" t="str">
        <f ca="1"/>
        <v>手動旋削</v>
      </c>
      <c r="G406" s="240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7">
        <f ca="1"/>
        <v>33771</v>
      </c>
      <c r="M406">
        <f ca="1"/>
        <v>33</v>
      </c>
      <c r="N406" s="238">
        <f ca="1"/>
        <v>1310</v>
      </c>
      <c r="O406">
        <f ca="1"/>
        <v>0</v>
      </c>
      <c r="P406" s="239">
        <f ca="1"/>
        <v>1730</v>
      </c>
      <c r="Q406">
        <f ca="1"/>
        <v>0</v>
      </c>
      <c r="R406" s="239">
        <f ca="1"/>
        <v>420</v>
      </c>
      <c r="S406" s="239">
        <f ca="1"/>
        <v>260000</v>
      </c>
      <c r="T406" s="239">
        <f ca="1"/>
        <v>13039</v>
      </c>
      <c r="U406" s="239" t="str">
        <f ca="1"/>
        <v>0</v>
      </c>
      <c r="V406" s="239">
        <f ca="1"/>
        <v>23790</v>
      </c>
      <c r="W406" s="237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7">
        <f ca="1"/>
        <v>44762</v>
      </c>
      <c r="AE406" s="237">
        <f ca="1"/>
        <v>0</v>
      </c>
      <c r="AF406" s="237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1">
        <f ca="1"/>
        <v>220716</v>
      </c>
      <c r="C407" s="241">
        <f ca="1"/>
        <v>232072</v>
      </c>
      <c r="D407" s="240" t="str">
        <f ca="1"/>
        <v>高雄工業 岡山</v>
      </c>
      <c r="E407" s="240" t="str">
        <f ca="1"/>
        <v>高雄工業株式会社 岡山事業所CVJ工場製作課</v>
      </c>
      <c r="F407" s="240" t="str">
        <f ca="1"/>
        <v>CVJ短軸旋盤係</v>
      </c>
      <c r="G407" s="240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7">
        <f ca="1"/>
        <v>34495</v>
      </c>
      <c r="M407">
        <f ca="1"/>
        <v>31</v>
      </c>
      <c r="N407" s="238">
        <f ca="1"/>
        <v>1440</v>
      </c>
      <c r="O407">
        <f ca="1"/>
        <v>0</v>
      </c>
      <c r="P407" s="239">
        <f ca="1"/>
        <v>1840</v>
      </c>
      <c r="Q407">
        <f ca="1"/>
        <v>0</v>
      </c>
      <c r="R407" s="239">
        <f ca="1"/>
        <v>400</v>
      </c>
      <c r="S407" s="239">
        <f ca="1"/>
        <v>280000</v>
      </c>
      <c r="T407" s="239">
        <f ca="1"/>
        <v>14042</v>
      </c>
      <c r="U407" s="239" t="str">
        <f ca="1"/>
        <v>0</v>
      </c>
      <c r="V407" s="239">
        <f ca="1"/>
        <v>25620</v>
      </c>
      <c r="W407" s="23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7">
        <f ca="1"/>
        <v>44767</v>
      </c>
      <c r="AE407" s="237">
        <f ca="1"/>
        <v>45602</v>
      </c>
      <c r="AF407" s="23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 s="241">
        <f ca="1"/>
        <v>220718</v>
      </c>
      <c r="C408" s="241">
        <f ca="1"/>
        <v>0</v>
      </c>
      <c r="D408" s="240" t="str">
        <f ca="1"/>
        <v>瑞陵精機</v>
      </c>
      <c r="E408" s="240" t="str">
        <f ca="1"/>
        <v>製造課</v>
      </c>
      <c r="F408" s="240" t="str">
        <f ca="1"/>
        <v>等速ジョイント</v>
      </c>
      <c r="G408" s="240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7">
        <f ca="1"/>
        <v>35707</v>
      </c>
      <c r="M408">
        <f ca="1"/>
        <v>28</v>
      </c>
      <c r="N408" s="238">
        <f ca="1"/>
        <v>1310</v>
      </c>
      <c r="O408">
        <f ca="1"/>
        <v>0</v>
      </c>
      <c r="P408" s="239">
        <f ca="1"/>
        <v>1700</v>
      </c>
      <c r="Q408">
        <f ca="1"/>
        <v>0</v>
      </c>
      <c r="R408" s="239">
        <f ca="1"/>
        <v>390</v>
      </c>
      <c r="S408" s="239">
        <f ca="1"/>
        <v>240000</v>
      </c>
      <c r="T408" s="239">
        <f ca="1"/>
        <v>12036</v>
      </c>
      <c r="U408" s="239" t="str">
        <f ca="1"/>
        <v>0</v>
      </c>
      <c r="V408" s="239">
        <f ca="1"/>
        <v>21960</v>
      </c>
      <c r="W408" s="237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7">
        <f ca="1"/>
        <v>44767</v>
      </c>
      <c r="AE408" s="237">
        <f ca="1"/>
        <v>45960</v>
      </c>
      <c r="AF408" s="237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1">
        <f ca="1"/>
        <v>220719</v>
      </c>
      <c r="C409" s="241">
        <f ca="1"/>
        <v>0</v>
      </c>
      <c r="D409" s="240" t="str">
        <f ca="1"/>
        <v>川原鉄工所</v>
      </c>
      <c r="E409" s="240" t="str">
        <f ca="1"/>
        <v>製造部</v>
      </c>
      <c r="F409" s="240" t="str">
        <f ca="1"/>
        <v>旋盤ライン</v>
      </c>
      <c r="G409" s="240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7">
        <f ca="1"/>
        <v>30453</v>
      </c>
      <c r="M409">
        <f ca="1"/>
        <v>42</v>
      </c>
      <c r="N409" s="238">
        <f ca="1"/>
        <v>1300</v>
      </c>
      <c r="O409">
        <f ca="1"/>
        <v>0</v>
      </c>
      <c r="P409" s="239">
        <f ca="1"/>
        <v>1650</v>
      </c>
      <c r="Q409">
        <f ca="1"/>
        <v>0</v>
      </c>
      <c r="R409" s="239">
        <f ca="1"/>
        <v>350</v>
      </c>
      <c r="S409" s="239">
        <f ca="1"/>
        <v>180000</v>
      </c>
      <c r="T409" s="239">
        <f ca="1"/>
        <v>9027</v>
      </c>
      <c r="U409" s="239">
        <f ca="1"/>
        <v>1431</v>
      </c>
      <c r="V409" s="239">
        <f ca="1"/>
        <v>16470</v>
      </c>
      <c r="W409" s="237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7">
        <f ca="1"/>
        <v>44770</v>
      </c>
      <c r="AE409" s="237">
        <f ca="1"/>
        <v>45042</v>
      </c>
      <c r="AF409" s="237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1">
        <f ca="1"/>
        <v>220801</v>
      </c>
      <c r="C410" s="241">
        <f ca="1"/>
        <v>0</v>
      </c>
      <c r="D410" s="240" t="str">
        <f ca="1"/>
        <v>PATEC</v>
      </c>
      <c r="E410" s="240" t="str">
        <f ca="1"/>
        <v>製造部素材課</v>
      </c>
      <c r="F410" s="240">
        <f ca="1"/>
        <v>0</v>
      </c>
      <c r="G410" s="24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7">
        <f ca="1"/>
        <v>35041</v>
      </c>
      <c r="M410">
        <f ca="1"/>
        <v>30</v>
      </c>
      <c r="N410" s="238">
        <f ca="1"/>
        <v>1600</v>
      </c>
      <c r="O410">
        <f ca="1"/>
        <v>0</v>
      </c>
      <c r="P410" s="239">
        <f ca="1"/>
        <v>2100</v>
      </c>
      <c r="Q410" t="str">
        <f ca="1"/>
        <v>24/2/21～24/8/20まで請求単価50円下げ</v>
      </c>
      <c r="R410" s="239">
        <f ca="1"/>
        <v>500</v>
      </c>
      <c r="S410" s="239">
        <f ca="1"/>
        <v>360000</v>
      </c>
      <c r="T410" s="239">
        <f ca="1"/>
        <v>18054</v>
      </c>
      <c r="U410" s="239" t="str">
        <f ca="1"/>
        <v>0</v>
      </c>
      <c r="V410" s="239">
        <f ca="1"/>
        <v>32940</v>
      </c>
      <c r="W410" s="237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7">
        <f ca="1"/>
        <v>44775</v>
      </c>
      <c r="AE410" s="237">
        <f ca="1"/>
        <v>45653</v>
      </c>
      <c r="AF410" s="237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1">
        <f ca="1"/>
        <v>220802</v>
      </c>
      <c r="C411" s="241">
        <f ca="1"/>
        <v>6545</v>
      </c>
      <c r="D411" s="240" t="str">
        <f ca="1"/>
        <v>ユアサ工機 御津</v>
      </c>
      <c r="E411" s="240" t="str">
        <f ca="1"/>
        <v>本社製造部製造1課</v>
      </c>
      <c r="F411" s="240" t="str">
        <f ca="1"/>
        <v>製造1課</v>
      </c>
      <c r="G411" s="240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7">
        <f ca="1"/>
        <v>34604</v>
      </c>
      <c r="M411">
        <f ca="1"/>
        <v>31</v>
      </c>
      <c r="N411" s="238">
        <f ca="1"/>
        <v>1400</v>
      </c>
      <c r="O411">
        <f ca="1"/>
        <v>0</v>
      </c>
      <c r="P411" s="239">
        <f ca="1"/>
        <v>1900</v>
      </c>
      <c r="Q411">
        <f ca="1"/>
        <v>0</v>
      </c>
      <c r="R411" s="239">
        <f ca="1"/>
        <v>500</v>
      </c>
      <c r="S411" s="239">
        <f ca="1"/>
        <v>260000</v>
      </c>
      <c r="T411" s="239">
        <f ca="1"/>
        <v>13039</v>
      </c>
      <c r="U411" s="239" t="str">
        <f ca="1"/>
        <v>0</v>
      </c>
      <c r="V411" s="239">
        <f ca="1"/>
        <v>23790</v>
      </c>
      <c r="W411" s="237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7">
        <f ca="1"/>
        <v>44775</v>
      </c>
      <c r="AE411" s="237">
        <f ca="1"/>
        <v>45684</v>
      </c>
      <c r="AF411" s="237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1">
        <f ca="1"/>
        <v>220812</v>
      </c>
      <c r="C412" s="241">
        <f ca="1"/>
        <v>232074</v>
      </c>
      <c r="D412" s="240" t="str">
        <f ca="1"/>
        <v>高雄工業 岡山</v>
      </c>
      <c r="E412" s="240" t="str">
        <f ca="1"/>
        <v>高雄工業株式会社 岡山事業所CVJ工場製作課</v>
      </c>
      <c r="F412" s="240" t="str">
        <f ca="1"/>
        <v>CVJ短軸旋盤係</v>
      </c>
      <c r="G412" s="240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7">
        <f ca="1"/>
        <v>35659</v>
      </c>
      <c r="M412">
        <f ca="1"/>
        <v>28</v>
      </c>
      <c r="N412" s="238">
        <f ca="1"/>
        <v>1310</v>
      </c>
      <c r="O412">
        <f ca="1"/>
        <v>0</v>
      </c>
      <c r="P412" s="239">
        <f ca="1"/>
        <v>1680</v>
      </c>
      <c r="Q412">
        <f ca="1"/>
        <v>0</v>
      </c>
      <c r="R412" s="239">
        <f ca="1"/>
        <v>370</v>
      </c>
      <c r="S412" s="239">
        <f ca="1"/>
        <v>240000</v>
      </c>
      <c r="T412" s="239">
        <f ca="1"/>
        <v>12036</v>
      </c>
      <c r="U412" s="239" t="str">
        <f ca="1"/>
        <v>0</v>
      </c>
      <c r="V412" s="239">
        <f ca="1"/>
        <v>21960</v>
      </c>
      <c r="W412" s="237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7">
        <f ca="1"/>
        <v>44776</v>
      </c>
      <c r="AE412" s="237">
        <f ca="1"/>
        <v>0</v>
      </c>
      <c r="AF412" s="237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1">
        <f ca="1"/>
        <v>220813</v>
      </c>
      <c r="C413" s="241">
        <f ca="1"/>
        <v>232075</v>
      </c>
      <c r="D413" s="240" t="str">
        <f ca="1"/>
        <v>高雄工業 岡山</v>
      </c>
      <c r="E413" s="240" t="str">
        <f ca="1"/>
        <v>高雄工業株式会社 岡山事業所CVJ工場製作課</v>
      </c>
      <c r="F413" s="240" t="str">
        <f ca="1"/>
        <v>CVJ短軸旋盤係</v>
      </c>
      <c r="G413" s="240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7">
        <f ca="1"/>
        <v>35528</v>
      </c>
      <c r="M413">
        <f ca="1"/>
        <v>28</v>
      </c>
      <c r="N413" s="238">
        <f ca="1"/>
        <v>1250</v>
      </c>
      <c r="O413">
        <f ca="1"/>
        <v>0</v>
      </c>
      <c r="P413" s="239">
        <f ca="1"/>
        <v>1680</v>
      </c>
      <c r="Q413">
        <f ca="1"/>
        <v>0</v>
      </c>
      <c r="R413" s="239">
        <f ca="1"/>
        <v>430</v>
      </c>
      <c r="S413" s="239">
        <f ca="1"/>
        <v>240000</v>
      </c>
      <c r="T413" s="239">
        <f ca="1"/>
        <v>12036</v>
      </c>
      <c r="U413" s="239" t="str">
        <f ca="1"/>
        <v>0</v>
      </c>
      <c r="V413" s="239">
        <f ca="1"/>
        <v>21960</v>
      </c>
      <c r="W413" s="237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7">
        <f ca="1"/>
        <v>44776</v>
      </c>
      <c r="AE413" s="237">
        <f ca="1"/>
        <v>45223</v>
      </c>
      <c r="AF413" s="237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1">
        <f ca="1"/>
        <v>220803</v>
      </c>
      <c r="C414" s="241">
        <f ca="1"/>
        <v>0</v>
      </c>
      <c r="D414" s="240" t="str">
        <f ca="1"/>
        <v>ピーエムアイ</v>
      </c>
      <c r="E414" s="240" t="str">
        <f ca="1"/>
        <v>製造1</v>
      </c>
      <c r="F414" s="240" t="str">
        <f ca="1"/>
        <v>成型ライン</v>
      </c>
      <c r="G414" s="240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7">
        <f ca="1"/>
        <v>32402</v>
      </c>
      <c r="M414">
        <f ca="1"/>
        <v>37</v>
      </c>
      <c r="N414" s="238">
        <f ca="1"/>
        <v>1300</v>
      </c>
      <c r="O414">
        <f ca="1"/>
        <v>0</v>
      </c>
      <c r="P414" s="239">
        <f ca="1"/>
        <v>1700</v>
      </c>
      <c r="Q414">
        <f ca="1"/>
        <v>0</v>
      </c>
      <c r="R414" s="239">
        <f ca="1"/>
        <v>400</v>
      </c>
      <c r="S414" s="239">
        <f ca="1"/>
        <v>260000</v>
      </c>
      <c r="T414" s="239">
        <f ca="1"/>
        <v>13039</v>
      </c>
      <c r="U414" s="239" t="str">
        <f ca="1"/>
        <v>0</v>
      </c>
      <c r="V414" s="239">
        <f ca="1"/>
        <v>23790</v>
      </c>
      <c r="W414" s="237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7">
        <f ca="1"/>
        <v>44795</v>
      </c>
      <c r="AE414" s="237">
        <f ca="1"/>
        <v>45792</v>
      </c>
      <c r="AF414" s="237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1">
        <f ca="1"/>
        <v>220804</v>
      </c>
      <c r="C415" s="241">
        <f ca="1"/>
        <v>0</v>
      </c>
      <c r="D415" s="240" t="str">
        <f ca="1"/>
        <v>三幸技研</v>
      </c>
      <c r="E415" s="240">
        <f ca="1"/>
        <v>0</v>
      </c>
      <c r="F415" s="240">
        <f ca="1"/>
        <v>0</v>
      </c>
      <c r="G415" s="240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7">
        <f ca="1"/>
        <v>34471</v>
      </c>
      <c r="M415">
        <f ca="1"/>
        <v>31</v>
      </c>
      <c r="N415" s="238">
        <f ca="1"/>
        <v>1400</v>
      </c>
      <c r="O415">
        <f ca="1"/>
        <v>0</v>
      </c>
      <c r="P415" s="239">
        <f ca="1"/>
        <v>1800</v>
      </c>
      <c r="Q415">
        <f ca="1"/>
        <v>0</v>
      </c>
      <c r="R415" s="239">
        <f ca="1"/>
        <v>400</v>
      </c>
      <c r="S415" s="239">
        <f ca="1"/>
        <v>180000</v>
      </c>
      <c r="T415" s="239">
        <f ca="1"/>
        <v>9027</v>
      </c>
      <c r="U415" s="239" t="str">
        <f ca="1"/>
        <v>0</v>
      </c>
      <c r="V415" s="239">
        <f ca="1"/>
        <v>16470</v>
      </c>
      <c r="W415" s="237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7">
        <f ca="1"/>
        <v>44795</v>
      </c>
      <c r="AE415" s="237">
        <f ca="1"/>
        <v>45198</v>
      </c>
      <c r="AF415" s="237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1">
        <f ca="1"/>
        <v>220805</v>
      </c>
      <c r="C416" s="241">
        <f ca="1"/>
        <v>0</v>
      </c>
      <c r="D416" s="240" t="str">
        <f ca="1"/>
        <v>ﾌｪﾆﾃｯｸｾﾐｺﾝﾀﾞｸﾀｰ 鹿児島</v>
      </c>
      <c r="E416" s="240">
        <f ca="1"/>
        <v>0</v>
      </c>
      <c r="F416" s="240">
        <f ca="1"/>
        <v>0</v>
      </c>
      <c r="G416" s="240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7">
        <f ca="1"/>
        <v>34257</v>
      </c>
      <c r="M416">
        <f ca="1"/>
        <v>32</v>
      </c>
      <c r="N416" s="238">
        <f ca="1"/>
        <v>1450</v>
      </c>
      <c r="O416">
        <f ca="1"/>
        <v>0</v>
      </c>
      <c r="P416" s="239">
        <f ca="1"/>
        <v>2100</v>
      </c>
      <c r="Q416" t="str">
        <f ca="1"/>
        <v>　2024/1/1～ 2000円⇒2100円</v>
      </c>
      <c r="R416" s="239">
        <f ca="1"/>
        <v>650</v>
      </c>
      <c r="S416" s="239">
        <f ca="1"/>
        <v>240000</v>
      </c>
      <c r="T416" s="239">
        <f ca="1"/>
        <v>12036</v>
      </c>
      <c r="U416" s="239" t="str">
        <f ca="1"/>
        <v>0</v>
      </c>
      <c r="V416" s="239">
        <f ca="1"/>
        <v>21960</v>
      </c>
      <c r="W416" s="237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7">
        <f ca="1"/>
        <v>44798</v>
      </c>
      <c r="AE416" s="237">
        <f ca="1"/>
        <v>45401</v>
      </c>
      <c r="AF416" s="237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1">
        <f ca="1"/>
        <v>220806</v>
      </c>
      <c r="C417" s="241">
        <f ca="1"/>
        <v>232076</v>
      </c>
      <c r="D417" s="240" t="str">
        <f ca="1"/>
        <v>高雄工業 岡山</v>
      </c>
      <c r="E417" s="240" t="str">
        <f ca="1"/>
        <v>高雄工業株式会社 岡山事業所HUB工場製作1課</v>
      </c>
      <c r="F417" s="240" t="str">
        <f ca="1"/>
        <v>一次旋係</v>
      </c>
      <c r="G417" s="240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7">
        <f ca="1"/>
        <v>31723</v>
      </c>
      <c r="M417">
        <f ca="1"/>
        <v>39</v>
      </c>
      <c r="N417" s="238">
        <f ca="1"/>
        <v>1400</v>
      </c>
      <c r="O417" t="str">
        <f ca="1"/>
        <v>2022/8/25　請負から派遣に切替　請負で1年以上経験有る為、1400円ｽﾀｰﾄ</v>
      </c>
      <c r="P417" s="239">
        <f ca="1"/>
        <v>1770</v>
      </c>
      <c r="Q417">
        <f ca="1"/>
        <v>0</v>
      </c>
      <c r="R417" s="239">
        <f ca="1"/>
        <v>370</v>
      </c>
      <c r="S417" s="239">
        <f ca="1"/>
        <v>320000</v>
      </c>
      <c r="T417" s="239">
        <f ca="1"/>
        <v>16048</v>
      </c>
      <c r="U417" s="239" t="str">
        <f ca="1"/>
        <v>0</v>
      </c>
      <c r="V417" s="239">
        <f ca="1"/>
        <v>29280</v>
      </c>
      <c r="W417" s="23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7">
        <f ca="1"/>
        <v>44798</v>
      </c>
      <c r="AE417" s="237">
        <f ca="1"/>
        <v>45246</v>
      </c>
      <c r="AF417" s="23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1">
        <f ca="1"/>
        <v>220807</v>
      </c>
      <c r="C418" s="241">
        <f ca="1"/>
        <v>232077</v>
      </c>
      <c r="D418" s="240" t="str">
        <f ca="1"/>
        <v>高雄工業 岡山</v>
      </c>
      <c r="E418" s="240" t="str">
        <f ca="1"/>
        <v>高雄工業株式会社 岡山事業所HUB工場製作1課</v>
      </c>
      <c r="F418" s="240" t="str">
        <f ca="1"/>
        <v>1次旋係</v>
      </c>
      <c r="G418" s="240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7">
        <f ca="1"/>
        <v>33771</v>
      </c>
      <c r="M418">
        <f ca="1"/>
        <v>33</v>
      </c>
      <c r="N418" s="23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39">
        <f ca="1"/>
        <v>1820</v>
      </c>
      <c r="Q418">
        <f ca="1"/>
        <v>0</v>
      </c>
      <c r="R418" s="239">
        <f ca="1"/>
        <v>410</v>
      </c>
      <c r="S418" s="239">
        <f ca="1"/>
        <v>260000</v>
      </c>
      <c r="T418" s="239">
        <f ca="1"/>
        <v>13039</v>
      </c>
      <c r="U418" s="239" t="str">
        <f ca="1"/>
        <v>0</v>
      </c>
      <c r="V418" s="239">
        <f ca="1"/>
        <v>23790</v>
      </c>
      <c r="W418" s="237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7">
        <f ca="1"/>
        <v>44798</v>
      </c>
      <c r="AE418" s="237">
        <f ca="1"/>
        <v>45562</v>
      </c>
      <c r="AF418" s="237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1">
        <f ca="1"/>
        <v>220809</v>
      </c>
      <c r="C419" s="241">
        <f ca="1"/>
        <v>5465</v>
      </c>
      <c r="D419" s="240" t="str">
        <f ca="1"/>
        <v>加藤木材工業 本社</v>
      </c>
      <c r="E419" s="240" t="str">
        <f ca="1"/>
        <v>生産1部</v>
      </c>
      <c r="F419" s="240" t="str">
        <f ca="1"/>
        <v>3課</v>
      </c>
      <c r="G419" s="240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7">
        <f ca="1"/>
        <v>34779</v>
      </c>
      <c r="M419">
        <f ca="1"/>
        <v>30</v>
      </c>
      <c r="N419" s="238">
        <f ca="1"/>
        <v>1300</v>
      </c>
      <c r="O419">
        <f ca="1"/>
        <v>0</v>
      </c>
      <c r="P419" s="239">
        <f ca="1"/>
        <v>1700</v>
      </c>
      <c r="Q419">
        <f ca="1"/>
        <v>0</v>
      </c>
      <c r="R419" s="239">
        <f ca="1"/>
        <v>400</v>
      </c>
      <c r="S419" s="239">
        <f ca="1"/>
        <v>280000</v>
      </c>
      <c r="T419" s="239">
        <f ca="1"/>
        <v>14042</v>
      </c>
      <c r="U419" s="239" t="str">
        <f ca="1"/>
        <v>0</v>
      </c>
      <c r="V419" s="239">
        <f ca="1"/>
        <v>25620</v>
      </c>
      <c r="W419" s="237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7">
        <f ca="1"/>
        <v>44798</v>
      </c>
      <c r="AE419" s="237">
        <f ca="1"/>
        <v>45575</v>
      </c>
      <c r="AF419" s="237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1">
        <f ca="1"/>
        <v>220810</v>
      </c>
      <c r="C420" s="241">
        <f ca="1"/>
        <v>5466</v>
      </c>
      <c r="D420" s="240" t="str">
        <f ca="1"/>
        <v>加藤木材工業 本社</v>
      </c>
      <c r="E420" s="240" t="str">
        <f ca="1"/>
        <v>生産2部</v>
      </c>
      <c r="F420" s="240" t="str">
        <f ca="1"/>
        <v>生産課</v>
      </c>
      <c r="G420" s="24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7">
        <f ca="1"/>
        <v>33186</v>
      </c>
      <c r="M420">
        <f ca="1"/>
        <v>35</v>
      </c>
      <c r="N420" s="238">
        <f ca="1"/>
        <v>1300</v>
      </c>
      <c r="O420">
        <f ca="1"/>
        <v>0</v>
      </c>
      <c r="P420" s="239">
        <f ca="1"/>
        <v>1700</v>
      </c>
      <c r="Q420">
        <f ca="1"/>
        <v>0</v>
      </c>
      <c r="R420" s="239">
        <f ca="1"/>
        <v>400</v>
      </c>
      <c r="S420" s="239">
        <f ca="1"/>
        <v>260000</v>
      </c>
      <c r="T420" s="239">
        <f ca="1"/>
        <v>13039</v>
      </c>
      <c r="U420" s="239" t="str">
        <f ca="1"/>
        <v>0</v>
      </c>
      <c r="V420" s="239">
        <f ca="1"/>
        <v>23790</v>
      </c>
      <c r="W420" s="237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7">
        <f ca="1"/>
        <v>44798</v>
      </c>
      <c r="AE420" s="237">
        <f ca="1"/>
        <v>45359</v>
      </c>
      <c r="AF420" s="237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1">
        <f ca="1"/>
        <v>220811</v>
      </c>
      <c r="C421" s="241">
        <f ca="1"/>
        <v>0</v>
      </c>
      <c r="D421" s="240" t="str">
        <f ca="1"/>
        <v>加藤木材工業 本社</v>
      </c>
      <c r="E421" s="240">
        <f ca="1"/>
        <v>0</v>
      </c>
      <c r="F421" s="240">
        <f ca="1"/>
        <v>0</v>
      </c>
      <c r="G421" s="240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7">
        <f ca="1"/>
        <v>34059</v>
      </c>
      <c r="M421">
        <f ca="1"/>
        <v>32</v>
      </c>
      <c r="N421" s="238">
        <f ca="1"/>
        <v>1300</v>
      </c>
      <c r="O421">
        <f ca="1"/>
        <v>0</v>
      </c>
      <c r="P421" s="239">
        <f ca="1"/>
        <v>1700</v>
      </c>
      <c r="Q421">
        <f ca="1"/>
        <v>0</v>
      </c>
      <c r="R421" s="239">
        <f ca="1"/>
        <v>400</v>
      </c>
      <c r="S421" s="239">
        <f ca="1"/>
        <v>180000</v>
      </c>
      <c r="T421" s="239">
        <f ca="1"/>
        <v>9027</v>
      </c>
      <c r="U421" s="239" t="str">
        <f ca="1"/>
        <v>0</v>
      </c>
      <c r="V421" s="239">
        <f ca="1"/>
        <v>16470</v>
      </c>
      <c r="W421" s="237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7">
        <f ca="1"/>
        <v>44798</v>
      </c>
      <c r="AE421" s="237">
        <f ca="1"/>
        <v>45063</v>
      </c>
      <c r="AF421" s="237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1">
        <f ca="1"/>
        <v>220808</v>
      </c>
      <c r="C422" s="241">
        <f ca="1"/>
        <v>242053</v>
      </c>
      <c r="D422" s="240" t="str">
        <f ca="1"/>
        <v>高雄工業 静岡</v>
      </c>
      <c r="E422" s="240" t="str">
        <f ca="1"/>
        <v>高雄工業株式会社 静岡事業所第二工場製作課</v>
      </c>
      <c r="F422" s="240" t="str">
        <f ca="1"/>
        <v>ナット</v>
      </c>
      <c r="G422" s="240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7">
        <f ca="1"/>
        <v>33643</v>
      </c>
      <c r="M422">
        <f ca="1"/>
        <v>33</v>
      </c>
      <c r="N422" s="238">
        <f ca="1"/>
        <v>1420</v>
      </c>
      <c r="O422">
        <f ca="1"/>
        <v>0</v>
      </c>
      <c r="P422" s="239">
        <f ca="1"/>
        <v>1830</v>
      </c>
      <c r="Q422">
        <f ca="1"/>
        <v>0</v>
      </c>
      <c r="R422" s="239">
        <f ca="1"/>
        <v>410</v>
      </c>
      <c r="S422" s="239">
        <f ca="1"/>
        <v>280000</v>
      </c>
      <c r="T422" s="239">
        <f ca="1"/>
        <v>14042</v>
      </c>
      <c r="U422" s="239" t="str">
        <f ca="1"/>
        <v>0</v>
      </c>
      <c r="V422" s="239">
        <f ca="1"/>
        <v>25620</v>
      </c>
      <c r="W422" s="237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7">
        <f ca="1"/>
        <v>44798</v>
      </c>
      <c r="AE422" s="237">
        <f ca="1"/>
        <v>0</v>
      </c>
      <c r="AF422" s="237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1">
        <f ca="1"/>
        <v>220814</v>
      </c>
      <c r="C423" s="241">
        <f ca="1"/>
        <v>5469</v>
      </c>
      <c r="D423" s="240" t="str">
        <f ca="1"/>
        <v>加藤木材工業 本社</v>
      </c>
      <c r="E423" s="240" t="str">
        <f ca="1"/>
        <v>生産2部</v>
      </c>
      <c r="F423" s="240" t="str">
        <f ca="1"/>
        <v>J加工2課</v>
      </c>
      <c r="G423" s="240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7">
        <f ca="1"/>
        <v>34787</v>
      </c>
      <c r="M423">
        <f ca="1"/>
        <v>30</v>
      </c>
      <c r="N423" s="238">
        <f ca="1"/>
        <v>1300</v>
      </c>
      <c r="O423">
        <f ca="1"/>
        <v>1700</v>
      </c>
      <c r="P423" s="239">
        <f ca="1"/>
        <v>1700</v>
      </c>
      <c r="Q423">
        <f ca="1"/>
        <v>0</v>
      </c>
      <c r="R423" s="239">
        <f ca="1"/>
        <v>400</v>
      </c>
      <c r="S423" s="239">
        <f ca="1"/>
        <v>280000</v>
      </c>
      <c r="T423" s="239">
        <f ca="1"/>
        <v>14042</v>
      </c>
      <c r="U423" s="239" t="str">
        <f ca="1"/>
        <v>0</v>
      </c>
      <c r="V423" s="239">
        <f ca="1"/>
        <v>25620</v>
      </c>
      <c r="W423" s="237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7">
        <f ca="1"/>
        <v>44804</v>
      </c>
      <c r="AE423" s="237">
        <f ca="1"/>
        <v>45390</v>
      </c>
      <c r="AF423" s="237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1">
        <f ca="1"/>
        <v>220815</v>
      </c>
      <c r="C424" s="241">
        <f ca="1"/>
        <v>5468</v>
      </c>
      <c r="D424" s="240" t="str">
        <f ca="1"/>
        <v>加藤木材工業 本社</v>
      </c>
      <c r="E424" s="240" t="str">
        <f ca="1"/>
        <v>生産2部</v>
      </c>
      <c r="F424" s="240" t="str">
        <f ca="1"/>
        <v>J加工1課</v>
      </c>
      <c r="G424" s="240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7">
        <f ca="1"/>
        <v>33013</v>
      </c>
      <c r="M424">
        <f ca="1"/>
        <v>35</v>
      </c>
      <c r="N424" s="238">
        <f ca="1"/>
        <v>1300</v>
      </c>
      <c r="O424">
        <f ca="1"/>
        <v>1700</v>
      </c>
      <c r="P424" s="239">
        <f ca="1"/>
        <v>1700</v>
      </c>
      <c r="Q424">
        <f ca="1"/>
        <v>0</v>
      </c>
      <c r="R424" s="239">
        <f ca="1"/>
        <v>400</v>
      </c>
      <c r="S424" s="239">
        <f ca="1"/>
        <v>280000</v>
      </c>
      <c r="T424" s="239">
        <f ca="1"/>
        <v>14042</v>
      </c>
      <c r="U424" s="239" t="str">
        <f ca="1"/>
        <v>0</v>
      </c>
      <c r="V424" s="239">
        <f ca="1"/>
        <v>25620</v>
      </c>
      <c r="W424" s="237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7">
        <f ca="1"/>
        <v>44804</v>
      </c>
      <c r="AE424" s="237">
        <f ca="1"/>
        <v>45197</v>
      </c>
      <c r="AF424" s="237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1">
        <f ca="1"/>
        <v>220816</v>
      </c>
      <c r="C425" s="241">
        <f ca="1"/>
        <v>5470</v>
      </c>
      <c r="D425" s="240" t="str">
        <f ca="1"/>
        <v>加藤木材工業 本社</v>
      </c>
      <c r="E425" s="240" t="str">
        <f ca="1"/>
        <v>生産2部</v>
      </c>
      <c r="F425" s="240" t="str">
        <f ca="1"/>
        <v>J加工1課</v>
      </c>
      <c r="G425" s="240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7">
        <f ca="1"/>
        <v>34768</v>
      </c>
      <c r="M425">
        <f ca="1"/>
        <v>30</v>
      </c>
      <c r="N425" s="238">
        <f ca="1"/>
        <v>1300</v>
      </c>
      <c r="O425">
        <f ca="1"/>
        <v>1700</v>
      </c>
      <c r="P425" s="239">
        <f ca="1"/>
        <v>1700</v>
      </c>
      <c r="Q425">
        <f ca="1"/>
        <v>0</v>
      </c>
      <c r="R425" s="239">
        <f ca="1"/>
        <v>400</v>
      </c>
      <c r="S425" s="239">
        <f ca="1"/>
        <v>280000</v>
      </c>
      <c r="T425" s="239">
        <f ca="1"/>
        <v>14042</v>
      </c>
      <c r="U425" s="239" t="str">
        <f ca="1"/>
        <v>0</v>
      </c>
      <c r="V425" s="239">
        <f ca="1"/>
        <v>25620</v>
      </c>
      <c r="W425" s="237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7">
        <f ca="1"/>
        <v>44804</v>
      </c>
      <c r="AE425" s="237">
        <f ca="1"/>
        <v>45314</v>
      </c>
      <c r="AF425" s="237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1">
        <f ca="1"/>
        <v>220901</v>
      </c>
      <c r="C426" s="241">
        <f ca="1"/>
        <v>242054</v>
      </c>
      <c r="D426" s="240" t="str">
        <f ca="1"/>
        <v>高雄工業 静岡</v>
      </c>
      <c r="E426" s="240" t="str">
        <f ca="1"/>
        <v>高雄工業株式会社 静岡事業所第二工場製作課</v>
      </c>
      <c r="F426" s="240" t="str">
        <f ca="1"/>
        <v>内輪</v>
      </c>
      <c r="G426" s="240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7">
        <f ca="1"/>
        <v>34555</v>
      </c>
      <c r="M426">
        <f ca="1"/>
        <v>31</v>
      </c>
      <c r="N426" s="238">
        <f ca="1"/>
        <v>1400</v>
      </c>
      <c r="O426">
        <f ca="1"/>
        <v>0</v>
      </c>
      <c r="P426" s="239">
        <f ca="1"/>
        <v>1770</v>
      </c>
      <c r="Q426">
        <f ca="1"/>
        <v>0</v>
      </c>
      <c r="R426" s="239">
        <f ca="1"/>
        <v>370</v>
      </c>
      <c r="S426" s="239">
        <f ca="1"/>
        <v>240000</v>
      </c>
      <c r="T426" s="239">
        <f ca="1"/>
        <v>12036</v>
      </c>
      <c r="U426" s="239" t="str">
        <f ca="1"/>
        <v>0</v>
      </c>
      <c r="V426" s="239">
        <f ca="1"/>
        <v>21960</v>
      </c>
      <c r="W426" s="237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7">
        <f ca="1"/>
        <v>44805</v>
      </c>
      <c r="AE426" s="237">
        <f ca="1"/>
        <v>45341</v>
      </c>
      <c r="AF426" s="237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1">
        <f ca="1"/>
        <v>220902</v>
      </c>
      <c r="C427" s="241">
        <f ca="1"/>
        <v>0</v>
      </c>
      <c r="D427" s="240" t="str">
        <f ca="1"/>
        <v>新日本ﾎｲｰﾙ工業</v>
      </c>
      <c r="E427" s="240">
        <f ca="1"/>
        <v>0</v>
      </c>
      <c r="F427" s="240">
        <f ca="1"/>
        <v>0</v>
      </c>
      <c r="G427" s="240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7">
        <f ca="1"/>
        <v>34053</v>
      </c>
      <c r="M427">
        <f ca="1"/>
        <v>32</v>
      </c>
      <c r="N427" s="238">
        <f ca="1"/>
        <v>1400</v>
      </c>
      <c r="O427">
        <f ca="1"/>
        <v>0</v>
      </c>
      <c r="P427" s="239">
        <f ca="1"/>
        <v>1800</v>
      </c>
      <c r="Q427">
        <f ca="1"/>
        <v>0</v>
      </c>
      <c r="R427" s="239">
        <f ca="1"/>
        <v>400</v>
      </c>
      <c r="S427" s="239">
        <f ca="1"/>
        <v>280000</v>
      </c>
      <c r="T427" s="239">
        <f ca="1"/>
        <v>14042</v>
      </c>
      <c r="U427" s="239" t="str">
        <f ca="1"/>
        <v>0</v>
      </c>
      <c r="V427" s="239">
        <f ca="1"/>
        <v>25620</v>
      </c>
      <c r="W427" s="23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7">
        <f ca="1"/>
        <v>44809</v>
      </c>
      <c r="AE427" s="237">
        <f ca="1"/>
        <v>45229</v>
      </c>
      <c r="AF427" s="23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1">
        <f ca="1"/>
        <v>220903</v>
      </c>
      <c r="C428" s="241">
        <f ca="1"/>
        <v>0</v>
      </c>
      <c r="D428" s="240" t="str">
        <f ca="1"/>
        <v>瑞陵精機</v>
      </c>
      <c r="E428" s="240" t="str">
        <f ca="1"/>
        <v>製造課</v>
      </c>
      <c r="F428" s="240" t="str">
        <f ca="1"/>
        <v>等速ジョイント</v>
      </c>
      <c r="G428" s="240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7">
        <f ca="1"/>
        <v>35833</v>
      </c>
      <c r="M428">
        <f ca="1"/>
        <v>27</v>
      </c>
      <c r="N428" s="238">
        <f ca="1"/>
        <v>1310</v>
      </c>
      <c r="O428">
        <f ca="1"/>
        <v>0</v>
      </c>
      <c r="P428" s="239">
        <f ca="1"/>
        <v>1700</v>
      </c>
      <c r="Q428">
        <f ca="1"/>
        <v>0</v>
      </c>
      <c r="R428" s="239">
        <f ca="1"/>
        <v>390</v>
      </c>
      <c r="S428" s="239">
        <f ca="1"/>
        <v>260000</v>
      </c>
      <c r="T428" s="239">
        <f ca="1"/>
        <v>13039</v>
      </c>
      <c r="U428" s="239" t="str">
        <f ca="1"/>
        <v>0</v>
      </c>
      <c r="V428" s="239">
        <f ca="1"/>
        <v>23790</v>
      </c>
      <c r="W428" s="237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7">
        <f ca="1"/>
        <v>44810</v>
      </c>
      <c r="AE428" s="237">
        <f ca="1"/>
        <v>0</v>
      </c>
      <c r="AF428" s="237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1">
        <f ca="1"/>
        <v>220904</v>
      </c>
      <c r="C429" s="241">
        <f ca="1"/>
        <v>232078</v>
      </c>
      <c r="D429" s="240" t="str">
        <f ca="1"/>
        <v>高雄工業 岡山</v>
      </c>
      <c r="E429" s="240" t="str">
        <f ca="1"/>
        <v>高雄工業株式会社 岡山事業所CVJ工場製作課</v>
      </c>
      <c r="F429" s="240" t="str">
        <f ca="1"/>
        <v>CVJ転造係</v>
      </c>
      <c r="G429" s="240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7">
        <f ca="1"/>
        <v>36251</v>
      </c>
      <c r="M429">
        <f ca="1"/>
        <v>26</v>
      </c>
      <c r="N429" s="238">
        <f ca="1"/>
        <v>1300</v>
      </c>
      <c r="O429">
        <f ca="1"/>
        <v>0</v>
      </c>
      <c r="P429" s="239">
        <f ca="1"/>
        <v>1670</v>
      </c>
      <c r="Q429">
        <f ca="1"/>
        <v>0</v>
      </c>
      <c r="R429" s="239">
        <f ca="1"/>
        <v>370</v>
      </c>
      <c r="S429" s="239">
        <f ca="1"/>
        <v>320000</v>
      </c>
      <c r="T429" s="239">
        <f ca="1"/>
        <v>16048</v>
      </c>
      <c r="U429" s="239" t="str">
        <f ca="1"/>
        <v>0</v>
      </c>
      <c r="V429" s="239">
        <f ca="1"/>
        <v>29280</v>
      </c>
      <c r="W429" s="237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7">
        <f ca="1"/>
        <v>44812</v>
      </c>
      <c r="AE429" s="237">
        <f ca="1"/>
        <v>45427</v>
      </c>
      <c r="AF429" s="237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1">
        <f ca="1"/>
        <v>220905</v>
      </c>
      <c r="C430" s="241">
        <f ca="1"/>
        <v>232079</v>
      </c>
      <c r="D430" s="240" t="str">
        <f ca="1"/>
        <v>高雄工業 岡山</v>
      </c>
      <c r="E430" s="240" t="str">
        <f ca="1"/>
        <v>高雄工業株式会社 岡山事業所CVJ工場製作課</v>
      </c>
      <c r="F430" s="240" t="str">
        <f ca="1"/>
        <v>CVJ転造係</v>
      </c>
      <c r="G430" s="24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7">
        <f ca="1"/>
        <v>36426</v>
      </c>
      <c r="M430">
        <f ca="1"/>
        <v>26</v>
      </c>
      <c r="N430" s="238">
        <f ca="1"/>
        <v>1300</v>
      </c>
      <c r="O430">
        <f ca="1"/>
        <v>0</v>
      </c>
      <c r="P430" s="239">
        <f ca="1"/>
        <v>1660</v>
      </c>
      <c r="Q430">
        <f ca="1"/>
        <v>0</v>
      </c>
      <c r="R430" s="239">
        <f ca="1"/>
        <v>360</v>
      </c>
      <c r="S430" s="239">
        <f ca="1"/>
        <v>320000</v>
      </c>
      <c r="T430" s="239">
        <f ca="1"/>
        <v>16048</v>
      </c>
      <c r="U430" s="239" t="str">
        <f ca="1"/>
        <v>0</v>
      </c>
      <c r="V430" s="239">
        <f ca="1"/>
        <v>29280</v>
      </c>
      <c r="W430" s="237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7">
        <f ca="1"/>
        <v>44812</v>
      </c>
      <c r="AE430" s="237">
        <f ca="1"/>
        <v>45329</v>
      </c>
      <c r="AF430" s="237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1">
        <f ca="1"/>
        <v>220906</v>
      </c>
      <c r="C431" s="241">
        <f ca="1"/>
        <v>232080</v>
      </c>
      <c r="D431" s="240" t="str">
        <f ca="1"/>
        <v>高雄工業 岡山</v>
      </c>
      <c r="E431" s="240" t="str">
        <f ca="1"/>
        <v>高雄工業株式会社 岡山事業所HUB工場製作1課</v>
      </c>
      <c r="F431" s="240" t="str">
        <f ca="1"/>
        <v>一次旋係</v>
      </c>
      <c r="G431" s="240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7">
        <f ca="1"/>
        <v>35399</v>
      </c>
      <c r="M431">
        <f ca="1"/>
        <v>29</v>
      </c>
      <c r="N431" s="238">
        <f ca="1"/>
        <v>1400</v>
      </c>
      <c r="O431" t="str">
        <f ca="1"/>
        <v>2022/9/8　請負から派遣に切替　請負で1年以上経験有る為、1400円ｽﾀｰﾄ</v>
      </c>
      <c r="P431" s="239">
        <f ca="1"/>
        <v>1760</v>
      </c>
      <c r="Q431">
        <f ca="1"/>
        <v>0</v>
      </c>
      <c r="R431" s="239">
        <f ca="1"/>
        <v>360</v>
      </c>
      <c r="S431" s="239">
        <f ca="1"/>
        <v>300000</v>
      </c>
      <c r="T431" s="239">
        <f ca="1"/>
        <v>15045</v>
      </c>
      <c r="U431" s="239" t="str">
        <f ca="1"/>
        <v>0</v>
      </c>
      <c r="V431" s="239">
        <f ca="1"/>
        <v>27450</v>
      </c>
      <c r="W431" s="237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7">
        <f ca="1"/>
        <v>44812</v>
      </c>
      <c r="AE431" s="237">
        <f ca="1"/>
        <v>45232</v>
      </c>
      <c r="AF431" s="237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1">
        <f ca="1"/>
        <v>220907</v>
      </c>
      <c r="C432" s="241">
        <f ca="1"/>
        <v>222053</v>
      </c>
      <c r="D432" s="240" t="str">
        <f ca="1"/>
        <v>高雄工業 海南第一</v>
      </c>
      <c r="E432" s="240" t="str">
        <f ca="1"/>
        <v>高雄工業株式会社 営業部 第二営業部海南HUB営業課</v>
      </c>
      <c r="F432" s="240" t="str">
        <f ca="1"/>
        <v>リフト作業</v>
      </c>
      <c r="G432" s="240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7">
        <f ca="1"/>
        <v>26057</v>
      </c>
      <c r="M432">
        <f ca="1"/>
        <v>54</v>
      </c>
      <c r="N432" s="238">
        <f ca="1"/>
        <v>1410</v>
      </c>
      <c r="O432">
        <f ca="1"/>
        <v>0</v>
      </c>
      <c r="P432" s="239">
        <f ca="1"/>
        <v>1810</v>
      </c>
      <c r="Q432">
        <f ca="1"/>
        <v>0</v>
      </c>
      <c r="R432" s="239">
        <f ca="1"/>
        <v>400</v>
      </c>
      <c r="S432" s="239">
        <f ca="1"/>
        <v>340000</v>
      </c>
      <c r="T432" s="239">
        <f ca="1"/>
        <v>17051</v>
      </c>
      <c r="U432" s="239">
        <f ca="1"/>
        <v>2703</v>
      </c>
      <c r="V432" s="239">
        <f ca="1"/>
        <v>31110</v>
      </c>
      <c r="W432" s="237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7">
        <f ca="1"/>
        <v>44816</v>
      </c>
      <c r="AE432" s="237">
        <f ca="1"/>
        <v>0</v>
      </c>
      <c r="AF432" s="237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1">
        <f ca="1"/>
        <v>220908</v>
      </c>
      <c r="C433" s="241">
        <f ca="1"/>
        <v>0</v>
      </c>
      <c r="D433" s="240" t="str">
        <f ca="1"/>
        <v>PATEC</v>
      </c>
      <c r="E433" s="240" t="str">
        <f ca="1"/>
        <v>製造部塗装課</v>
      </c>
      <c r="F433" s="240" t="str">
        <f ca="1"/>
        <v>塗装B</v>
      </c>
      <c r="G433" s="240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7">
        <f ca="1"/>
        <v>36139</v>
      </c>
      <c r="M433">
        <f ca="1"/>
        <v>27</v>
      </c>
      <c r="N433" s="238">
        <f ca="1"/>
        <v>1500</v>
      </c>
      <c r="O433">
        <f ca="1"/>
        <v>0</v>
      </c>
      <c r="P433" s="239">
        <f ca="1"/>
        <v>2000</v>
      </c>
      <c r="Q433" t="str">
        <f ca="1"/>
        <v>24/2/21～24/8/20まで請求単価50円下げ</v>
      </c>
      <c r="R433" s="239">
        <f ca="1"/>
        <v>500</v>
      </c>
      <c r="S433" s="239">
        <f ca="1"/>
        <v>340000</v>
      </c>
      <c r="T433" s="239">
        <f ca="1"/>
        <v>17051</v>
      </c>
      <c r="U433" s="239" t="str">
        <f ca="1"/>
        <v>0</v>
      </c>
      <c r="V433" s="239">
        <f ca="1"/>
        <v>31110</v>
      </c>
      <c r="W433" s="237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7">
        <f ca="1"/>
        <v>44818</v>
      </c>
      <c r="AE433" s="237">
        <f ca="1"/>
        <v>0</v>
      </c>
      <c r="AF433" s="237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1">
        <f ca="1"/>
        <v>220911</v>
      </c>
      <c r="C434" s="241">
        <f ca="1"/>
        <v>0</v>
      </c>
      <c r="D434" s="240" t="str">
        <f ca="1"/>
        <v>PATEC</v>
      </c>
      <c r="E434" s="240">
        <f ca="1"/>
        <v>0</v>
      </c>
      <c r="F434" s="240">
        <f ca="1"/>
        <v>0</v>
      </c>
      <c r="G434" s="240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7">
        <f ca="1"/>
        <v>35884</v>
      </c>
      <c r="M434">
        <f ca="1"/>
        <v>27</v>
      </c>
      <c r="N434" s="238">
        <f ca="1"/>
        <v>1400</v>
      </c>
      <c r="O434">
        <f ca="1"/>
        <v>0</v>
      </c>
      <c r="P434" s="239">
        <f ca="1"/>
        <v>2000</v>
      </c>
      <c r="Q434">
        <f ca="1"/>
        <v>0</v>
      </c>
      <c r="R434" s="239">
        <f ca="1"/>
        <v>600</v>
      </c>
      <c r="S434" s="239">
        <f ca="1"/>
        <v>320000</v>
      </c>
      <c r="T434" s="239">
        <f ca="1"/>
        <v>16048</v>
      </c>
      <c r="U434" s="239" t="str">
        <f ca="1"/>
        <v>0</v>
      </c>
      <c r="V434" s="239">
        <f ca="1"/>
        <v>29280</v>
      </c>
      <c r="W434" s="237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7">
        <f ca="1"/>
        <v>44818</v>
      </c>
      <c r="AE434" s="237">
        <f ca="1"/>
        <v>45342</v>
      </c>
      <c r="AF434" s="237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1">
        <f ca="1"/>
        <v>220912</v>
      </c>
      <c r="C435" s="241">
        <f ca="1"/>
        <v>5480</v>
      </c>
      <c r="D435" s="240" t="str">
        <f ca="1"/>
        <v>加藤木材工業 本社</v>
      </c>
      <c r="E435" s="240" t="str">
        <f ca="1"/>
        <v>生産2部</v>
      </c>
      <c r="F435" s="240" t="str">
        <f ca="1"/>
        <v>J加工1課</v>
      </c>
      <c r="G435" s="240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7">
        <f ca="1"/>
        <v>35646</v>
      </c>
      <c r="M435">
        <f ca="1"/>
        <v>28</v>
      </c>
      <c r="N435" s="238">
        <f ca="1"/>
        <v>1300</v>
      </c>
      <c r="O435">
        <f ca="1"/>
        <v>0</v>
      </c>
      <c r="P435" s="239">
        <f ca="1"/>
        <v>1700</v>
      </c>
      <c r="Q435">
        <f ca="1"/>
        <v>0</v>
      </c>
      <c r="R435" s="239">
        <f ca="1"/>
        <v>400</v>
      </c>
      <c r="S435" s="239">
        <f ca="1"/>
        <v>280000</v>
      </c>
      <c r="T435" s="239">
        <f ca="1"/>
        <v>14042</v>
      </c>
      <c r="U435" s="239" t="str">
        <f ca="1"/>
        <v>0</v>
      </c>
      <c r="V435" s="239">
        <f ca="1"/>
        <v>25620</v>
      </c>
      <c r="W435" s="237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7">
        <f ca="1"/>
        <v>44818</v>
      </c>
      <c r="AE435" s="237">
        <f ca="1"/>
        <v>45677</v>
      </c>
      <c r="AF435" s="237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1">
        <f ca="1"/>
        <v>220913</v>
      </c>
      <c r="C436" s="241">
        <f ca="1"/>
        <v>0</v>
      </c>
      <c r="D436" s="240" t="str">
        <f ca="1"/>
        <v>川原鉄工所</v>
      </c>
      <c r="E436" s="240" t="str">
        <f ca="1"/>
        <v>製造部</v>
      </c>
      <c r="F436" s="240" t="str">
        <f ca="1"/>
        <v>旋盤ライン</v>
      </c>
      <c r="G436" s="240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7">
        <f ca="1"/>
        <v>23650</v>
      </c>
      <c r="M436">
        <f ca="1"/>
        <v>61</v>
      </c>
      <c r="N436" s="238">
        <f ca="1"/>
        <v>1250</v>
      </c>
      <c r="O436">
        <f ca="1"/>
        <v>0</v>
      </c>
      <c r="P436" s="239">
        <f ca="1"/>
        <v>1650</v>
      </c>
      <c r="Q436">
        <f ca="1"/>
        <v>0</v>
      </c>
      <c r="R436" s="239">
        <f ca="1"/>
        <v>400</v>
      </c>
      <c r="S436" s="239">
        <f ca="1"/>
        <v>0</v>
      </c>
      <c r="T436" s="239" t="str">
        <f ca="1"/>
        <v/>
      </c>
      <c r="U436" s="239" t="str">
        <f ca="1"/>
        <v>0</v>
      </c>
      <c r="V436" s="239" t="str">
        <f ca="1"/>
        <v/>
      </c>
      <c r="W436" s="237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7">
        <f ca="1"/>
        <v>44823</v>
      </c>
      <c r="AE436" s="237">
        <f ca="1"/>
        <v>44904</v>
      </c>
      <c r="AF436" s="237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1">
        <f ca="1"/>
        <v>220914</v>
      </c>
      <c r="C437" s="241">
        <f ca="1"/>
        <v>5481</v>
      </c>
      <c r="D437" s="240" t="str">
        <f ca="1"/>
        <v>加藤木材工業 本社</v>
      </c>
      <c r="E437" s="240" t="str">
        <f ca="1"/>
        <v>生産2部</v>
      </c>
      <c r="F437" s="240" t="str">
        <f ca="1"/>
        <v>J加工2課</v>
      </c>
      <c r="G437" s="240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7">
        <f ca="1"/>
        <v>30926</v>
      </c>
      <c r="M437">
        <f ca="1"/>
        <v>41</v>
      </c>
      <c r="N437" s="238">
        <f ca="1"/>
        <v>1300</v>
      </c>
      <c r="O437">
        <f ca="1"/>
        <v>0</v>
      </c>
      <c r="P437" s="239">
        <f ca="1"/>
        <v>1700</v>
      </c>
      <c r="Q437">
        <f ca="1"/>
        <v>0</v>
      </c>
      <c r="R437" s="239">
        <f ca="1"/>
        <v>400</v>
      </c>
      <c r="S437" s="239">
        <f ca="1"/>
        <v>260000</v>
      </c>
      <c r="T437" s="239">
        <f ca="1"/>
        <v>13039</v>
      </c>
      <c r="U437" s="239">
        <f ca="1"/>
        <v>2067</v>
      </c>
      <c r="V437" s="239">
        <f ca="1"/>
        <v>23790</v>
      </c>
      <c r="W437" s="2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7">
        <f ca="1"/>
        <v>44823</v>
      </c>
      <c r="AE437" s="237">
        <f ca="1"/>
        <v>45315</v>
      </c>
      <c r="AF437" s="2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1">
        <f ca="1"/>
        <v>221010</v>
      </c>
      <c r="C438" s="241">
        <f ca="1"/>
        <v>5501</v>
      </c>
      <c r="D438" s="240" t="str">
        <f ca="1"/>
        <v>加藤木材工業 本社</v>
      </c>
      <c r="E438" s="240" t="str">
        <f ca="1"/>
        <v>生産企画部</v>
      </c>
      <c r="F438" s="240" t="str">
        <f ca="1"/>
        <v>資材課</v>
      </c>
      <c r="G438" s="240" t="str">
        <f ca="1"/>
        <v>機械オペレーター及び機械メンテナンス他付随する業務</v>
      </c>
      <c r="H438" t="str">
        <f ca="1"/>
        <v>HUYNH TRUNG TUYEN</v>
      </c>
      <c r="I438" t="str">
        <f ca="1"/>
        <v>フイン　チュン　トウエン</v>
      </c>
      <c r="J438" t="str">
        <f ca="1"/>
        <v>男</v>
      </c>
      <c r="K438" t="str">
        <f ca="1"/>
        <v>ﾍﾞﾄﾅﾑ</v>
      </c>
      <c r="L438" s="237">
        <f ca="1"/>
        <v>35133</v>
      </c>
      <c r="M438">
        <f ca="1"/>
        <v>29</v>
      </c>
      <c r="N438" s="238">
        <f ca="1"/>
        <v>1330</v>
      </c>
      <c r="O438" t="str">
        <f ca="1"/>
        <v>2025/5/21～1300円⇒1330円</v>
      </c>
      <c r="P438" s="239">
        <f ca="1"/>
        <v>1745</v>
      </c>
      <c r="Q438" t="str">
        <f ca="1"/>
        <v>2025/5/21~1700円⇒1745円</v>
      </c>
      <c r="R438" s="239">
        <f ca="1"/>
        <v>415</v>
      </c>
      <c r="S438" s="239">
        <f ca="1"/>
        <v>170000</v>
      </c>
      <c r="T438" s="239">
        <f ca="1"/>
        <v>8525</v>
      </c>
      <c r="U438" s="239" t="str">
        <f ca="1"/>
        <v>0</v>
      </c>
      <c r="V438" s="239">
        <f ca="1"/>
        <v>15555</v>
      </c>
      <c r="W438" s="237">
        <f ca="1"/>
        <v>46900</v>
      </c>
      <c r="X438" t="str">
        <f ca="1"/>
        <v/>
      </c>
      <c r="Y438" t="str">
        <f ca="1"/>
        <v>技術・人文知識・国際業務</v>
      </c>
      <c r="Z438" t="str">
        <f ca="1"/>
        <v>486-0806</v>
      </c>
      <c r="AA438" t="str">
        <f ca="1"/>
        <v>愛知県春日井市大手田酉町1-5-15</v>
      </c>
      <c r="AB438" t="str">
        <f ca="1"/>
        <v>ｻﾝｳﾞｨﾚｯｼﾞ91-205</v>
      </c>
      <c r="AC438">
        <f ca="1"/>
        <v>0</v>
      </c>
      <c r="AD438" s="237">
        <f ca="1"/>
        <v>45894</v>
      </c>
      <c r="AE438" s="237">
        <f ca="1"/>
        <v>0</v>
      </c>
      <c r="AF438" s="237">
        <f ca="1"/>
        <v>0</v>
      </c>
      <c r="AG438">
        <f ca="1"/>
        <v>45894</v>
      </c>
      <c r="AH438" t="str">
        <f ca="1"/>
        <v>9/19林</v>
      </c>
      <c r="AI438">
        <f ca="1"/>
        <v>0</v>
      </c>
      <c r="AJ438">
        <f ca="1"/>
        <v>45894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1">
        <f ca="1"/>
        <v>220916</v>
      </c>
      <c r="C439" s="241">
        <f ca="1"/>
        <v>0</v>
      </c>
      <c r="D439" s="240" t="str">
        <f ca="1"/>
        <v>PATEC</v>
      </c>
      <c r="E439" s="240" t="str">
        <f ca="1"/>
        <v>製造部素材課</v>
      </c>
      <c r="F439" s="240">
        <f ca="1"/>
        <v>0</v>
      </c>
      <c r="G439" s="240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7">
        <f ca="1"/>
        <v>34617</v>
      </c>
      <c r="M439">
        <f ca="1"/>
        <v>31</v>
      </c>
      <c r="N439" s="238">
        <f ca="1"/>
        <v>1600</v>
      </c>
      <c r="O439">
        <f ca="1"/>
        <v>0</v>
      </c>
      <c r="P439" s="239">
        <f ca="1"/>
        <v>2100</v>
      </c>
      <c r="Q439" t="str">
        <f ca="1"/>
        <v>24/2/21～24/8/20まで請求単価50円下げ</v>
      </c>
      <c r="R439" s="239">
        <f ca="1"/>
        <v>500</v>
      </c>
      <c r="S439" s="239">
        <f ca="1"/>
        <v>360000</v>
      </c>
      <c r="T439" s="239">
        <f ca="1"/>
        <v>18054</v>
      </c>
      <c r="U439" s="239" t="str">
        <f ca="1"/>
        <v>0</v>
      </c>
      <c r="V439" s="239">
        <f ca="1"/>
        <v>32940</v>
      </c>
      <c r="W439" s="237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7">
        <f ca="1"/>
        <v>44825</v>
      </c>
      <c r="AE439" s="237">
        <f ca="1"/>
        <v>45814</v>
      </c>
      <c r="AF439" s="237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1">
        <f ca="1"/>
        <v>220917</v>
      </c>
      <c r="C440" s="241">
        <f ca="1"/>
        <v>0</v>
      </c>
      <c r="D440" s="240" t="str">
        <f ca="1"/>
        <v>PATEC</v>
      </c>
      <c r="E440" s="240">
        <f ca="1"/>
        <v>0</v>
      </c>
      <c r="F440" s="240">
        <f ca="1"/>
        <v>0</v>
      </c>
      <c r="G440" s="2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7">
        <f ca="1"/>
        <v>33963</v>
      </c>
      <c r="M440">
        <f ca="1"/>
        <v>32</v>
      </c>
      <c r="N440" s="238">
        <f ca="1"/>
        <v>1400</v>
      </c>
      <c r="O440">
        <f ca="1"/>
        <v>0</v>
      </c>
      <c r="P440" s="239">
        <f ca="1"/>
        <v>2000</v>
      </c>
      <c r="Q440">
        <f ca="1"/>
        <v>0</v>
      </c>
      <c r="R440" s="239">
        <f ca="1"/>
        <v>600</v>
      </c>
      <c r="S440" s="239">
        <f ca="1"/>
        <v>340000</v>
      </c>
      <c r="T440" s="239">
        <f ca="1"/>
        <v>17051</v>
      </c>
      <c r="U440" s="239" t="str">
        <f ca="1"/>
        <v>0</v>
      </c>
      <c r="V440" s="239">
        <f ca="1"/>
        <v>31110</v>
      </c>
      <c r="W440" s="237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7">
        <f ca="1"/>
        <v>44825</v>
      </c>
      <c r="AE440" s="237">
        <f ca="1"/>
        <v>45350</v>
      </c>
      <c r="AF440" s="237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1">
        <f ca="1"/>
        <v>220918</v>
      </c>
      <c r="C441" s="241">
        <f ca="1"/>
        <v>232082</v>
      </c>
      <c r="D441" s="240" t="str">
        <f ca="1"/>
        <v>高雄工業 岡山</v>
      </c>
      <c r="E441" s="240" t="str">
        <f ca="1"/>
        <v>高雄工業株式会社 岡山事業所HUB工場製作1課</v>
      </c>
      <c r="F441" s="240" t="str">
        <f ca="1"/>
        <v>1次旋係</v>
      </c>
      <c r="G441" s="240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7">
        <f ca="1"/>
        <v>36871</v>
      </c>
      <c r="M441">
        <f ca="1"/>
        <v>25</v>
      </c>
      <c r="N441" s="238">
        <f ca="1"/>
        <v>1320</v>
      </c>
      <c r="O441">
        <f ca="1"/>
        <v>0</v>
      </c>
      <c r="P441" s="239">
        <f ca="1"/>
        <v>1740</v>
      </c>
      <c r="Q441">
        <f ca="1"/>
        <v>0</v>
      </c>
      <c r="R441" s="239">
        <f ca="1"/>
        <v>420</v>
      </c>
      <c r="S441" s="239">
        <f ca="1"/>
        <v>300000</v>
      </c>
      <c r="T441" s="239">
        <f ca="1"/>
        <v>15045</v>
      </c>
      <c r="U441" s="239" t="str">
        <f ca="1"/>
        <v>0</v>
      </c>
      <c r="V441" s="239">
        <f ca="1"/>
        <v>27450</v>
      </c>
      <c r="W441" s="237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7">
        <f ca="1"/>
        <v>44827</v>
      </c>
      <c r="AE441" s="237">
        <f ca="1"/>
        <v>45804</v>
      </c>
      <c r="AF441" s="237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1">
        <f ca="1"/>
        <v>220919</v>
      </c>
      <c r="C442" s="241">
        <f ca="1"/>
        <v>232083</v>
      </c>
      <c r="D442" s="240" t="str">
        <f ca="1"/>
        <v>高雄工業 岡山</v>
      </c>
      <c r="E442" s="240" t="str">
        <f ca="1"/>
        <v>高雄工業株式会社 岡山事業所HUB工場製作1課</v>
      </c>
      <c r="F442" s="240" t="str">
        <f ca="1"/>
        <v>1次旋係</v>
      </c>
      <c r="G442" s="240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7">
        <f ca="1"/>
        <v>36871</v>
      </c>
      <c r="M442">
        <f ca="1"/>
        <v>25</v>
      </c>
      <c r="N442" s="238">
        <f ca="1"/>
        <v>1320</v>
      </c>
      <c r="O442">
        <f ca="1"/>
        <v>0</v>
      </c>
      <c r="P442" s="239">
        <f ca="1"/>
        <v>1740</v>
      </c>
      <c r="Q442">
        <f ca="1"/>
        <v>0</v>
      </c>
      <c r="R442" s="239">
        <f ca="1"/>
        <v>420</v>
      </c>
      <c r="S442" s="239">
        <f ca="1"/>
        <v>320000</v>
      </c>
      <c r="T442" s="239">
        <f ca="1"/>
        <v>16048</v>
      </c>
      <c r="U442" s="239" t="str">
        <f ca="1"/>
        <v>0</v>
      </c>
      <c r="V442" s="239">
        <f ca="1"/>
        <v>29280</v>
      </c>
      <c r="W442" s="237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7">
        <f ca="1"/>
        <v>44827</v>
      </c>
      <c r="AE442" s="237">
        <f ca="1"/>
        <v>45807</v>
      </c>
      <c r="AF442" s="237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1">
        <f ca="1"/>
        <v>220920</v>
      </c>
      <c r="C443" s="241">
        <f ca="1"/>
        <v>232081</v>
      </c>
      <c r="D443" s="240" t="str">
        <f ca="1"/>
        <v>高雄工業 岡山</v>
      </c>
      <c r="E443" s="240" t="str">
        <f ca="1"/>
        <v>高雄工業株式会社 岡山事業所HUB工場製作1課</v>
      </c>
      <c r="F443" s="240" t="str">
        <f ca="1"/>
        <v>一次旋係</v>
      </c>
      <c r="G443" s="240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7">
        <f ca="1"/>
        <v>36859</v>
      </c>
      <c r="M443">
        <f ca="1"/>
        <v>25</v>
      </c>
      <c r="N443" s="238">
        <f ca="1"/>
        <v>1300</v>
      </c>
      <c r="O443">
        <f ca="1"/>
        <v>0</v>
      </c>
      <c r="P443" s="239">
        <f ca="1"/>
        <v>1660</v>
      </c>
      <c r="Q443">
        <f ca="1"/>
        <v>0</v>
      </c>
      <c r="R443" s="239">
        <f ca="1"/>
        <v>360</v>
      </c>
      <c r="S443" s="239">
        <f ca="1"/>
        <v>280000</v>
      </c>
      <c r="T443" s="239">
        <f ca="1"/>
        <v>14042</v>
      </c>
      <c r="U443" s="239" t="str">
        <f ca="1"/>
        <v>0</v>
      </c>
      <c r="V443" s="239">
        <f ca="1"/>
        <v>25620</v>
      </c>
      <c r="W443" s="237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7">
        <f ca="1"/>
        <v>44827</v>
      </c>
      <c r="AE443" s="237">
        <f ca="1"/>
        <v>45275</v>
      </c>
      <c r="AF443" s="237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1">
        <f ca="1"/>
        <v>220921</v>
      </c>
      <c r="C444" s="241">
        <f ca="1"/>
        <v>0</v>
      </c>
      <c r="D444" s="240" t="str">
        <f ca="1"/>
        <v>ピーエムアイ</v>
      </c>
      <c r="E444" s="240" t="str">
        <f ca="1"/>
        <v>製造1</v>
      </c>
      <c r="F444" s="240" t="str">
        <f ca="1"/>
        <v>成型ライン</v>
      </c>
      <c r="G444" s="240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7">
        <f ca="1"/>
        <v>35737</v>
      </c>
      <c r="M444">
        <f ca="1"/>
        <v>28</v>
      </c>
      <c r="N444" s="238">
        <f ca="1"/>
        <v>1300</v>
      </c>
      <c r="O444">
        <f ca="1"/>
        <v>0</v>
      </c>
      <c r="P444" s="239">
        <f ca="1"/>
        <v>1800</v>
      </c>
      <c r="Q444">
        <f ca="1"/>
        <v>0</v>
      </c>
      <c r="R444" s="239">
        <f ca="1"/>
        <v>500</v>
      </c>
      <c r="S444" s="239">
        <f ca="1"/>
        <v>240000</v>
      </c>
      <c r="T444" s="239">
        <f ca="1"/>
        <v>12036</v>
      </c>
      <c r="U444" s="239" t="str">
        <f ca="1"/>
        <v>0</v>
      </c>
      <c r="V444" s="239">
        <f ca="1"/>
        <v>21960</v>
      </c>
      <c r="W444" s="237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7">
        <f ca="1"/>
        <v>44830</v>
      </c>
      <c r="AE444" s="237">
        <f ca="1"/>
        <v>0</v>
      </c>
      <c r="AF444" s="237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1">
        <f ca="1"/>
        <v>220922</v>
      </c>
      <c r="C445" s="241">
        <f ca="1"/>
        <v>5493</v>
      </c>
      <c r="D445" s="240" t="str">
        <f ca="1"/>
        <v>加藤木材工業 本社</v>
      </c>
      <c r="E445" s="240" t="str">
        <f ca="1"/>
        <v>生産1部</v>
      </c>
      <c r="F445" s="240" t="str">
        <f ca="1"/>
        <v>生産2課</v>
      </c>
      <c r="G445" s="240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7">
        <f ca="1"/>
        <v>34978</v>
      </c>
      <c r="M445">
        <f ca="1"/>
        <v>30</v>
      </c>
      <c r="N445" s="238">
        <f ca="1"/>
        <v>1300</v>
      </c>
      <c r="O445">
        <f ca="1"/>
        <v>0</v>
      </c>
      <c r="P445" s="239">
        <f ca="1"/>
        <v>1700</v>
      </c>
      <c r="Q445">
        <f ca="1"/>
        <v>0</v>
      </c>
      <c r="R445" s="239">
        <f ca="1"/>
        <v>400</v>
      </c>
      <c r="S445" s="239">
        <f ca="1"/>
        <v>300000</v>
      </c>
      <c r="T445" s="239">
        <f ca="1"/>
        <v>15045</v>
      </c>
      <c r="U445" s="239" t="str">
        <f ca="1"/>
        <v>0</v>
      </c>
      <c r="V445" s="239">
        <f ca="1"/>
        <v>27450</v>
      </c>
      <c r="W445" s="237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7">
        <f ca="1"/>
        <v>44830</v>
      </c>
      <c r="AE445" s="237">
        <f ca="1"/>
        <v>45198</v>
      </c>
      <c r="AF445" s="237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1">
        <f ca="1"/>
        <v>210306</v>
      </c>
      <c r="C446" s="241">
        <f ca="1"/>
        <v>0</v>
      </c>
      <c r="D446" s="240" t="str">
        <f ca="1"/>
        <v>ﾌｪﾆﾃｯｸｾﾐｺﾝﾀﾞｸﾀｰ 鹿児島</v>
      </c>
      <c r="E446" s="240">
        <f ca="1"/>
        <v>0</v>
      </c>
      <c r="F446" s="240">
        <f ca="1"/>
        <v>0</v>
      </c>
      <c r="G446" s="240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7">
        <f ca="1"/>
        <v>33294</v>
      </c>
      <c r="M446">
        <f ca="1"/>
        <v>34</v>
      </c>
      <c r="N446" s="238">
        <f ca="1"/>
        <v>1450</v>
      </c>
      <c r="O446">
        <f ca="1"/>
        <v>0</v>
      </c>
      <c r="P446" s="239">
        <f ca="1"/>
        <v>2100</v>
      </c>
      <c r="Q446" t="str">
        <f ca="1"/>
        <v>　2024/1/1～ 2000円⇒2100円</v>
      </c>
      <c r="R446" s="239">
        <f ca="1"/>
        <v>650</v>
      </c>
      <c r="S446" s="239">
        <f ca="1"/>
        <v>240000</v>
      </c>
      <c r="T446" s="239">
        <f ca="1"/>
        <v>12036</v>
      </c>
      <c r="U446" s="239" t="str">
        <f ca="1"/>
        <v>0</v>
      </c>
      <c r="V446" s="239">
        <f ca="1"/>
        <v>21960</v>
      </c>
      <c r="W446" s="237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7">
        <f ca="1"/>
        <v>44831</v>
      </c>
      <c r="AE446" s="237">
        <f ca="1"/>
        <v>45367</v>
      </c>
      <c r="AF446" s="237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1">
        <f ca="1"/>
        <v>220923</v>
      </c>
      <c r="C447" s="241">
        <f ca="1"/>
        <v>0</v>
      </c>
      <c r="D447" s="240" t="str">
        <f ca="1"/>
        <v>高雄工業 岡山</v>
      </c>
      <c r="E447" s="240">
        <f ca="1"/>
        <v>0</v>
      </c>
      <c r="F447" s="240">
        <f ca="1"/>
        <v>0</v>
      </c>
      <c r="G447" s="240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7">
        <f ca="1"/>
        <v>36686</v>
      </c>
      <c r="M447">
        <f ca="1"/>
        <v>25</v>
      </c>
      <c r="N447" s="238">
        <f ca="1"/>
        <v>1200</v>
      </c>
      <c r="O447">
        <f ca="1"/>
        <v>0</v>
      </c>
      <c r="P447" s="239">
        <f ca="1"/>
        <v>1650</v>
      </c>
      <c r="Q447">
        <f ca="1"/>
        <v>0</v>
      </c>
      <c r="R447" s="239">
        <f ca="1"/>
        <v>450</v>
      </c>
      <c r="S447" s="239">
        <f ca="1"/>
        <v>0</v>
      </c>
      <c r="T447" s="239" t="str">
        <f ca="1"/>
        <v/>
      </c>
      <c r="U447" s="239" t="str">
        <f ca="1"/>
        <v>0</v>
      </c>
      <c r="V447" s="239" t="str">
        <f ca="1"/>
        <v/>
      </c>
      <c r="W447" s="23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7">
        <f ca="1"/>
        <v>44834</v>
      </c>
      <c r="AE447" s="237">
        <f ca="1"/>
        <v>44839</v>
      </c>
      <c r="AF447" s="23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1">
        <f ca="1"/>
        <v>220314</v>
      </c>
      <c r="C448" s="241">
        <f ca="1"/>
        <v>222042</v>
      </c>
      <c r="D448" s="240" t="str">
        <f ca="1"/>
        <v>ピーエムアイ</v>
      </c>
      <c r="E448" s="240" t="str">
        <f ca="1"/>
        <v>製造1</v>
      </c>
      <c r="F448" s="240" t="str">
        <f ca="1"/>
        <v>成型ライン</v>
      </c>
      <c r="G448" s="240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7">
        <f ca="1"/>
        <v>34424</v>
      </c>
      <c r="M448">
        <f ca="1"/>
        <v>31</v>
      </c>
      <c r="N448" s="238">
        <f ca="1"/>
        <v>1300</v>
      </c>
      <c r="O448">
        <f ca="1"/>
        <v>0</v>
      </c>
      <c r="P448" s="239">
        <f ca="1"/>
        <v>1800</v>
      </c>
      <c r="Q448">
        <f ca="1"/>
        <v>0</v>
      </c>
      <c r="R448" s="239">
        <f ca="1"/>
        <v>500</v>
      </c>
      <c r="S448" s="239">
        <f ca="1"/>
        <v>220000</v>
      </c>
      <c r="T448" s="239">
        <f ca="1"/>
        <v>11033</v>
      </c>
      <c r="U448" s="239" t="str">
        <f ca="1"/>
        <v>0</v>
      </c>
      <c r="V448" s="239">
        <f ca="1"/>
        <v>20130</v>
      </c>
      <c r="W448" s="237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7">
        <f ca="1"/>
        <v>44837</v>
      </c>
      <c r="AE448" s="237">
        <f ca="1"/>
        <v>0</v>
      </c>
      <c r="AF448" s="237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1">
        <f ca="1"/>
        <v>221001</v>
      </c>
      <c r="C449" s="241">
        <f ca="1"/>
        <v>6546</v>
      </c>
      <c r="D449" s="240" t="str">
        <f ca="1"/>
        <v>ユアサ工機 新城</v>
      </c>
      <c r="E449" s="240" t="str">
        <f ca="1"/>
        <v>本社製造部製造3課</v>
      </c>
      <c r="F449" s="240" t="str">
        <f ca="1"/>
        <v>本社製造部製造3課</v>
      </c>
      <c r="G449" s="240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7">
        <f ca="1"/>
        <v>35097</v>
      </c>
      <c r="M449">
        <f ca="1"/>
        <v>29</v>
      </c>
      <c r="N449" s="238">
        <f ca="1"/>
        <v>1400</v>
      </c>
      <c r="O449">
        <f ca="1"/>
        <v>0</v>
      </c>
      <c r="P449" s="239">
        <f ca="1"/>
        <v>1900</v>
      </c>
      <c r="Q449">
        <f ca="1"/>
        <v>0</v>
      </c>
      <c r="R449" s="239">
        <f ca="1"/>
        <v>500</v>
      </c>
      <c r="S449" s="239">
        <f ca="1"/>
        <v>240000</v>
      </c>
      <c r="T449" s="239">
        <f ca="1"/>
        <v>12036</v>
      </c>
      <c r="U449" s="239" t="str">
        <f ca="1"/>
        <v>0</v>
      </c>
      <c r="V449" s="239">
        <f ca="1"/>
        <v>21960</v>
      </c>
      <c r="W449" s="237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7">
        <f ca="1"/>
        <v>44837</v>
      </c>
      <c r="AE449" s="237">
        <f ca="1"/>
        <v>45765</v>
      </c>
      <c r="AF449" s="237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1">
        <f ca="1"/>
        <v>221002</v>
      </c>
      <c r="C450" s="241">
        <f ca="1"/>
        <v>6547</v>
      </c>
      <c r="D450" s="240" t="str">
        <f ca="1"/>
        <v>ユアサ工機 新城</v>
      </c>
      <c r="E450" s="240" t="str">
        <f ca="1"/>
        <v>本社製造部製造3課</v>
      </c>
      <c r="F450" s="240" t="str">
        <f ca="1"/>
        <v>本社製造部製造3課</v>
      </c>
      <c r="G450" s="24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7">
        <f ca="1"/>
        <v>31801</v>
      </c>
      <c r="M450">
        <f ca="1"/>
        <v>38</v>
      </c>
      <c r="N450" s="238">
        <f ca="1"/>
        <v>1400</v>
      </c>
      <c r="O450">
        <f ca="1"/>
        <v>0</v>
      </c>
      <c r="P450" s="239">
        <f ca="1"/>
        <v>1900</v>
      </c>
      <c r="Q450">
        <f ca="1"/>
        <v>0</v>
      </c>
      <c r="R450" s="239">
        <f ca="1"/>
        <v>500</v>
      </c>
      <c r="S450" s="239">
        <f ca="1"/>
        <v>260000</v>
      </c>
      <c r="T450" s="239">
        <f ca="1"/>
        <v>13039</v>
      </c>
      <c r="U450" s="239" t="str">
        <f ca="1"/>
        <v>0</v>
      </c>
      <c r="V450" s="239">
        <f ca="1"/>
        <v>23790</v>
      </c>
      <c r="W450" s="237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7">
        <f ca="1"/>
        <v>44837</v>
      </c>
      <c r="AE450" s="237">
        <f ca="1"/>
        <v>45595</v>
      </c>
      <c r="AF450" s="237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1">
        <f ca="1"/>
        <v>221003</v>
      </c>
      <c r="C451" s="241">
        <f ca="1"/>
        <v>0</v>
      </c>
      <c r="D451" s="240" t="str">
        <f ca="1"/>
        <v>ワーク 志紀</v>
      </c>
      <c r="E451" s="240">
        <f ca="1"/>
        <v>0</v>
      </c>
      <c r="F451" s="240">
        <f ca="1"/>
        <v>0</v>
      </c>
      <c r="G451" s="240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7">
        <f ca="1"/>
        <v>33676</v>
      </c>
      <c r="M451">
        <f ca="1"/>
        <v>33</v>
      </c>
      <c r="N451" s="238">
        <f ca="1"/>
        <v>1400</v>
      </c>
      <c r="O451">
        <f ca="1"/>
        <v>0</v>
      </c>
      <c r="P451" s="239">
        <f ca="1"/>
        <v>1900</v>
      </c>
      <c r="Q451">
        <f ca="1"/>
        <v>0</v>
      </c>
      <c r="R451" s="239">
        <f ca="1"/>
        <v>500</v>
      </c>
      <c r="S451" s="239">
        <f ca="1"/>
        <v>0</v>
      </c>
      <c r="T451" s="239" t="str">
        <f ca="1"/>
        <v/>
      </c>
      <c r="U451" s="239" t="str">
        <f ca="1"/>
        <v>0</v>
      </c>
      <c r="V451" s="239" t="str">
        <f ca="1"/>
        <v/>
      </c>
      <c r="W451" s="237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7">
        <f ca="1"/>
        <v>44837</v>
      </c>
      <c r="AE451" s="237">
        <f ca="1"/>
        <v>44924</v>
      </c>
      <c r="AF451" s="237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1">
        <f ca="1"/>
        <v>221004</v>
      </c>
      <c r="C452" s="241">
        <f ca="1"/>
        <v>0</v>
      </c>
      <c r="D452" s="240" t="str">
        <f ca="1"/>
        <v>ユアサ工機 本社</v>
      </c>
      <c r="E452" s="240" t="str">
        <f ca="1"/>
        <v>本社製造部製造1課</v>
      </c>
      <c r="F452" s="240" t="str">
        <f ca="1"/>
        <v>製造1課</v>
      </c>
      <c r="G452" s="240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7">
        <f ca="1"/>
        <v>35966</v>
      </c>
      <c r="M452">
        <f ca="1"/>
        <v>27</v>
      </c>
      <c r="N452" s="238">
        <f ca="1"/>
        <v>1300</v>
      </c>
      <c r="O452">
        <f ca="1"/>
        <v>0</v>
      </c>
      <c r="P452" s="239">
        <f ca="1"/>
        <v>1800</v>
      </c>
      <c r="Q452">
        <f ca="1"/>
        <v>0</v>
      </c>
      <c r="R452" s="239">
        <f ca="1"/>
        <v>500</v>
      </c>
      <c r="S452" s="239">
        <f ca="1"/>
        <v>260000</v>
      </c>
      <c r="T452" s="239">
        <f ca="1"/>
        <v>13039</v>
      </c>
      <c r="U452" s="239" t="str">
        <f ca="1"/>
        <v>0</v>
      </c>
      <c r="V452" s="239">
        <f ca="1"/>
        <v>23790</v>
      </c>
      <c r="W452" s="237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7">
        <f ca="1"/>
        <v>44837</v>
      </c>
      <c r="AE452" s="237">
        <f ca="1"/>
        <v>45288</v>
      </c>
      <c r="AF452" s="237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1">
        <f ca="1"/>
        <v>221005</v>
      </c>
      <c r="C453" s="241">
        <f ca="1"/>
        <v>0</v>
      </c>
      <c r="D453" s="240" t="str">
        <f ca="1"/>
        <v>瑞陵精機</v>
      </c>
      <c r="E453" s="240" t="str">
        <f ca="1"/>
        <v>製造課</v>
      </c>
      <c r="F453" s="240" t="str">
        <f ca="1"/>
        <v>等速ジョイント</v>
      </c>
      <c r="G453" s="240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7">
        <f ca="1"/>
        <v>33118</v>
      </c>
      <c r="M453">
        <f ca="1"/>
        <v>35</v>
      </c>
      <c r="N453" s="238">
        <f ca="1"/>
        <v>1350</v>
      </c>
      <c r="O453">
        <f ca="1"/>
        <v>0</v>
      </c>
      <c r="P453" s="239">
        <f ca="1"/>
        <v>1700</v>
      </c>
      <c r="Q453">
        <f ca="1"/>
        <v>0</v>
      </c>
      <c r="R453" s="239">
        <f ca="1"/>
        <v>350</v>
      </c>
      <c r="S453" s="239">
        <f ca="1"/>
        <v>260000</v>
      </c>
      <c r="T453" s="239">
        <f ca="1"/>
        <v>13039</v>
      </c>
      <c r="U453" s="239" t="str">
        <f ca="1"/>
        <v>0</v>
      </c>
      <c r="V453" s="239">
        <f ca="1"/>
        <v>23790</v>
      </c>
      <c r="W453" s="237">
        <f ca="1"/>
        <v>46058</v>
      </c>
      <c r="X453">
        <f ca="1"/>
        <v>52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7">
        <f ca="1"/>
        <v>44839</v>
      </c>
      <c r="AE453" s="237">
        <f ca="1"/>
        <v>0</v>
      </c>
      <c r="AF453" s="237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1">
        <f ca="1"/>
        <v>221006</v>
      </c>
      <c r="C454" s="241">
        <f ca="1"/>
        <v>0</v>
      </c>
      <c r="D454" s="240" t="str">
        <f ca="1"/>
        <v>六甲電子</v>
      </c>
      <c r="E454" s="240">
        <f ca="1"/>
        <v>0</v>
      </c>
      <c r="F454" s="240">
        <f ca="1"/>
        <v>0</v>
      </c>
      <c r="G454" s="240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7">
        <f ca="1"/>
        <v>32662</v>
      </c>
      <c r="M454">
        <f ca="1"/>
        <v>36</v>
      </c>
      <c r="N454" s="238">
        <f ca="1"/>
        <v>1400</v>
      </c>
      <c r="O454">
        <f ca="1"/>
        <v>0</v>
      </c>
      <c r="P454" s="239">
        <f ca="1"/>
        <v>2000</v>
      </c>
      <c r="Q454">
        <f ca="1"/>
        <v>0</v>
      </c>
      <c r="R454" s="239">
        <f ca="1"/>
        <v>600</v>
      </c>
      <c r="S454" s="239">
        <f ca="1"/>
        <v>0</v>
      </c>
      <c r="T454" s="239" t="str">
        <f ca="1"/>
        <v/>
      </c>
      <c r="U454" s="239" t="str">
        <f ca="1"/>
        <v>0</v>
      </c>
      <c r="V454" s="239" t="str">
        <f ca="1"/>
        <v/>
      </c>
      <c r="W454" s="237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7">
        <f ca="1"/>
        <v>44841</v>
      </c>
      <c r="AE454" s="237">
        <f ca="1"/>
        <v>44876</v>
      </c>
      <c r="AF454" s="237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1">
        <f ca="1"/>
        <v>221007</v>
      </c>
      <c r="C455" s="241">
        <f ca="1"/>
        <v>0</v>
      </c>
      <c r="D455" s="240" t="str">
        <f ca="1"/>
        <v>六甲電子</v>
      </c>
      <c r="E455" s="240">
        <f ca="1"/>
        <v>0</v>
      </c>
      <c r="F455" s="240">
        <f ca="1"/>
        <v>0</v>
      </c>
      <c r="G455" s="240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7">
        <f ca="1"/>
        <v>34976</v>
      </c>
      <c r="M455">
        <f ca="1"/>
        <v>30</v>
      </c>
      <c r="N455" s="238">
        <f ca="1"/>
        <v>1400</v>
      </c>
      <c r="O455">
        <f ca="1"/>
        <v>0</v>
      </c>
      <c r="P455" s="239">
        <f ca="1"/>
        <v>2000</v>
      </c>
      <c r="Q455">
        <f ca="1"/>
        <v>0</v>
      </c>
      <c r="R455" s="239">
        <f ca="1"/>
        <v>600</v>
      </c>
      <c r="S455" s="239">
        <f ca="1"/>
        <v>0</v>
      </c>
      <c r="T455" s="239" t="str">
        <f ca="1"/>
        <v/>
      </c>
      <c r="U455" s="239" t="str">
        <f ca="1"/>
        <v>0</v>
      </c>
      <c r="V455" s="239" t="str">
        <f ca="1"/>
        <v/>
      </c>
      <c r="W455" s="237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7">
        <f ca="1"/>
        <v>44841</v>
      </c>
      <c r="AE455" s="237">
        <f ca="1"/>
        <v>44908</v>
      </c>
      <c r="AF455" s="237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1">
        <f ca="1"/>
        <v>221008</v>
      </c>
      <c r="C456" s="241">
        <f ca="1"/>
        <v>0</v>
      </c>
      <c r="D456" s="240" t="str">
        <f ca="1"/>
        <v>六甲電子</v>
      </c>
      <c r="E456" s="240">
        <f ca="1"/>
        <v>0</v>
      </c>
      <c r="F456" s="240">
        <f ca="1"/>
        <v>0</v>
      </c>
      <c r="G456" s="240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7">
        <f ca="1"/>
        <v>34670</v>
      </c>
      <c r="M456">
        <f ca="1"/>
        <v>31</v>
      </c>
      <c r="N456" s="238">
        <f ca="1"/>
        <v>1400</v>
      </c>
      <c r="O456">
        <f ca="1"/>
        <v>0</v>
      </c>
      <c r="P456" s="239">
        <f ca="1"/>
        <v>2000</v>
      </c>
      <c r="Q456">
        <f ca="1"/>
        <v>0</v>
      </c>
      <c r="R456" s="239">
        <f ca="1"/>
        <v>600</v>
      </c>
      <c r="S456" s="239">
        <f ca="1"/>
        <v>360000</v>
      </c>
      <c r="T456" s="239">
        <f ca="1"/>
        <v>18054</v>
      </c>
      <c r="U456" s="239" t="str">
        <f ca="1"/>
        <v>0</v>
      </c>
      <c r="V456" s="239">
        <f ca="1"/>
        <v>32940</v>
      </c>
      <c r="W456" s="237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7">
        <f ca="1"/>
        <v>44841</v>
      </c>
      <c r="AE456" s="237">
        <f ca="1"/>
        <v>45653</v>
      </c>
      <c r="AF456" s="237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1">
        <f ca="1"/>
        <v>221009</v>
      </c>
      <c r="C457" s="241">
        <f ca="1"/>
        <v>0</v>
      </c>
      <c r="D457" s="240" t="str">
        <f ca="1"/>
        <v>PATEC</v>
      </c>
      <c r="E457" s="240">
        <f ca="1"/>
        <v>0</v>
      </c>
      <c r="F457" s="240">
        <f ca="1"/>
        <v>0</v>
      </c>
      <c r="G457" s="240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7">
        <f ca="1"/>
        <v>34791</v>
      </c>
      <c r="M457">
        <f ca="1"/>
        <v>30</v>
      </c>
      <c r="N457" s="238">
        <f ca="1"/>
        <v>1600</v>
      </c>
      <c r="O457">
        <f ca="1"/>
        <v>0</v>
      </c>
      <c r="P457" s="239">
        <f ca="1"/>
        <v>2100</v>
      </c>
      <c r="Q457" t="str">
        <f ca="1"/>
        <v>24/2/21～24/8/20まで請求単価50円下げ</v>
      </c>
      <c r="R457" s="239">
        <f ca="1"/>
        <v>500</v>
      </c>
      <c r="S457" s="239">
        <f ca="1"/>
        <v>380000</v>
      </c>
      <c r="T457" s="239">
        <f ca="1"/>
        <v>19057</v>
      </c>
      <c r="U457" s="239" t="str">
        <f ca="1"/>
        <v>0</v>
      </c>
      <c r="V457" s="239">
        <f ca="1"/>
        <v>34770</v>
      </c>
      <c r="W457" s="23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7">
        <f ca="1"/>
        <v>44851</v>
      </c>
      <c r="AE457" s="237">
        <f ca="1"/>
        <v>45742</v>
      </c>
      <c r="AF457" s="23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1">
        <f ca="1"/>
        <v>221010</v>
      </c>
      <c r="C458" s="241">
        <f ca="1"/>
        <v>5501</v>
      </c>
      <c r="D458" s="240" t="str">
        <f ca="1"/>
        <v>加藤木材工業 本社</v>
      </c>
      <c r="E458" s="240" t="str">
        <f ca="1"/>
        <v>生産企画部</v>
      </c>
      <c r="F458" s="240" t="str">
        <f ca="1"/>
        <v>資材課</v>
      </c>
      <c r="G458" s="240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7">
        <f ca="1"/>
        <v>35133</v>
      </c>
      <c r="M458">
        <f ca="1"/>
        <v>29</v>
      </c>
      <c r="N458" s="238">
        <f ca="1"/>
        <v>1330</v>
      </c>
      <c r="O458" t="str">
        <f ca="1"/>
        <v>2025/5/21～1300円⇒1330円</v>
      </c>
      <c r="P458" s="239">
        <f ca="1"/>
        <v>1745</v>
      </c>
      <c r="Q458" t="str">
        <f ca="1"/>
        <v>2025/5/21~1700円⇒1745円</v>
      </c>
      <c r="R458" s="239">
        <f ca="1"/>
        <v>415</v>
      </c>
      <c r="S458" s="239">
        <f ca="1"/>
        <v>300000</v>
      </c>
      <c r="T458" s="239">
        <f ca="1"/>
        <v>15045</v>
      </c>
      <c r="U458" s="239" t="str">
        <f ca="1"/>
        <v>0</v>
      </c>
      <c r="V458" s="239">
        <f ca="1"/>
        <v>27450</v>
      </c>
      <c r="W458" s="237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7">
        <f ca="1"/>
        <v>44858</v>
      </c>
      <c r="AE458" s="237">
        <f ca="1"/>
        <v>45878</v>
      </c>
      <c r="AF458" s="237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1">
        <f ca="1"/>
        <v>221011</v>
      </c>
      <c r="C459" s="241">
        <f ca="1"/>
        <v>0</v>
      </c>
      <c r="D459" s="240" t="str">
        <f ca="1"/>
        <v>加藤木材工業 本社</v>
      </c>
      <c r="E459" s="240">
        <f ca="1"/>
        <v>0</v>
      </c>
      <c r="F459" s="240">
        <f ca="1"/>
        <v>0</v>
      </c>
      <c r="G459" s="240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7">
        <f ca="1"/>
        <v>35248</v>
      </c>
      <c r="M459">
        <f ca="1"/>
        <v>29</v>
      </c>
      <c r="N459" s="238">
        <f ca="1"/>
        <v>1300</v>
      </c>
      <c r="O459">
        <f ca="1"/>
        <v>0</v>
      </c>
      <c r="P459" s="239">
        <f ca="1"/>
        <v>1700</v>
      </c>
      <c r="Q459">
        <f ca="1"/>
        <v>0</v>
      </c>
      <c r="R459" s="239">
        <f ca="1"/>
        <v>400</v>
      </c>
      <c r="S459" s="239">
        <f ca="1"/>
        <v>180000</v>
      </c>
      <c r="T459" s="239">
        <f ca="1"/>
        <v>9027</v>
      </c>
      <c r="U459" s="239" t="str">
        <f ca="1"/>
        <v>0</v>
      </c>
      <c r="V459" s="239">
        <f ca="1"/>
        <v>16470</v>
      </c>
      <c r="W459" s="237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7">
        <f ca="1"/>
        <v>44865</v>
      </c>
      <c r="AE459" s="237">
        <f ca="1"/>
        <v>44956</v>
      </c>
      <c r="AF459" s="237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1">
        <f ca="1"/>
        <v>221101</v>
      </c>
      <c r="C460" s="241">
        <f ca="1"/>
        <v>0</v>
      </c>
      <c r="D460" s="240" t="str">
        <f ca="1"/>
        <v>オーツカ</v>
      </c>
      <c r="E460" s="240">
        <f ca="1"/>
        <v>0</v>
      </c>
      <c r="F460" s="240">
        <f ca="1"/>
        <v>0</v>
      </c>
      <c r="G460" s="24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7">
        <f ca="1"/>
        <v>30501</v>
      </c>
      <c r="M460">
        <f ca="1"/>
        <v>42</v>
      </c>
      <c r="N460" s="238">
        <f ca="1"/>
        <v>1350</v>
      </c>
      <c r="O460">
        <f ca="1"/>
        <v>0</v>
      </c>
      <c r="P460" s="239">
        <f ca="1"/>
        <v>1872</v>
      </c>
      <c r="Q460">
        <f ca="1"/>
        <v>0</v>
      </c>
      <c r="R460" s="239">
        <f ca="1"/>
        <v>522</v>
      </c>
      <c r="S460" s="239">
        <f ca="1"/>
        <v>0</v>
      </c>
      <c r="T460" s="239" t="str">
        <f ca="1"/>
        <v/>
      </c>
      <c r="U460" s="239" t="str">
        <f ca="1"/>
        <v>0</v>
      </c>
      <c r="V460" s="239" t="str">
        <f ca="1"/>
        <v/>
      </c>
      <c r="W460" s="237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7">
        <f ca="1"/>
        <v>44866</v>
      </c>
      <c r="AE460" s="237">
        <f ca="1"/>
        <v>44894</v>
      </c>
      <c r="AF460" s="237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退社</v>
      </c>
      <c r="B461" s="241">
        <f ca="1"/>
        <v>221102</v>
      </c>
      <c r="C461" s="241">
        <f ca="1"/>
        <v>212032</v>
      </c>
      <c r="D461" s="240" t="str">
        <f ca="1"/>
        <v>高雄工業 本社</v>
      </c>
      <c r="E461" s="240" t="str">
        <f ca="1"/>
        <v>高雄工業株式会社 愛知事業所本社工場製作課</v>
      </c>
      <c r="F461" s="240" t="str">
        <f ca="1"/>
        <v>Fライン</v>
      </c>
      <c r="G461" s="240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7">
        <f ca="1"/>
        <v>34790</v>
      </c>
      <c r="M461">
        <f ca="1"/>
        <v>30</v>
      </c>
      <c r="N461" s="238">
        <f ca="1"/>
        <v>1310</v>
      </c>
      <c r="O461">
        <f ca="1"/>
        <v>0</v>
      </c>
      <c r="P461" s="239">
        <f ca="1"/>
        <v>1710</v>
      </c>
      <c r="Q461">
        <f ca="1"/>
        <v>0</v>
      </c>
      <c r="R461" s="239">
        <f ca="1"/>
        <v>400</v>
      </c>
      <c r="S461" s="239">
        <f ca="1"/>
        <v>240000</v>
      </c>
      <c r="T461" s="239">
        <f ca="1"/>
        <v>12036</v>
      </c>
      <c r="U461" s="239" t="str">
        <f ca="1"/>
        <v>0</v>
      </c>
      <c r="V461" s="239">
        <f ca="1"/>
        <v>21960</v>
      </c>
      <c r="W461" s="237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7">
        <f ca="1"/>
        <v>44874</v>
      </c>
      <c r="AE461" s="237">
        <f ca="1"/>
        <v>45989</v>
      </c>
      <c r="AF461" s="237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1">
        <f ca="1"/>
        <v>221103</v>
      </c>
      <c r="C462" s="241">
        <f ca="1"/>
        <v>5509</v>
      </c>
      <c r="D462" s="240" t="str">
        <f ca="1"/>
        <v>加藤木材工業 本社</v>
      </c>
      <c r="E462" s="240" t="str">
        <f ca="1"/>
        <v>生産1部</v>
      </c>
      <c r="F462" s="240" t="str">
        <f ca="1"/>
        <v>3課</v>
      </c>
      <c r="G462" s="240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7">
        <f ca="1"/>
        <v>35464</v>
      </c>
      <c r="M462">
        <f ca="1"/>
        <v>28</v>
      </c>
      <c r="N462" s="238">
        <f ca="1"/>
        <v>1300</v>
      </c>
      <c r="O462">
        <f ca="1"/>
        <v>0</v>
      </c>
      <c r="P462" s="239">
        <f ca="1"/>
        <v>1700</v>
      </c>
      <c r="Q462">
        <f ca="1"/>
        <v>0</v>
      </c>
      <c r="R462" s="239">
        <f ca="1"/>
        <v>400</v>
      </c>
      <c r="S462" s="239">
        <f ca="1"/>
        <v>220000</v>
      </c>
      <c r="T462" s="239">
        <f ca="1"/>
        <v>11033</v>
      </c>
      <c r="U462" s="239" t="str">
        <f ca="1"/>
        <v>0</v>
      </c>
      <c r="V462" s="239">
        <f ca="1"/>
        <v>20130</v>
      </c>
      <c r="W462" s="237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7">
        <f ca="1"/>
        <v>44880</v>
      </c>
      <c r="AE462" s="237">
        <f ca="1"/>
        <v>0</v>
      </c>
      <c r="AF462" s="237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1">
        <f ca="1"/>
        <v>221104</v>
      </c>
      <c r="C463" s="241">
        <f ca="1"/>
        <v>212033</v>
      </c>
      <c r="D463" s="240" t="str">
        <f ca="1"/>
        <v>高雄工業 本社</v>
      </c>
      <c r="E463" s="240" t="str">
        <f ca="1"/>
        <v>高雄工業株式会社 愛知事業所本社工場製作課</v>
      </c>
      <c r="F463" s="240" t="str">
        <f ca="1"/>
        <v>Gライン</v>
      </c>
      <c r="G463" s="240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7">
        <f ca="1"/>
        <v>35422</v>
      </c>
      <c r="M463">
        <f ca="1"/>
        <v>28</v>
      </c>
      <c r="N463" s="238">
        <f ca="1"/>
        <v>1300</v>
      </c>
      <c r="O463">
        <f ca="1"/>
        <v>0</v>
      </c>
      <c r="P463" s="239">
        <f ca="1"/>
        <v>1650</v>
      </c>
      <c r="Q463">
        <f ca="1"/>
        <v>0</v>
      </c>
      <c r="R463" s="239">
        <f ca="1"/>
        <v>350</v>
      </c>
      <c r="S463" s="239">
        <f ca="1"/>
        <v>280000</v>
      </c>
      <c r="T463" s="239">
        <f ca="1"/>
        <v>14042</v>
      </c>
      <c r="U463" s="239" t="str">
        <f ca="1"/>
        <v>0</v>
      </c>
      <c r="V463" s="239">
        <f ca="1"/>
        <v>25620</v>
      </c>
      <c r="W463" s="237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7">
        <f ca="1"/>
        <v>44882</v>
      </c>
      <c r="AE463" s="237">
        <f ca="1"/>
        <v>45380</v>
      </c>
      <c r="AF463" s="237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1">
        <f ca="1"/>
        <v>221105</v>
      </c>
      <c r="C464" s="241">
        <f ca="1"/>
        <v>242055</v>
      </c>
      <c r="D464" s="240" t="str">
        <f ca="1"/>
        <v>高雄工業 静岡</v>
      </c>
      <c r="E464" s="240" t="str">
        <f ca="1"/>
        <v>高雄工業株式会社 静岡事業所第一工場製作課</v>
      </c>
      <c r="F464" s="240" t="str">
        <f ca="1"/>
        <v>手動旋削</v>
      </c>
      <c r="G464" s="240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7">
        <f ca="1"/>
        <v>35896</v>
      </c>
      <c r="M464">
        <f ca="1"/>
        <v>27</v>
      </c>
      <c r="N464" s="238">
        <f ca="1"/>
        <v>1300</v>
      </c>
      <c r="O464">
        <f ca="1"/>
        <v>0</v>
      </c>
      <c r="P464" s="239">
        <f ca="1"/>
        <v>1670</v>
      </c>
      <c r="Q464">
        <f ca="1"/>
        <v>0</v>
      </c>
      <c r="R464" s="239">
        <f ca="1"/>
        <v>370</v>
      </c>
      <c r="S464" s="239">
        <f ca="1"/>
        <v>300000</v>
      </c>
      <c r="T464" s="239">
        <f ca="1"/>
        <v>15045</v>
      </c>
      <c r="U464" s="239" t="str">
        <f ca="1"/>
        <v>0</v>
      </c>
      <c r="V464" s="239">
        <f ca="1"/>
        <v>27450</v>
      </c>
      <c r="W464" s="237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7">
        <f ca="1"/>
        <v>44883</v>
      </c>
      <c r="AE464" s="237">
        <f ca="1"/>
        <v>45341</v>
      </c>
      <c r="AF464" s="237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1">
        <f ca="1"/>
        <v>221106</v>
      </c>
      <c r="C465" s="241">
        <f ca="1"/>
        <v>242056</v>
      </c>
      <c r="D465" s="240" t="str">
        <f ca="1"/>
        <v>高雄工業 静岡</v>
      </c>
      <c r="E465" s="240" t="str">
        <f ca="1"/>
        <v>高雄工業株式会社 静岡事業所第二工場製作課</v>
      </c>
      <c r="F465" s="240" t="str">
        <f ca="1"/>
        <v>ナット</v>
      </c>
      <c r="G465" s="240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7">
        <f ca="1"/>
        <v>33244</v>
      </c>
      <c r="M465">
        <f ca="1"/>
        <v>34</v>
      </c>
      <c r="N465" s="238">
        <f ca="1"/>
        <v>1330</v>
      </c>
      <c r="O465">
        <f ca="1"/>
        <v>0</v>
      </c>
      <c r="P465" s="239">
        <f ca="1"/>
        <v>1750</v>
      </c>
      <c r="Q465">
        <f ca="1"/>
        <v>0</v>
      </c>
      <c r="R465" s="239">
        <f ca="1"/>
        <v>420</v>
      </c>
      <c r="S465" s="239">
        <f ca="1"/>
        <v>280000</v>
      </c>
      <c r="T465" s="239">
        <f ca="1"/>
        <v>14042</v>
      </c>
      <c r="U465" s="239" t="str">
        <f ca="1"/>
        <v>0</v>
      </c>
      <c r="V465" s="239">
        <f ca="1"/>
        <v>25620</v>
      </c>
      <c r="W465" s="237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7">
        <f ca="1"/>
        <v>44883</v>
      </c>
      <c r="AE465" s="237">
        <f ca="1"/>
        <v>45853</v>
      </c>
      <c r="AF465" s="237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1">
        <f ca="1"/>
        <v>221107</v>
      </c>
      <c r="C466" s="241">
        <f ca="1"/>
        <v>0</v>
      </c>
      <c r="D466" s="240" t="str">
        <f ca="1"/>
        <v>ﾌｪﾆﾃｯｸｾﾐｺﾝﾀﾞｸﾀｰ 鹿児島</v>
      </c>
      <c r="E466" s="240">
        <f ca="1"/>
        <v>0</v>
      </c>
      <c r="F466" s="240">
        <f ca="1"/>
        <v>0</v>
      </c>
      <c r="G466" s="240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7">
        <f ca="1"/>
        <v>30982</v>
      </c>
      <c r="M466">
        <f ca="1"/>
        <v>41</v>
      </c>
      <c r="N466" s="238">
        <f ca="1"/>
        <v>1400</v>
      </c>
      <c r="O466">
        <f ca="1"/>
        <v>0</v>
      </c>
      <c r="P466" s="239">
        <f ca="1"/>
        <v>2000</v>
      </c>
      <c r="Q466">
        <f ca="1"/>
        <v>0</v>
      </c>
      <c r="R466" s="239">
        <f ca="1"/>
        <v>600</v>
      </c>
      <c r="S466" s="239">
        <f ca="1"/>
        <v>180000</v>
      </c>
      <c r="T466" s="239">
        <f ca="1"/>
        <v>9027</v>
      </c>
      <c r="U466" s="239">
        <f ca="1"/>
        <v>1431</v>
      </c>
      <c r="V466" s="239">
        <f ca="1"/>
        <v>16470</v>
      </c>
      <c r="W466" s="237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7">
        <f ca="1"/>
        <v>44886</v>
      </c>
      <c r="AE466" s="237">
        <f ca="1"/>
        <v>45112</v>
      </c>
      <c r="AF466" s="237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1">
        <f ca="1"/>
        <v>221108</v>
      </c>
      <c r="C467" s="241">
        <f ca="1"/>
        <v>232085</v>
      </c>
      <c r="D467" s="240" t="str">
        <f ca="1"/>
        <v>高雄工業 岡山</v>
      </c>
      <c r="E467" s="240" t="str">
        <f ca="1"/>
        <v>高雄工業株式会社 岡山事業所HUB工場製作1課</v>
      </c>
      <c r="F467" s="240" t="str">
        <f ca="1"/>
        <v>1次旋係</v>
      </c>
      <c r="G467" s="240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7">
        <f ca="1"/>
        <v>35831</v>
      </c>
      <c r="M467">
        <f ca="1"/>
        <v>27</v>
      </c>
      <c r="N467" s="238">
        <f ca="1"/>
        <v>1300</v>
      </c>
      <c r="O467">
        <f ca="1"/>
        <v>0</v>
      </c>
      <c r="P467" s="239">
        <f ca="1"/>
        <v>1710</v>
      </c>
      <c r="Q467">
        <f ca="1"/>
        <v>0</v>
      </c>
      <c r="R467" s="239">
        <f ca="1"/>
        <v>410</v>
      </c>
      <c r="S467" s="239">
        <f ca="1"/>
        <v>300000</v>
      </c>
      <c r="T467" s="239">
        <f ca="1"/>
        <v>15045</v>
      </c>
      <c r="U467" s="239" t="str">
        <f ca="1"/>
        <v>0</v>
      </c>
      <c r="V467" s="239">
        <f ca="1"/>
        <v>27450</v>
      </c>
      <c r="W467" s="23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7">
        <f ca="1"/>
        <v>44886</v>
      </c>
      <c r="AE467" s="237">
        <f ca="1"/>
        <v>45555</v>
      </c>
      <c r="AF467" s="23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1">
        <f ca="1"/>
        <v>221109</v>
      </c>
      <c r="C468" s="241">
        <f ca="1"/>
        <v>0</v>
      </c>
      <c r="D468" s="240" t="str">
        <f ca="1"/>
        <v>加藤木材工業 本社</v>
      </c>
      <c r="E468" s="240">
        <f ca="1"/>
        <v>0</v>
      </c>
      <c r="F468" s="240">
        <f ca="1"/>
        <v>0</v>
      </c>
      <c r="G468" s="240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7">
        <f ca="1"/>
        <v>33220</v>
      </c>
      <c r="M468">
        <f ca="1"/>
        <v>35</v>
      </c>
      <c r="N468" s="238">
        <f ca="1"/>
        <v>1300</v>
      </c>
      <c r="O468">
        <f ca="1"/>
        <v>0</v>
      </c>
      <c r="P468" s="239">
        <f ca="1"/>
        <v>1700</v>
      </c>
      <c r="Q468">
        <f ca="1"/>
        <v>0</v>
      </c>
      <c r="R468" s="239">
        <f ca="1"/>
        <v>400</v>
      </c>
      <c r="S468" s="239">
        <f ca="1"/>
        <v>0</v>
      </c>
      <c r="T468" s="239" t="str">
        <f ca="1"/>
        <v/>
      </c>
      <c r="U468" s="239" t="str">
        <f ca="1"/>
        <v>0</v>
      </c>
      <c r="V468" s="239" t="str">
        <f ca="1"/>
        <v/>
      </c>
      <c r="W468" s="237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7">
        <f ca="1"/>
        <v>44888</v>
      </c>
      <c r="AE468" s="237">
        <f ca="1"/>
        <v>44915</v>
      </c>
      <c r="AF468" s="237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1">
        <f ca="1"/>
        <v>221201</v>
      </c>
      <c r="C469" s="241">
        <f ca="1"/>
        <v>0</v>
      </c>
      <c r="D469" s="240" t="str">
        <f ca="1"/>
        <v>高雄工業 本社</v>
      </c>
      <c r="E469" s="240" t="str">
        <f ca="1"/>
        <v>高雄工業株式会社 愛知事業所本社工場製作課</v>
      </c>
      <c r="F469" s="240">
        <f ca="1"/>
        <v>0</v>
      </c>
      <c r="G469" s="240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7">
        <f ca="1"/>
        <v>36517</v>
      </c>
      <c r="M469">
        <f ca="1"/>
        <v>25</v>
      </c>
      <c r="N469" s="238">
        <f ca="1"/>
        <v>1200</v>
      </c>
      <c r="O469">
        <f ca="1"/>
        <v>0</v>
      </c>
      <c r="P469" s="239">
        <f ca="1"/>
        <v>1650</v>
      </c>
      <c r="Q469">
        <f ca="1"/>
        <v>0</v>
      </c>
      <c r="R469" s="239">
        <f ca="1"/>
        <v>450</v>
      </c>
      <c r="S469" s="239">
        <f ca="1"/>
        <v>180000</v>
      </c>
      <c r="T469" s="239">
        <f ca="1"/>
        <v>9027</v>
      </c>
      <c r="U469" s="239" t="str">
        <f ca="1"/>
        <v>0</v>
      </c>
      <c r="V469" s="239">
        <f ca="1"/>
        <v>16470</v>
      </c>
      <c r="W469" s="237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7">
        <f ca="1"/>
        <v>44896</v>
      </c>
      <c r="AE469" s="237">
        <f ca="1"/>
        <v>44985</v>
      </c>
      <c r="AF469" s="237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1">
        <f ca="1"/>
        <v>221203</v>
      </c>
      <c r="C470" s="241">
        <f ca="1"/>
        <v>0</v>
      </c>
      <c r="D470" s="240" t="str">
        <f ca="1"/>
        <v>瑞陵精機</v>
      </c>
      <c r="E470" s="240" t="str">
        <f ca="1"/>
        <v>製造課</v>
      </c>
      <c r="F470" s="240" t="str">
        <f ca="1"/>
        <v>等速ジョイント</v>
      </c>
      <c r="G470" s="24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7">
        <f ca="1"/>
        <v>36484</v>
      </c>
      <c r="M470">
        <f ca="1"/>
        <v>26</v>
      </c>
      <c r="N470" s="238">
        <f ca="1"/>
        <v>1310</v>
      </c>
      <c r="O470">
        <f ca="1"/>
        <v>0</v>
      </c>
      <c r="P470" s="239">
        <f ca="1"/>
        <v>1700</v>
      </c>
      <c r="Q470">
        <f ca="1"/>
        <v>0</v>
      </c>
      <c r="R470" s="239">
        <f ca="1"/>
        <v>390</v>
      </c>
      <c r="S470" s="239">
        <f ca="1"/>
        <v>240000</v>
      </c>
      <c r="T470" s="239">
        <f ca="1"/>
        <v>12036</v>
      </c>
      <c r="U470" s="239" t="str">
        <f ca="1"/>
        <v>0</v>
      </c>
      <c r="V470" s="239">
        <f ca="1"/>
        <v>21960</v>
      </c>
      <c r="W470" s="237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7">
        <f ca="1"/>
        <v>44896</v>
      </c>
      <c r="AE470" s="237">
        <f ca="1"/>
        <v>0</v>
      </c>
      <c r="AF470" s="237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1">
        <f ca="1"/>
        <v>221204</v>
      </c>
      <c r="C471" s="241">
        <f ca="1"/>
        <v>0</v>
      </c>
      <c r="D471" s="240" t="str">
        <f ca="1"/>
        <v>瑞陵精機</v>
      </c>
      <c r="E471" s="240">
        <f ca="1"/>
        <v>0</v>
      </c>
      <c r="F471" s="240">
        <f ca="1"/>
        <v>0</v>
      </c>
      <c r="G471" s="240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7">
        <f ca="1"/>
        <v>37233</v>
      </c>
      <c r="M471">
        <f ca="1"/>
        <v>24</v>
      </c>
      <c r="N471" s="238">
        <f ca="1"/>
        <v>1200</v>
      </c>
      <c r="O471">
        <f ca="1"/>
        <v>0</v>
      </c>
      <c r="P471" s="239">
        <f ca="1"/>
        <v>1700</v>
      </c>
      <c r="Q471">
        <f ca="1"/>
        <v>0</v>
      </c>
      <c r="R471" s="239">
        <f ca="1"/>
        <v>500</v>
      </c>
      <c r="S471" s="239">
        <f ca="1"/>
        <v>180000</v>
      </c>
      <c r="T471" s="239">
        <f ca="1"/>
        <v>9027</v>
      </c>
      <c r="U471" s="239" t="str">
        <f ca="1"/>
        <v>0</v>
      </c>
      <c r="V471" s="239">
        <f ca="1"/>
        <v>16470</v>
      </c>
      <c r="W471" s="237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7">
        <f ca="1"/>
        <v>44896</v>
      </c>
      <c r="AE471" s="237">
        <f ca="1"/>
        <v>45034</v>
      </c>
      <c r="AF471" s="237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1">
        <f ca="1"/>
        <v>221205</v>
      </c>
      <c r="C472" s="241">
        <f ca="1"/>
        <v>0</v>
      </c>
      <c r="D472" s="240" t="str">
        <f ca="1"/>
        <v>瑞陵精機</v>
      </c>
      <c r="E472" s="240" t="str">
        <f ca="1"/>
        <v>製造課</v>
      </c>
      <c r="F472" s="240" t="str">
        <f ca="1"/>
        <v>等速ジョイント</v>
      </c>
      <c r="G472" s="240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7">
        <f ca="1"/>
        <v>35980</v>
      </c>
      <c r="M472">
        <f ca="1"/>
        <v>27</v>
      </c>
      <c r="N472" s="238">
        <f ca="1"/>
        <v>1200</v>
      </c>
      <c r="O472">
        <f ca="1"/>
        <v>0</v>
      </c>
      <c r="P472" s="239">
        <f ca="1"/>
        <v>1700</v>
      </c>
      <c r="Q472">
        <f ca="1"/>
        <v>0</v>
      </c>
      <c r="R472" s="239">
        <f ca="1"/>
        <v>500</v>
      </c>
      <c r="S472" s="239">
        <f ca="1"/>
        <v>180000</v>
      </c>
      <c r="T472" s="239">
        <f ca="1"/>
        <v>9027</v>
      </c>
      <c r="U472" s="239" t="str">
        <f ca="1"/>
        <v>0</v>
      </c>
      <c r="V472" s="239">
        <f ca="1"/>
        <v>16470</v>
      </c>
      <c r="W472" s="237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7">
        <f ca="1"/>
        <v>44896</v>
      </c>
      <c r="AE472" s="237">
        <f ca="1"/>
        <v>45150</v>
      </c>
      <c r="AF472" s="237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1">
        <f ca="1"/>
        <v>221206</v>
      </c>
      <c r="C473" s="241">
        <f ca="1"/>
        <v>0</v>
      </c>
      <c r="D473" s="240" t="str">
        <f ca="1"/>
        <v>三幸技研</v>
      </c>
      <c r="E473" s="240" t="str">
        <f ca="1"/>
        <v>製造部</v>
      </c>
      <c r="F473" s="240" t="str">
        <f ca="1"/>
        <v>外研</v>
      </c>
      <c r="G473" s="240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7">
        <f ca="1"/>
        <v>33248</v>
      </c>
      <c r="M473">
        <f ca="1"/>
        <v>34</v>
      </c>
      <c r="N473" s="238">
        <f ca="1"/>
        <v>1400</v>
      </c>
      <c r="O473">
        <f ca="1"/>
        <v>0</v>
      </c>
      <c r="P473" s="239">
        <f ca="1"/>
        <v>1800</v>
      </c>
      <c r="Q473">
        <f ca="1"/>
        <v>0</v>
      </c>
      <c r="R473" s="239">
        <f ca="1"/>
        <v>400</v>
      </c>
      <c r="S473" s="239">
        <f ca="1"/>
        <v>280000</v>
      </c>
      <c r="T473" s="239">
        <f ca="1"/>
        <v>14042</v>
      </c>
      <c r="U473" s="239" t="str">
        <f ca="1"/>
        <v>0</v>
      </c>
      <c r="V473" s="239">
        <f ca="1"/>
        <v>25620</v>
      </c>
      <c r="W473" s="237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7">
        <f ca="1"/>
        <v>44896</v>
      </c>
      <c r="AE473" s="237">
        <f ca="1"/>
        <v>45498</v>
      </c>
      <c r="AF473" s="237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1">
        <f ca="1"/>
        <v>221202</v>
      </c>
      <c r="C474" s="241">
        <f ca="1"/>
        <v>212035</v>
      </c>
      <c r="D474" s="240" t="str">
        <f ca="1"/>
        <v>高雄工業 本社</v>
      </c>
      <c r="E474" s="240" t="str">
        <f ca="1"/>
        <v>高雄工業株式会社 愛知事業所本社工場製作課</v>
      </c>
      <c r="F474" s="240" t="str">
        <f ca="1"/>
        <v>Gライン</v>
      </c>
      <c r="G474" s="240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7">
        <f ca="1"/>
        <v>35703</v>
      </c>
      <c r="M474">
        <f ca="1"/>
        <v>28</v>
      </c>
      <c r="N474" s="238">
        <f ca="1"/>
        <v>1310</v>
      </c>
      <c r="O474">
        <f ca="1"/>
        <v>0</v>
      </c>
      <c r="P474" s="239">
        <f ca="1"/>
        <v>1690</v>
      </c>
      <c r="Q474">
        <f ca="1"/>
        <v>0</v>
      </c>
      <c r="R474" s="239">
        <f ca="1"/>
        <v>380</v>
      </c>
      <c r="S474" s="239">
        <f ca="1"/>
        <v>240000</v>
      </c>
      <c r="T474" s="239">
        <f ca="1"/>
        <v>12036</v>
      </c>
      <c r="U474" s="239" t="str">
        <f ca="1"/>
        <v>0</v>
      </c>
      <c r="V474" s="239">
        <f ca="1"/>
        <v>21960</v>
      </c>
      <c r="W474" s="237">
        <f ca="1"/>
        <v>46058</v>
      </c>
      <c r="X474">
        <f ca="1"/>
        <v>52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7">
        <f ca="1"/>
        <v>44896</v>
      </c>
      <c r="AE474" s="237">
        <f ca="1"/>
        <v>0</v>
      </c>
      <c r="AF474" s="237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1">
        <f ca="1"/>
        <v>221208</v>
      </c>
      <c r="C475" s="241">
        <f ca="1"/>
        <v>242058</v>
      </c>
      <c r="D475" s="240" t="str">
        <f ca="1"/>
        <v>高雄工業 静岡</v>
      </c>
      <c r="E475" s="240" t="str">
        <f ca="1"/>
        <v>高雄工業株式会社 静岡事業所第一工場製作課</v>
      </c>
      <c r="F475" s="240" t="str">
        <f ca="1"/>
        <v>手動旋削</v>
      </c>
      <c r="G475" s="240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7">
        <f ca="1"/>
        <v>36302</v>
      </c>
      <c r="M475">
        <f ca="1"/>
        <v>26</v>
      </c>
      <c r="N475" s="238">
        <f ca="1"/>
        <v>1310</v>
      </c>
      <c r="O475">
        <f ca="1"/>
        <v>0</v>
      </c>
      <c r="P475" s="239">
        <f ca="1"/>
        <v>1700</v>
      </c>
      <c r="Q475">
        <f ca="1"/>
        <v>0</v>
      </c>
      <c r="R475" s="239">
        <f ca="1"/>
        <v>390</v>
      </c>
      <c r="S475" s="239">
        <f ca="1"/>
        <v>300000</v>
      </c>
      <c r="T475" s="239">
        <f ca="1"/>
        <v>15045</v>
      </c>
      <c r="U475" s="239" t="str">
        <f ca="1"/>
        <v>0</v>
      </c>
      <c r="V475" s="239">
        <f ca="1"/>
        <v>27450</v>
      </c>
      <c r="W475" s="237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7">
        <f ca="1"/>
        <v>44903</v>
      </c>
      <c r="AE475" s="237">
        <f ca="1"/>
        <v>45551</v>
      </c>
      <c r="AF475" s="237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1">
        <f ca="1"/>
        <v>221207</v>
      </c>
      <c r="C476" s="241">
        <f ca="1"/>
        <v>242057</v>
      </c>
      <c r="D476" s="240" t="str">
        <f ca="1"/>
        <v>高雄工業 静岡</v>
      </c>
      <c r="E476" s="240" t="str">
        <f ca="1"/>
        <v>高雄工業株式会社 静岡事業所第一工場製作課</v>
      </c>
      <c r="F476" s="240" t="str">
        <f ca="1"/>
        <v>自動旋削</v>
      </c>
      <c r="G476" s="240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7">
        <f ca="1"/>
        <v>35777</v>
      </c>
      <c r="M476">
        <f ca="1"/>
        <v>28</v>
      </c>
      <c r="N476" s="238">
        <f ca="1"/>
        <v>1320</v>
      </c>
      <c r="O476">
        <f ca="1"/>
        <v>0</v>
      </c>
      <c r="P476" s="239">
        <f ca="1"/>
        <v>1700</v>
      </c>
      <c r="Q476">
        <f ca="1"/>
        <v>0</v>
      </c>
      <c r="R476" s="239">
        <f ca="1"/>
        <v>380</v>
      </c>
      <c r="S476" s="239">
        <f ca="1"/>
        <v>260000</v>
      </c>
      <c r="T476" s="239">
        <f ca="1"/>
        <v>13039</v>
      </c>
      <c r="U476" s="239" t="str">
        <f ca="1"/>
        <v>0</v>
      </c>
      <c r="V476" s="239">
        <f ca="1"/>
        <v>23790</v>
      </c>
      <c r="W476" s="237">
        <f ca="1"/>
        <v>45993</v>
      </c>
      <c r="X476" t="str">
        <f ca="1"/>
        <v>期限過ぎてます! 13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7">
        <f ca="1"/>
        <v>44903</v>
      </c>
      <c r="AE476" s="237">
        <f ca="1"/>
        <v>0</v>
      </c>
      <c r="AF476" s="237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1">
        <f ca="1"/>
        <v>221210</v>
      </c>
      <c r="C477" s="241">
        <f ca="1"/>
        <v>212036</v>
      </c>
      <c r="D477" s="240" t="str">
        <f ca="1"/>
        <v>高雄工業 本社</v>
      </c>
      <c r="E477" s="240" t="str">
        <f ca="1"/>
        <v>高雄工業株式会社 愛知事業所本社工場製作課</v>
      </c>
      <c r="F477" s="240" t="str">
        <f ca="1"/>
        <v>Fライン</v>
      </c>
      <c r="G477" s="240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7">
        <f ca="1"/>
        <v>31986</v>
      </c>
      <c r="M477">
        <f ca="1"/>
        <v>38</v>
      </c>
      <c r="N477" s="238">
        <f ca="1"/>
        <v>1250</v>
      </c>
      <c r="O477">
        <f ca="1"/>
        <v>0</v>
      </c>
      <c r="P477" s="239">
        <f ca="1"/>
        <v>1650</v>
      </c>
      <c r="Q477">
        <f ca="1"/>
        <v>0</v>
      </c>
      <c r="R477" s="239">
        <f ca="1"/>
        <v>400</v>
      </c>
      <c r="S477" s="239">
        <f ca="1"/>
        <v>260000</v>
      </c>
      <c r="T477" s="239">
        <f ca="1"/>
        <v>13039</v>
      </c>
      <c r="U477" s="239" t="str">
        <f ca="1"/>
        <v>0</v>
      </c>
      <c r="V477" s="239">
        <f ca="1"/>
        <v>23790</v>
      </c>
      <c r="W477" s="23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7">
        <f ca="1"/>
        <v>44907</v>
      </c>
      <c r="AE477" s="237">
        <f ca="1"/>
        <v>45338</v>
      </c>
      <c r="AF477" s="23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1">
        <f ca="1"/>
        <v>221212</v>
      </c>
      <c r="C478" s="241">
        <f ca="1"/>
        <v>0</v>
      </c>
      <c r="D478" s="240" t="str">
        <f ca="1"/>
        <v>瑞陵精機</v>
      </c>
      <c r="E478" s="240" t="str">
        <f ca="1"/>
        <v>製造課</v>
      </c>
      <c r="F478" s="240" t="str">
        <f ca="1"/>
        <v>等速ジョイント</v>
      </c>
      <c r="G478" s="240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7">
        <f ca="1"/>
        <v>35771</v>
      </c>
      <c r="M478">
        <f ca="1"/>
        <v>28</v>
      </c>
      <c r="N478" s="238">
        <f ca="1"/>
        <v>1310</v>
      </c>
      <c r="O478">
        <f ca="1"/>
        <v>0</v>
      </c>
      <c r="P478" s="239">
        <f ca="1"/>
        <v>1700</v>
      </c>
      <c r="Q478">
        <f ca="1"/>
        <v>0</v>
      </c>
      <c r="R478" s="239">
        <f ca="1"/>
        <v>390</v>
      </c>
      <c r="S478" s="239">
        <f ca="1"/>
        <v>240000</v>
      </c>
      <c r="T478" s="239">
        <f ca="1"/>
        <v>12036</v>
      </c>
      <c r="U478" s="239" t="str">
        <f ca="1"/>
        <v>0</v>
      </c>
      <c r="V478" s="239">
        <f ca="1"/>
        <v>21960</v>
      </c>
      <c r="W478" s="237">
        <f ca="1"/>
        <v>46010</v>
      </c>
      <c r="X478">
        <f ca="1"/>
        <v>4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7">
        <f ca="1"/>
        <v>44907</v>
      </c>
      <c r="AE478" s="237">
        <f ca="1"/>
        <v>0</v>
      </c>
      <c r="AF478" s="237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1">
        <f ca="1"/>
        <v>221213</v>
      </c>
      <c r="C479" s="241">
        <f ca="1"/>
        <v>0</v>
      </c>
      <c r="D479" s="240" t="str">
        <f ca="1"/>
        <v>瑞陵精機</v>
      </c>
      <c r="E479" s="240" t="str">
        <f ca="1"/>
        <v>製造課</v>
      </c>
      <c r="F479" s="240" t="str">
        <f ca="1"/>
        <v>等速ジョイント</v>
      </c>
      <c r="G479" s="240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7">
        <f ca="1"/>
        <v>36231</v>
      </c>
      <c r="M479">
        <f ca="1"/>
        <v>26</v>
      </c>
      <c r="N479" s="238">
        <f ca="1"/>
        <v>1310</v>
      </c>
      <c r="O479">
        <f ca="1"/>
        <v>0</v>
      </c>
      <c r="P479" s="239">
        <f ca="1"/>
        <v>1700</v>
      </c>
      <c r="Q479">
        <f ca="1"/>
        <v>0</v>
      </c>
      <c r="R479" s="239">
        <f ca="1"/>
        <v>390</v>
      </c>
      <c r="S479" s="239">
        <f ca="1"/>
        <v>240000</v>
      </c>
      <c r="T479" s="239">
        <f ca="1"/>
        <v>12036</v>
      </c>
      <c r="U479" s="239" t="str">
        <f ca="1"/>
        <v>0</v>
      </c>
      <c r="V479" s="239">
        <f ca="1"/>
        <v>21960</v>
      </c>
      <c r="W479" s="237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7">
        <f ca="1"/>
        <v>44907</v>
      </c>
      <c r="AE479" s="237">
        <f ca="1"/>
        <v>0</v>
      </c>
      <c r="AF479" s="237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1">
        <f ca="1"/>
        <v>221214</v>
      </c>
      <c r="C480" s="241">
        <f ca="1"/>
        <v>0</v>
      </c>
      <c r="D480" s="240" t="str">
        <f ca="1"/>
        <v>瑞陵精機</v>
      </c>
      <c r="E480" s="240" t="str">
        <f ca="1"/>
        <v>製造課</v>
      </c>
      <c r="F480" s="240" t="str">
        <f ca="1"/>
        <v>等速ジョイント</v>
      </c>
      <c r="G480" s="24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7">
        <f ca="1"/>
        <v>32183</v>
      </c>
      <c r="M480">
        <f ca="1"/>
        <v>37</v>
      </c>
      <c r="N480" s="238">
        <f ca="1"/>
        <v>1250</v>
      </c>
      <c r="O480">
        <f ca="1"/>
        <v>0</v>
      </c>
      <c r="P480" s="239">
        <f ca="1"/>
        <v>1700</v>
      </c>
      <c r="Q480">
        <f ca="1"/>
        <v>0</v>
      </c>
      <c r="R480" s="239">
        <f ca="1"/>
        <v>450</v>
      </c>
      <c r="S480" s="239">
        <f ca="1"/>
        <v>340000</v>
      </c>
      <c r="T480" s="239">
        <f ca="1"/>
        <v>17051</v>
      </c>
      <c r="U480" s="239" t="str">
        <f ca="1"/>
        <v>0</v>
      </c>
      <c r="V480" s="239">
        <f ca="1"/>
        <v>31110</v>
      </c>
      <c r="W480" s="237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7">
        <f ca="1"/>
        <v>44907</v>
      </c>
      <c r="AE480" s="237">
        <f ca="1"/>
        <v>45341</v>
      </c>
      <c r="AF480" s="237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1">
        <f ca="1"/>
        <v>221215</v>
      </c>
      <c r="C481" s="241">
        <f ca="1"/>
        <v>0</v>
      </c>
      <c r="D481" s="240" t="str">
        <f ca="1"/>
        <v>瑞陵精機</v>
      </c>
      <c r="E481" s="240" t="str">
        <f ca="1"/>
        <v>製造課</v>
      </c>
      <c r="F481" s="240" t="str">
        <f ca="1"/>
        <v>等速ジョイント</v>
      </c>
      <c r="G481" s="240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7">
        <f ca="1"/>
        <v>36848</v>
      </c>
      <c r="M481">
        <f ca="1"/>
        <v>25</v>
      </c>
      <c r="N481" s="238">
        <f ca="1"/>
        <v>1250</v>
      </c>
      <c r="O481">
        <f ca="1"/>
        <v>0</v>
      </c>
      <c r="P481" s="239">
        <f ca="1"/>
        <v>1700</v>
      </c>
      <c r="Q481">
        <f ca="1"/>
        <v>0</v>
      </c>
      <c r="R481" s="239">
        <f ca="1"/>
        <v>450</v>
      </c>
      <c r="S481" s="239">
        <f ca="1"/>
        <v>280000</v>
      </c>
      <c r="T481" s="239">
        <f ca="1"/>
        <v>14042</v>
      </c>
      <c r="U481" s="239" t="str">
        <f ca="1"/>
        <v>0</v>
      </c>
      <c r="V481" s="239">
        <f ca="1"/>
        <v>25620</v>
      </c>
      <c r="W481" s="237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7">
        <f ca="1"/>
        <v>44907</v>
      </c>
      <c r="AE481" s="237">
        <f ca="1"/>
        <v>45715</v>
      </c>
      <c r="AF481" s="237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1">
        <f ca="1"/>
        <v>221216</v>
      </c>
      <c r="C482" s="241">
        <f ca="1"/>
        <v>0</v>
      </c>
      <c r="D482" s="240" t="str">
        <f ca="1"/>
        <v>瑞陵精機</v>
      </c>
      <c r="E482" s="240" t="str">
        <f ca="1"/>
        <v>製造課</v>
      </c>
      <c r="F482" s="240" t="str">
        <f ca="1"/>
        <v>等速ジョイント</v>
      </c>
      <c r="G482" s="240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7">
        <f ca="1"/>
        <v>36698</v>
      </c>
      <c r="M482">
        <f ca="1"/>
        <v>25</v>
      </c>
      <c r="N482" s="238">
        <f ca="1"/>
        <v>1310</v>
      </c>
      <c r="O482">
        <f ca="1"/>
        <v>0</v>
      </c>
      <c r="P482" s="239">
        <f ca="1"/>
        <v>1700</v>
      </c>
      <c r="Q482">
        <f ca="1"/>
        <v>0</v>
      </c>
      <c r="R482" s="239">
        <f ca="1"/>
        <v>390</v>
      </c>
      <c r="S482" s="239">
        <f ca="1"/>
        <v>240000</v>
      </c>
      <c r="T482" s="239">
        <f ca="1"/>
        <v>12036</v>
      </c>
      <c r="U482" s="239" t="str">
        <f ca="1"/>
        <v>0</v>
      </c>
      <c r="V482" s="239">
        <f ca="1"/>
        <v>21960</v>
      </c>
      <c r="W482" s="237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7">
        <f ca="1"/>
        <v>44907</v>
      </c>
      <c r="AE482" s="237">
        <f ca="1"/>
        <v>0</v>
      </c>
      <c r="AF482" s="237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1">
        <f ca="1"/>
        <v>221217</v>
      </c>
      <c r="C483" s="241">
        <f ca="1"/>
        <v>5516</v>
      </c>
      <c r="D483" s="240" t="str">
        <f ca="1"/>
        <v>加藤木材工業 春日井</v>
      </c>
      <c r="E483" s="240" t="str">
        <f ca="1"/>
        <v>生産部</v>
      </c>
      <c r="F483" s="240" t="str">
        <f ca="1"/>
        <v>加工課</v>
      </c>
      <c r="G483" s="240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7">
        <f ca="1"/>
        <v>34773</v>
      </c>
      <c r="M483">
        <f ca="1"/>
        <v>30</v>
      </c>
      <c r="N483" s="238">
        <f ca="1"/>
        <v>1300</v>
      </c>
      <c r="O483">
        <f ca="1"/>
        <v>0</v>
      </c>
      <c r="P483" s="239">
        <f ca="1"/>
        <v>1700</v>
      </c>
      <c r="Q483">
        <f ca="1"/>
        <v>0</v>
      </c>
      <c r="R483" s="239">
        <f ca="1"/>
        <v>400</v>
      </c>
      <c r="S483" s="239">
        <f ca="1"/>
        <v>300000</v>
      </c>
      <c r="T483" s="239">
        <f ca="1"/>
        <v>15045</v>
      </c>
      <c r="U483" s="239" t="str">
        <f ca="1"/>
        <v>0</v>
      </c>
      <c r="V483" s="239">
        <f ca="1"/>
        <v>27450</v>
      </c>
      <c r="W483" s="237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7">
        <f ca="1"/>
        <v>44907</v>
      </c>
      <c r="AE483" s="237">
        <f ca="1"/>
        <v>45288</v>
      </c>
      <c r="AF483" s="237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1">
        <f ca="1"/>
        <v>221211</v>
      </c>
      <c r="C484" s="241">
        <f ca="1"/>
        <v>242059</v>
      </c>
      <c r="D484" s="240" t="str">
        <f ca="1"/>
        <v>高雄工業 静岡</v>
      </c>
      <c r="E484" s="240" t="str">
        <f ca="1"/>
        <v>高雄工業株式会社 静岡事業所第二工場製作課</v>
      </c>
      <c r="F484" s="240" t="str">
        <f ca="1"/>
        <v>トラニオン</v>
      </c>
      <c r="G484" s="240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7">
        <f ca="1"/>
        <v>35716</v>
      </c>
      <c r="M484">
        <f ca="1"/>
        <v>28</v>
      </c>
      <c r="N484" s="238">
        <f ca="1"/>
        <v>1310</v>
      </c>
      <c r="O484">
        <f ca="1"/>
        <v>0</v>
      </c>
      <c r="P484" s="239">
        <f ca="1"/>
        <v>1720</v>
      </c>
      <c r="Q484">
        <f ca="1"/>
        <v>0</v>
      </c>
      <c r="R484" s="239">
        <f ca="1"/>
        <v>410</v>
      </c>
      <c r="S484" s="239">
        <f ca="1"/>
        <v>240000</v>
      </c>
      <c r="T484" s="239">
        <f ca="1"/>
        <v>12036</v>
      </c>
      <c r="U484" s="239" t="str">
        <f ca="1"/>
        <v>0</v>
      </c>
      <c r="V484" s="239">
        <f ca="1"/>
        <v>21960</v>
      </c>
      <c r="W484" s="237">
        <f ca="1"/>
        <v>45998</v>
      </c>
      <c r="X484" t="str">
        <f ca="1"/>
        <v>期限過ぎてます! 8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7">
        <f ca="1"/>
        <v>44907</v>
      </c>
      <c r="AE484" s="237">
        <f ca="1"/>
        <v>0</v>
      </c>
      <c r="AF484" s="237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1">
        <f ca="1"/>
        <v>221209</v>
      </c>
      <c r="C485" s="241">
        <f ca="1"/>
        <v>212037</v>
      </c>
      <c r="D485" s="240" t="str">
        <f ca="1"/>
        <v>高雄工業 本社</v>
      </c>
      <c r="E485" s="240" t="str">
        <f ca="1"/>
        <v>高雄工業株式会社 愛知事業所本社工場製作課</v>
      </c>
      <c r="F485" s="240" t="str">
        <f ca="1"/>
        <v>Gライン</v>
      </c>
      <c r="G485" s="240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7">
        <f ca="1"/>
        <v>34048</v>
      </c>
      <c r="M485">
        <f ca="1"/>
        <v>32</v>
      </c>
      <c r="N485" s="238">
        <f ca="1"/>
        <v>1310</v>
      </c>
      <c r="O485">
        <f ca="1"/>
        <v>0</v>
      </c>
      <c r="P485" s="239">
        <f ca="1"/>
        <v>1720</v>
      </c>
      <c r="Q485">
        <f ca="1"/>
        <v>0</v>
      </c>
      <c r="R485" s="239">
        <f ca="1"/>
        <v>410</v>
      </c>
      <c r="S485" s="239">
        <f ca="1"/>
        <v>260000</v>
      </c>
      <c r="T485" s="239">
        <f ca="1"/>
        <v>13039</v>
      </c>
      <c r="U485" s="239" t="str">
        <f ca="1"/>
        <v>0</v>
      </c>
      <c r="V485" s="239">
        <f ca="1"/>
        <v>23790</v>
      </c>
      <c r="W485" s="237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7">
        <f ca="1"/>
        <v>44907</v>
      </c>
      <c r="AE485" s="237">
        <f ca="1"/>
        <v>0</v>
      </c>
      <c r="AF485" s="237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1">
        <f ca="1"/>
        <v>221218</v>
      </c>
      <c r="C486" s="241">
        <f ca="1"/>
        <v>5518</v>
      </c>
      <c r="D486" s="240" t="str">
        <f ca="1"/>
        <v>加藤木材工業 春日井</v>
      </c>
      <c r="E486" s="240" t="str">
        <f ca="1"/>
        <v>生産部</v>
      </c>
      <c r="F486" s="240" t="str">
        <f ca="1"/>
        <v>加工課</v>
      </c>
      <c r="G486" s="240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7">
        <f ca="1"/>
        <v>32925</v>
      </c>
      <c r="M486">
        <f ca="1"/>
        <v>35</v>
      </c>
      <c r="N486" s="238">
        <f ca="1"/>
        <v>1300</v>
      </c>
      <c r="O486">
        <f ca="1"/>
        <v>0</v>
      </c>
      <c r="P486" s="239">
        <f ca="1"/>
        <v>1700</v>
      </c>
      <c r="Q486">
        <f ca="1"/>
        <v>0</v>
      </c>
      <c r="R486" s="239">
        <f ca="1"/>
        <v>400</v>
      </c>
      <c r="S486" s="239">
        <f ca="1"/>
        <v>280000</v>
      </c>
      <c r="T486" s="239">
        <f ca="1"/>
        <v>14042</v>
      </c>
      <c r="U486" s="239" t="str">
        <f ca="1"/>
        <v>0</v>
      </c>
      <c r="V486" s="239">
        <f ca="1"/>
        <v>25620</v>
      </c>
      <c r="W486" s="237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7">
        <f ca="1"/>
        <v>44914</v>
      </c>
      <c r="AE486" s="237">
        <f ca="1"/>
        <v>45534</v>
      </c>
      <c r="AF486" s="237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1">
        <f ca="1"/>
        <v>230102</v>
      </c>
      <c r="C487" s="241">
        <f ca="1"/>
        <v>5519</v>
      </c>
      <c r="D487" s="240" t="str">
        <f ca="1"/>
        <v>加藤木材工業 春日井</v>
      </c>
      <c r="E487" s="240" t="str">
        <f ca="1"/>
        <v>生産部</v>
      </c>
      <c r="F487" s="240" t="str">
        <f ca="1"/>
        <v>加工課</v>
      </c>
      <c r="G487" s="240" t="str">
        <f ca="1"/>
        <v>機械オペレーター及び機械メンテナンス他付随する業務</v>
      </c>
      <c r="H487" t="str">
        <f ca="1"/>
        <v>NGUYEN THI QUYEN</v>
      </c>
      <c r="I487" t="str">
        <f ca="1"/>
        <v>グエン　ティ　クエン</v>
      </c>
      <c r="J487" t="str">
        <f ca="1"/>
        <v>女</v>
      </c>
      <c r="K487" t="str">
        <f ca="1"/>
        <v>ﾍﾞﾄﾅﾑ</v>
      </c>
      <c r="L487" s="237">
        <f ca="1"/>
        <v>33671</v>
      </c>
      <c r="M487">
        <f ca="1"/>
        <v>33</v>
      </c>
      <c r="N487" s="238">
        <f ca="1"/>
        <v>1330</v>
      </c>
      <c r="O487" t="str">
        <f ca="1"/>
        <v>2025/5/21～1300円⇒1330円</v>
      </c>
      <c r="P487" s="239">
        <f ca="1"/>
        <v>1745</v>
      </c>
      <c r="Q487" t="str">
        <f ca="1"/>
        <v>2025/5/21~1700円⇒1745円</v>
      </c>
      <c r="R487" s="239">
        <f ca="1"/>
        <v>415</v>
      </c>
      <c r="S487" s="239">
        <f ca="1"/>
        <v>260000</v>
      </c>
      <c r="T487" s="239">
        <f ca="1"/>
        <v>13039</v>
      </c>
      <c r="U487" s="239" t="str">
        <f ca="1"/>
        <v>0</v>
      </c>
      <c r="V487" s="239">
        <f ca="1"/>
        <v>23790</v>
      </c>
      <c r="W487" s="237">
        <f ca="1"/>
        <v>46598</v>
      </c>
      <c r="X487" t="str">
        <f ca="1"/>
        <v/>
      </c>
      <c r="Y487" t="str">
        <f ca="1"/>
        <v>技術・人文知識・国際業務</v>
      </c>
      <c r="Z487" t="str">
        <f ca="1"/>
        <v>485-0041</v>
      </c>
      <c r="AA487" t="str">
        <f ca="1"/>
        <v>愛知県小牧市小牧大字3522番地</v>
      </c>
      <c r="AB487" t="str">
        <f ca="1"/>
        <v>ﾋﾞﾚｯｼﾞﾊｳｽ山北4号棟</v>
      </c>
      <c r="AC487" t="str">
        <f ca="1"/>
        <v>個人</v>
      </c>
      <c r="AD487" s="237">
        <f ca="1"/>
        <v>44932</v>
      </c>
      <c r="AE487" s="237">
        <f ca="1"/>
        <v>0</v>
      </c>
      <c r="AF487" s="237">
        <f ca="1"/>
        <v>0</v>
      </c>
      <c r="AG487" t="str">
        <f ca="1"/>
        <v>23.1.6</v>
      </c>
      <c r="AH487" t="str">
        <f ca="1"/>
        <v>1/18林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1">
        <f ca="1"/>
        <v>230101</v>
      </c>
      <c r="C488" s="241">
        <f ca="1"/>
        <v>5520</v>
      </c>
      <c r="D488" s="240" t="str">
        <f ca="1"/>
        <v>加藤木材工業 本社</v>
      </c>
      <c r="E488" s="240" t="str">
        <f ca="1"/>
        <v>生産企画部</v>
      </c>
      <c r="F488" s="240" t="str">
        <f ca="1"/>
        <v>資材課</v>
      </c>
      <c r="G488" s="240" t="str">
        <f ca="1"/>
        <v>機械オペレーター及び機械メンテナンス他付随する業務</v>
      </c>
      <c r="H488" t="str">
        <f ca="1"/>
        <v>ZARATE SAKUDA SERGIO EDUARDO</v>
      </c>
      <c r="I488" t="str">
        <f ca="1"/>
        <v>サラテ　サクダ　セルヒオ　エドゥアルド</v>
      </c>
      <c r="J488" t="str">
        <f ca="1"/>
        <v>男</v>
      </c>
      <c r="K488" t="str">
        <f ca="1"/>
        <v>ﾍﾟﾙｰ</v>
      </c>
      <c r="L488" s="237">
        <f ca="1"/>
        <v>33164</v>
      </c>
      <c r="M488">
        <f ca="1"/>
        <v>35</v>
      </c>
      <c r="N488" s="238">
        <f ca="1"/>
        <v>1320</v>
      </c>
      <c r="O488" t="str">
        <f ca="1"/>
        <v>2025/5/21～1300円⇒1320円</v>
      </c>
      <c r="P488" s="239">
        <f ca="1"/>
        <v>1730</v>
      </c>
      <c r="Q488" t="str">
        <f ca="1"/>
        <v>2025/5/21~1700円⇒1730円</v>
      </c>
      <c r="R488" s="239">
        <f ca="1"/>
        <v>410</v>
      </c>
      <c r="S488" s="239">
        <f ca="1"/>
        <v>320000</v>
      </c>
      <c r="T488" s="239">
        <f ca="1"/>
        <v>16048</v>
      </c>
      <c r="U488" s="239" t="str">
        <f ca="1"/>
        <v>0</v>
      </c>
      <c r="V488" s="239">
        <f ca="1"/>
        <v>29280</v>
      </c>
      <c r="W488" s="237">
        <f ca="1"/>
        <v>46529</v>
      </c>
      <c r="X488" t="str">
        <f ca="1"/>
        <v/>
      </c>
      <c r="Y488" t="str">
        <f ca="1"/>
        <v>定住者</v>
      </c>
      <c r="Z488" t="str">
        <f ca="1"/>
        <v>486-0904</v>
      </c>
      <c r="AA488" t="str">
        <f ca="1"/>
        <v>愛知県春日井市宮町2-3-16</v>
      </c>
      <c r="AB488" t="str">
        <f ca="1"/>
        <v>ﾘﾝﾋﾟｱ長斉203</v>
      </c>
      <c r="AC488">
        <f ca="1"/>
        <v>44924</v>
      </c>
      <c r="AD488" s="237">
        <f ca="1"/>
        <v>44932</v>
      </c>
      <c r="AE488" s="237">
        <f ca="1"/>
        <v>0</v>
      </c>
      <c r="AF488" s="237">
        <f ca="1"/>
        <v>0</v>
      </c>
      <c r="AG488" t="str">
        <f ca="1"/>
        <v>23.2.1</v>
      </c>
      <c r="AH488" t="str">
        <f ca="1"/>
        <v>1/16林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1">
        <f ca="1"/>
        <v>230103</v>
      </c>
      <c r="C489" s="241">
        <f ca="1"/>
        <v>6551</v>
      </c>
      <c r="D489" s="240" t="str">
        <f ca="1"/>
        <v>ユアサ工機 新城</v>
      </c>
      <c r="E489" s="240" t="str">
        <f ca="1"/>
        <v>本社製造部製造3課</v>
      </c>
      <c r="F489" s="240" t="str">
        <f ca="1"/>
        <v>本社製造部製造3課</v>
      </c>
      <c r="G489" s="240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7">
        <f ca="1"/>
        <v>36393</v>
      </c>
      <c r="M489">
        <f ca="1"/>
        <v>26</v>
      </c>
      <c r="N489" s="238">
        <f ca="1"/>
        <v>1400</v>
      </c>
      <c r="O489">
        <f ca="1"/>
        <v>0</v>
      </c>
      <c r="P489" s="239">
        <f ca="1"/>
        <v>1900</v>
      </c>
      <c r="Q489">
        <f ca="1"/>
        <v>0</v>
      </c>
      <c r="R489" s="239">
        <f ca="1"/>
        <v>500</v>
      </c>
      <c r="S489" s="239">
        <f ca="1"/>
        <v>220000</v>
      </c>
      <c r="T489" s="239">
        <f ca="1"/>
        <v>11033</v>
      </c>
      <c r="U489" s="239" t="str">
        <f ca="1"/>
        <v>0</v>
      </c>
      <c r="V489" s="239">
        <f ca="1"/>
        <v>20130</v>
      </c>
      <c r="W489" s="237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7">
        <f ca="1"/>
        <v>44935</v>
      </c>
      <c r="AE489" s="237">
        <f ca="1"/>
        <v>45708</v>
      </c>
      <c r="AF489" s="237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1">
        <f ca="1"/>
        <v>230104</v>
      </c>
      <c r="C490" s="241">
        <f ca="1"/>
        <v>0</v>
      </c>
      <c r="D490" s="240" t="str">
        <f ca="1"/>
        <v>ピーエムアイ</v>
      </c>
      <c r="E490" s="240" t="str">
        <f ca="1"/>
        <v>製造1</v>
      </c>
      <c r="F490" s="240" t="str">
        <f ca="1"/>
        <v>成型ライン</v>
      </c>
      <c r="G490" s="24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7">
        <f ca="1"/>
        <v>31362</v>
      </c>
      <c r="M490">
        <f ca="1"/>
        <v>40</v>
      </c>
      <c r="N490" s="238">
        <f ca="1"/>
        <v>1300</v>
      </c>
      <c r="O490">
        <f ca="1"/>
        <v>0</v>
      </c>
      <c r="P490" s="239">
        <f ca="1"/>
        <v>1800</v>
      </c>
      <c r="Q490">
        <f ca="1"/>
        <v>0</v>
      </c>
      <c r="R490" s="239">
        <f ca="1"/>
        <v>500</v>
      </c>
      <c r="S490" s="239">
        <f ca="1"/>
        <v>260000</v>
      </c>
      <c r="T490" s="239">
        <f ca="1"/>
        <v>13039</v>
      </c>
      <c r="U490" s="239">
        <f ca="1"/>
        <v>2067</v>
      </c>
      <c r="V490" s="239">
        <f ca="1"/>
        <v>23790</v>
      </c>
      <c r="W490" s="237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7">
        <f ca="1"/>
        <v>44939</v>
      </c>
      <c r="AE490" s="237">
        <f ca="1"/>
        <v>45889</v>
      </c>
      <c r="AF490" s="237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1">
        <f ca="1"/>
        <v>230105</v>
      </c>
      <c r="C491" s="241">
        <f ca="1"/>
        <v>0</v>
      </c>
      <c r="D491" s="240" t="str">
        <f ca="1"/>
        <v>PATEC</v>
      </c>
      <c r="E491" s="240" t="str">
        <f ca="1"/>
        <v>製造部検査課</v>
      </c>
      <c r="F491" s="240" t="str">
        <f ca="1"/>
        <v>検査</v>
      </c>
      <c r="G491" s="240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7">
        <f ca="1"/>
        <v>34597</v>
      </c>
      <c r="M491">
        <f ca="1"/>
        <v>31</v>
      </c>
      <c r="N491" s="238">
        <f ca="1"/>
        <v>1500</v>
      </c>
      <c r="O491">
        <f ca="1"/>
        <v>0</v>
      </c>
      <c r="P491" s="239">
        <f ca="1"/>
        <v>2000</v>
      </c>
      <c r="Q491" t="str">
        <f ca="1"/>
        <v>24/2/21～24/8/20まで請求単価50円下げ</v>
      </c>
      <c r="R491" s="239">
        <f ca="1"/>
        <v>500</v>
      </c>
      <c r="S491" s="239">
        <f ca="1"/>
        <v>380000</v>
      </c>
      <c r="T491" s="239">
        <f ca="1"/>
        <v>19057</v>
      </c>
      <c r="U491" s="239" t="str">
        <f ca="1"/>
        <v>0</v>
      </c>
      <c r="V491" s="239">
        <f ca="1"/>
        <v>34770</v>
      </c>
      <c r="W491" s="237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7">
        <f ca="1"/>
        <v>44944</v>
      </c>
      <c r="AE491" s="237">
        <f ca="1"/>
        <v>0</v>
      </c>
      <c r="AF491" s="237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1">
        <f ca="1"/>
        <v>230107</v>
      </c>
      <c r="C492" s="241">
        <f ca="1"/>
        <v>232087</v>
      </c>
      <c r="D492" s="240" t="str">
        <f ca="1"/>
        <v>高雄工業 岡山</v>
      </c>
      <c r="E492" s="240" t="str">
        <f ca="1"/>
        <v>高雄工業株式会社 岡山事業所CVJ工場製作課</v>
      </c>
      <c r="F492" s="240" t="str">
        <f ca="1"/>
        <v>CVJ短軸旋盤係</v>
      </c>
      <c r="G492" s="240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7">
        <f ca="1"/>
        <v>36846</v>
      </c>
      <c r="M492">
        <f ca="1"/>
        <v>25</v>
      </c>
      <c r="N492" s="238">
        <f ca="1"/>
        <v>1250</v>
      </c>
      <c r="O492">
        <f ca="1"/>
        <v>0</v>
      </c>
      <c r="P492" s="239">
        <f ca="1"/>
        <v>1650</v>
      </c>
      <c r="Q492">
        <f ca="1"/>
        <v>0</v>
      </c>
      <c r="R492" s="239">
        <f ca="1"/>
        <v>400</v>
      </c>
      <c r="S492" s="239">
        <f ca="1"/>
        <v>300000</v>
      </c>
      <c r="T492" s="239">
        <f ca="1"/>
        <v>15045</v>
      </c>
      <c r="U492" s="239" t="str">
        <f ca="1"/>
        <v>0</v>
      </c>
      <c r="V492" s="239">
        <f ca="1"/>
        <v>27450</v>
      </c>
      <c r="W492" s="237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7">
        <f ca="1"/>
        <v>44945</v>
      </c>
      <c r="AE492" s="237">
        <f ca="1"/>
        <v>45310</v>
      </c>
      <c r="AF492" s="237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1">
        <f ca="1"/>
        <v>230108</v>
      </c>
      <c r="C493" s="241">
        <f ca="1"/>
        <v>232086</v>
      </c>
      <c r="D493" s="240" t="str">
        <f ca="1"/>
        <v>高雄工業 岡山</v>
      </c>
      <c r="E493" s="240" t="str">
        <f ca="1"/>
        <v>高雄工業株式会社 岡山事業所CVJ工場製作課</v>
      </c>
      <c r="F493" s="240" t="str">
        <f ca="1"/>
        <v>CVJ短軸旋盤係</v>
      </c>
      <c r="G493" s="240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7">
        <f ca="1"/>
        <v>36949</v>
      </c>
      <c r="M493">
        <f ca="1"/>
        <v>24</v>
      </c>
      <c r="N493" s="238">
        <f ca="1"/>
        <v>1300</v>
      </c>
      <c r="O493">
        <f ca="1"/>
        <v>0</v>
      </c>
      <c r="P493" s="239">
        <f ca="1"/>
        <v>1680</v>
      </c>
      <c r="Q493">
        <f ca="1"/>
        <v>0</v>
      </c>
      <c r="R493" s="239">
        <f ca="1"/>
        <v>380</v>
      </c>
      <c r="S493" s="239">
        <f ca="1"/>
        <v>220000</v>
      </c>
      <c r="T493" s="239">
        <f ca="1"/>
        <v>11033</v>
      </c>
      <c r="U493" s="239" t="str">
        <f ca="1"/>
        <v>0</v>
      </c>
      <c r="V493" s="239">
        <f ca="1"/>
        <v>20130</v>
      </c>
      <c r="W493" s="237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7">
        <f ca="1"/>
        <v>44945</v>
      </c>
      <c r="AE493" s="237">
        <f ca="1"/>
        <v>45562</v>
      </c>
      <c r="AF493" s="237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1">
        <f ca="1"/>
        <v>230106</v>
      </c>
      <c r="C494" s="241">
        <f ca="1"/>
        <v>242060</v>
      </c>
      <c r="D494" s="240" t="str">
        <f ca="1"/>
        <v>高雄工業 静岡</v>
      </c>
      <c r="E494" s="240" t="str">
        <f ca="1"/>
        <v>高雄工業株式会社 静岡事業所第一工場製作課</v>
      </c>
      <c r="F494" s="240" t="str">
        <f ca="1"/>
        <v>自動旋削</v>
      </c>
      <c r="G494" s="240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7">
        <f ca="1"/>
        <v>35192</v>
      </c>
      <c r="M494">
        <f ca="1"/>
        <v>29</v>
      </c>
      <c r="N494" s="238">
        <f ca="1"/>
        <v>1310</v>
      </c>
      <c r="O494">
        <f ca="1"/>
        <v>0</v>
      </c>
      <c r="P494" s="239">
        <f ca="1"/>
        <v>1670</v>
      </c>
      <c r="Q494">
        <f ca="1"/>
        <v>0</v>
      </c>
      <c r="R494" s="239">
        <f ca="1"/>
        <v>360</v>
      </c>
      <c r="S494" s="239">
        <f ca="1"/>
        <v>280000</v>
      </c>
      <c r="T494" s="239">
        <f ca="1"/>
        <v>14042</v>
      </c>
      <c r="U494" s="239" t="str">
        <f ca="1"/>
        <v>0</v>
      </c>
      <c r="V494" s="239">
        <f ca="1"/>
        <v>25620</v>
      </c>
      <c r="W494" s="237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7">
        <f ca="1"/>
        <v>44945</v>
      </c>
      <c r="AE494" s="237">
        <f ca="1"/>
        <v>0</v>
      </c>
      <c r="AF494" s="237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1">
        <f ca="1"/>
        <v>210612</v>
      </c>
      <c r="C495" s="241">
        <f ca="1"/>
        <v>0</v>
      </c>
      <c r="D495" s="240" t="str">
        <f ca="1"/>
        <v>プレテック</v>
      </c>
      <c r="E495" s="240">
        <f ca="1"/>
        <v>0</v>
      </c>
      <c r="F495" s="240">
        <f ca="1"/>
        <v>0</v>
      </c>
      <c r="G495" s="240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7">
        <f ca="1"/>
        <v>34226</v>
      </c>
      <c r="M495">
        <f ca="1"/>
        <v>32</v>
      </c>
      <c r="N495" s="238">
        <f ca="1"/>
        <v>1300</v>
      </c>
      <c r="O495">
        <f ca="1"/>
        <v>0</v>
      </c>
      <c r="P495" s="239">
        <f ca="1"/>
        <v>1750</v>
      </c>
      <c r="Q495">
        <f ca="1"/>
        <v>0</v>
      </c>
      <c r="R495" s="239">
        <f ca="1"/>
        <v>450</v>
      </c>
      <c r="S495" s="239">
        <f ca="1"/>
        <v>180000</v>
      </c>
      <c r="T495" s="239">
        <f ca="1"/>
        <v>9027</v>
      </c>
      <c r="U495" s="239" t="str">
        <f ca="1"/>
        <v>0</v>
      </c>
      <c r="V495" s="239">
        <f ca="1"/>
        <v>16470</v>
      </c>
      <c r="W495" s="237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7">
        <f ca="1"/>
        <v>44949</v>
      </c>
      <c r="AE495" s="237">
        <f ca="1"/>
        <v>45061</v>
      </c>
      <c r="AF495" s="237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 s="241">
        <f ca="1"/>
        <v>230109</v>
      </c>
      <c r="C496" s="241">
        <f ca="1"/>
        <v>0</v>
      </c>
      <c r="D496" s="240" t="str">
        <f ca="1"/>
        <v>ピーエムアイ</v>
      </c>
      <c r="E496" s="240" t="str">
        <f ca="1"/>
        <v>製造1</v>
      </c>
      <c r="F496" s="240" t="str">
        <f ca="1"/>
        <v>成型ライン</v>
      </c>
      <c r="G496" s="240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7">
        <f ca="1"/>
        <v>32284</v>
      </c>
      <c r="M496">
        <f ca="1"/>
        <v>37</v>
      </c>
      <c r="N496" s="238">
        <f ca="1"/>
        <v>1300</v>
      </c>
      <c r="O496">
        <f ca="1"/>
        <v>0</v>
      </c>
      <c r="P496" s="239">
        <f ca="1"/>
        <v>1800</v>
      </c>
      <c r="Q496">
        <f ca="1"/>
        <v>0</v>
      </c>
      <c r="R496" s="239">
        <f ca="1"/>
        <v>500</v>
      </c>
      <c r="S496" s="239">
        <f ca="1"/>
        <v>240000</v>
      </c>
      <c r="T496" s="239">
        <f ca="1"/>
        <v>12036</v>
      </c>
      <c r="U496" s="239" t="str">
        <f ca="1"/>
        <v>0</v>
      </c>
      <c r="V496" s="239">
        <f ca="1"/>
        <v>21960</v>
      </c>
      <c r="W496" s="237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7">
        <f ca="1"/>
        <v>44949</v>
      </c>
      <c r="AE496" s="237">
        <f ca="1"/>
        <v>45995</v>
      </c>
      <c r="AF496" s="237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1">
        <f ca="1"/>
        <v>220413</v>
      </c>
      <c r="C497" s="241">
        <f ca="1"/>
        <v>0</v>
      </c>
      <c r="D497" s="240" t="str">
        <f ca="1"/>
        <v>PATEC</v>
      </c>
      <c r="E497" s="240">
        <f ca="1"/>
        <v>0</v>
      </c>
      <c r="F497" s="240">
        <f ca="1"/>
        <v>0</v>
      </c>
      <c r="G497" s="240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7">
        <f ca="1"/>
        <v>31966</v>
      </c>
      <c r="M497">
        <f ca="1"/>
        <v>38</v>
      </c>
      <c r="N497" s="238">
        <f ca="1"/>
        <v>1600</v>
      </c>
      <c r="O497">
        <f ca="1"/>
        <v>0</v>
      </c>
      <c r="P497" s="239">
        <f ca="1"/>
        <v>2100</v>
      </c>
      <c r="Q497" t="str">
        <f ca="1"/>
        <v>24/2/21～24/8/20まで請求単価50円下げ</v>
      </c>
      <c r="R497" s="239">
        <f ca="1"/>
        <v>500</v>
      </c>
      <c r="S497" s="239">
        <f ca="1"/>
        <v>320000</v>
      </c>
      <c r="T497" s="239">
        <f ca="1"/>
        <v>16048</v>
      </c>
      <c r="U497" s="239" t="str">
        <f ca="1"/>
        <v>0</v>
      </c>
      <c r="V497" s="239">
        <f ca="1"/>
        <v>29280</v>
      </c>
      <c r="W497" s="23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7">
        <f ca="1"/>
        <v>44957</v>
      </c>
      <c r="AE497" s="237">
        <f ca="1"/>
        <v>45765</v>
      </c>
      <c r="AF497" s="23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退社</v>
      </c>
      <c r="B498" s="241">
        <f ca="1"/>
        <v>230110</v>
      </c>
      <c r="C498" s="241">
        <f ca="1"/>
        <v>0</v>
      </c>
      <c r="D498" s="240" t="str">
        <f ca="1"/>
        <v>六甲電子</v>
      </c>
      <c r="E498" s="240">
        <f ca="1"/>
        <v>0</v>
      </c>
      <c r="F498" s="240">
        <f ca="1"/>
        <v>0</v>
      </c>
      <c r="G498" s="240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7">
        <f ca="1"/>
        <v>35258</v>
      </c>
      <c r="M498">
        <f ca="1"/>
        <v>29</v>
      </c>
      <c r="N498" s="238">
        <f ca="1"/>
        <v>1400</v>
      </c>
      <c r="O498">
        <f ca="1"/>
        <v>0</v>
      </c>
      <c r="P498" s="239">
        <f ca="1"/>
        <v>2000</v>
      </c>
      <c r="Q498">
        <f ca="1"/>
        <v>0</v>
      </c>
      <c r="R498" s="239">
        <f ca="1"/>
        <v>600</v>
      </c>
      <c r="S498" s="239">
        <f ca="1"/>
        <v>280000</v>
      </c>
      <c r="T498" s="239">
        <f ca="1"/>
        <v>14042</v>
      </c>
      <c r="U498" s="239" t="str">
        <f ca="1"/>
        <v>0</v>
      </c>
      <c r="V498" s="239">
        <f ca="1"/>
        <v>25620</v>
      </c>
      <c r="W498" s="237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7">
        <f ca="1"/>
        <v>44957</v>
      </c>
      <c r="AE498" s="237">
        <f ca="1"/>
        <v>45990</v>
      </c>
      <c r="AF498" s="237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1">
        <f ca="1"/>
        <v>230111</v>
      </c>
      <c r="C499" s="241">
        <f ca="1"/>
        <v>0</v>
      </c>
      <c r="D499" s="240" t="str">
        <f ca="1"/>
        <v>六甲電子</v>
      </c>
      <c r="E499" s="240">
        <f ca="1"/>
        <v>0</v>
      </c>
      <c r="F499" s="240">
        <f ca="1"/>
        <v>0</v>
      </c>
      <c r="G499" s="240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7">
        <f ca="1"/>
        <v>33646</v>
      </c>
      <c r="M499">
        <f ca="1"/>
        <v>33</v>
      </c>
      <c r="N499" s="238">
        <f ca="1"/>
        <v>1400</v>
      </c>
      <c r="O499">
        <f ca="1"/>
        <v>0</v>
      </c>
      <c r="P499" s="239">
        <f ca="1"/>
        <v>2000</v>
      </c>
      <c r="Q499">
        <f ca="1"/>
        <v>0</v>
      </c>
      <c r="R499" s="239">
        <f ca="1"/>
        <v>600</v>
      </c>
      <c r="S499" s="239">
        <f ca="1"/>
        <v>180000</v>
      </c>
      <c r="T499" s="239">
        <f ca="1"/>
        <v>9027</v>
      </c>
      <c r="U499" s="239" t="str">
        <f ca="1"/>
        <v>0</v>
      </c>
      <c r="V499" s="239">
        <f ca="1"/>
        <v>16470</v>
      </c>
      <c r="W499" s="237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7">
        <f ca="1"/>
        <v>44957</v>
      </c>
      <c r="AE499" s="237">
        <f ca="1"/>
        <v>44964</v>
      </c>
      <c r="AF499" s="237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1">
        <f ca="1"/>
        <v>230112</v>
      </c>
      <c r="C500" s="241">
        <f ca="1"/>
        <v>0</v>
      </c>
      <c r="D500" s="240" t="str">
        <f ca="1"/>
        <v>PATEC</v>
      </c>
      <c r="E500" s="240">
        <f ca="1"/>
        <v>0</v>
      </c>
      <c r="F500" s="240">
        <f ca="1"/>
        <v>0</v>
      </c>
      <c r="G500" s="24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7">
        <f ca="1"/>
        <v>34322</v>
      </c>
      <c r="M500">
        <f ca="1"/>
        <v>31</v>
      </c>
      <c r="N500" s="238">
        <f ca="1"/>
        <v>1400</v>
      </c>
      <c r="O500">
        <f ca="1"/>
        <v>0</v>
      </c>
      <c r="P500" s="239">
        <f ca="1"/>
        <v>2000</v>
      </c>
      <c r="Q500">
        <f ca="1"/>
        <v>0</v>
      </c>
      <c r="R500" s="239">
        <f ca="1"/>
        <v>600</v>
      </c>
      <c r="S500" s="239">
        <f ca="1"/>
        <v>320000</v>
      </c>
      <c r="T500" s="239">
        <f ca="1"/>
        <v>16048</v>
      </c>
      <c r="U500" s="239" t="str">
        <f ca="1"/>
        <v>0</v>
      </c>
      <c r="V500" s="239">
        <f ca="1"/>
        <v>29280</v>
      </c>
      <c r="W500" s="237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7">
        <f ca="1"/>
        <v>44957</v>
      </c>
      <c r="AE500" s="237">
        <f ca="1"/>
        <v>45219</v>
      </c>
      <c r="AF500" s="237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1">
        <f ca="1"/>
        <v>220304</v>
      </c>
      <c r="C501" s="241">
        <f ca="1"/>
        <v>8210035</v>
      </c>
      <c r="D501" s="240" t="str">
        <f ca="1"/>
        <v>コーリツ 本社</v>
      </c>
      <c r="E501" s="240" t="str">
        <f ca="1"/>
        <v>本社工場製造1課2工区2班</v>
      </c>
      <c r="F501" s="240" t="str">
        <f ca="1"/>
        <v>本社工場製造1課2工区2班</v>
      </c>
      <c r="G501" s="240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7">
        <f ca="1"/>
        <v>34536</v>
      </c>
      <c r="M501">
        <f ca="1"/>
        <v>31</v>
      </c>
      <c r="N501" s="238">
        <f ca="1"/>
        <v>1500</v>
      </c>
      <c r="O501">
        <f ca="1"/>
        <v>0</v>
      </c>
      <c r="P501" s="239">
        <f ca="1"/>
        <v>2150</v>
      </c>
      <c r="Q501">
        <f ca="1"/>
        <v>0</v>
      </c>
      <c r="R501" s="239">
        <f ca="1"/>
        <v>650</v>
      </c>
      <c r="S501" s="239">
        <f ca="1"/>
        <v>360000</v>
      </c>
      <c r="T501" s="239">
        <f ca="1"/>
        <v>18054</v>
      </c>
      <c r="U501" s="239" t="str">
        <f ca="1"/>
        <v>0</v>
      </c>
      <c r="V501" s="239">
        <f ca="1"/>
        <v>32940</v>
      </c>
      <c r="W501" s="237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7">
        <f ca="1"/>
        <v>44958</v>
      </c>
      <c r="AE501" s="237">
        <f ca="1"/>
        <v>45736</v>
      </c>
      <c r="AF501" s="237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1">
        <f ca="1"/>
        <v>230201</v>
      </c>
      <c r="C502" s="241">
        <f ca="1"/>
        <v>232088</v>
      </c>
      <c r="D502" s="240" t="str">
        <f ca="1"/>
        <v>高雄工業 岡山</v>
      </c>
      <c r="E502" s="240" t="str">
        <f ca="1"/>
        <v>高雄工業株式会社 岡山品質保証部岡山HUB品証課</v>
      </c>
      <c r="F502" s="240" t="str">
        <f ca="1"/>
        <v>HUB　検査課係（保留中）</v>
      </c>
      <c r="G502" s="240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7">
        <f ca="1"/>
        <v>36357</v>
      </c>
      <c r="M502">
        <f ca="1"/>
        <v>26</v>
      </c>
      <c r="N502" s="238">
        <f ca="1"/>
        <v>1300</v>
      </c>
      <c r="O502">
        <f ca="1"/>
        <v>0</v>
      </c>
      <c r="P502" s="239">
        <f ca="1"/>
        <v>1660</v>
      </c>
      <c r="Q502">
        <f ca="1"/>
        <v>0</v>
      </c>
      <c r="R502" s="239">
        <f ca="1"/>
        <v>360</v>
      </c>
      <c r="S502" s="239">
        <f ca="1"/>
        <v>180000</v>
      </c>
      <c r="T502" s="239">
        <f ca="1"/>
        <v>9027</v>
      </c>
      <c r="U502" s="239" t="str">
        <f ca="1"/>
        <v>0</v>
      </c>
      <c r="V502" s="239">
        <f ca="1"/>
        <v>16470</v>
      </c>
      <c r="W502" s="237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7">
        <f ca="1"/>
        <v>44959</v>
      </c>
      <c r="AE502" s="237">
        <f ca="1"/>
        <v>45135</v>
      </c>
      <c r="AF502" s="237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1">
        <f ca="1"/>
        <v>230202</v>
      </c>
      <c r="C503" s="241">
        <f ca="1"/>
        <v>5534</v>
      </c>
      <c r="D503" s="240" t="str">
        <f ca="1"/>
        <v>加藤木材工業 春日井</v>
      </c>
      <c r="E503" s="240" t="str">
        <f ca="1"/>
        <v>生産部</v>
      </c>
      <c r="F503" s="240" t="str">
        <f ca="1"/>
        <v>加工課</v>
      </c>
      <c r="G503" s="240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7">
        <f ca="1"/>
        <v>35967</v>
      </c>
      <c r="M503">
        <f ca="1"/>
        <v>27</v>
      </c>
      <c r="N503" s="238">
        <f ca="1"/>
        <v>1300</v>
      </c>
      <c r="O503">
        <f ca="1"/>
        <v>0</v>
      </c>
      <c r="P503" s="239">
        <f ca="1"/>
        <v>1700</v>
      </c>
      <c r="Q503">
        <f ca="1"/>
        <v>0</v>
      </c>
      <c r="R503" s="239">
        <f ca="1"/>
        <v>400</v>
      </c>
      <c r="S503" s="239">
        <f ca="1"/>
        <v>300000</v>
      </c>
      <c r="T503" s="239">
        <f ca="1"/>
        <v>15045</v>
      </c>
      <c r="U503" s="239" t="str">
        <f ca="1"/>
        <v>0</v>
      </c>
      <c r="V503" s="239">
        <f ca="1"/>
        <v>27450</v>
      </c>
      <c r="W503" s="237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7">
        <f ca="1"/>
        <v>44959</v>
      </c>
      <c r="AE503" s="237">
        <f ca="1"/>
        <v>45357</v>
      </c>
      <c r="AF503" s="237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1">
        <f ca="1"/>
        <v>230203</v>
      </c>
      <c r="C504" s="241">
        <f ca="1"/>
        <v>5535</v>
      </c>
      <c r="D504" s="240" t="str">
        <f ca="1"/>
        <v>加藤木材工業 春日井</v>
      </c>
      <c r="E504" s="240" t="str">
        <f ca="1"/>
        <v>生産部</v>
      </c>
      <c r="F504" s="240" t="str">
        <f ca="1"/>
        <v>加工課</v>
      </c>
      <c r="G504" s="240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7">
        <f ca="1"/>
        <v>36051</v>
      </c>
      <c r="M504">
        <f ca="1"/>
        <v>27</v>
      </c>
      <c r="N504" s="238">
        <f ca="1"/>
        <v>1310</v>
      </c>
      <c r="O504" t="str">
        <f ca="1"/>
        <v>2025/5/21～1300円⇒1310円</v>
      </c>
      <c r="P504" s="239">
        <f ca="1"/>
        <v>1715</v>
      </c>
      <c r="Q504" t="str">
        <f ca="1"/>
        <v>2025/5/21~1700円⇒1715円</v>
      </c>
      <c r="R504" s="239">
        <f ca="1"/>
        <v>405</v>
      </c>
      <c r="S504" s="239">
        <f ca="1"/>
        <v>240000</v>
      </c>
      <c r="T504" s="239">
        <f ca="1"/>
        <v>12036</v>
      </c>
      <c r="U504" s="239" t="str">
        <f ca="1"/>
        <v>0</v>
      </c>
      <c r="V504" s="239">
        <f ca="1"/>
        <v>21960</v>
      </c>
      <c r="W504" s="237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7">
        <f ca="1"/>
        <v>44959</v>
      </c>
      <c r="AE504" s="237">
        <f ca="1"/>
        <v>0</v>
      </c>
      <c r="AF504" s="237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1">
        <f ca="1"/>
        <v>230204</v>
      </c>
      <c r="C505" s="241">
        <f ca="1"/>
        <v>5536</v>
      </c>
      <c r="D505" s="240" t="str">
        <f ca="1"/>
        <v>加藤木材工業 春日井</v>
      </c>
      <c r="E505" s="240" t="str">
        <f ca="1"/>
        <v>生産部</v>
      </c>
      <c r="F505" s="240" t="str">
        <f ca="1"/>
        <v>加工課</v>
      </c>
      <c r="G505" s="240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7">
        <f ca="1"/>
        <v>36058</v>
      </c>
      <c r="M505">
        <f ca="1"/>
        <v>27</v>
      </c>
      <c r="N505" s="238">
        <f ca="1"/>
        <v>1300</v>
      </c>
      <c r="O505">
        <f ca="1"/>
        <v>0</v>
      </c>
      <c r="P505" s="239">
        <f ca="1"/>
        <v>1700</v>
      </c>
      <c r="Q505">
        <f ca="1"/>
        <v>0</v>
      </c>
      <c r="R505" s="239">
        <f ca="1"/>
        <v>400</v>
      </c>
      <c r="S505" s="239">
        <f ca="1"/>
        <v>280000</v>
      </c>
      <c r="T505" s="239">
        <f ca="1"/>
        <v>14042</v>
      </c>
      <c r="U505" s="239" t="str">
        <f ca="1"/>
        <v>0</v>
      </c>
      <c r="V505" s="239">
        <f ca="1"/>
        <v>25620</v>
      </c>
      <c r="W505" s="237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7">
        <f ca="1"/>
        <v>44959</v>
      </c>
      <c r="AE505" s="237">
        <f ca="1"/>
        <v>45379</v>
      </c>
      <c r="AF505" s="237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1">
        <f ca="1"/>
        <v>220321</v>
      </c>
      <c r="C506" s="241">
        <f ca="1"/>
        <v>8210039</v>
      </c>
      <c r="D506" s="240" t="str">
        <f ca="1"/>
        <v>コーリツ 亀崎</v>
      </c>
      <c r="E506" s="240" t="str">
        <f ca="1"/>
        <v>亀崎工場製造5課6工区8班</v>
      </c>
      <c r="F506" s="240" t="str">
        <f ca="1"/>
        <v>亀崎工場製造5課6工区8班</v>
      </c>
      <c r="G506" s="240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7">
        <f ca="1"/>
        <v>35710</v>
      </c>
      <c r="M506">
        <f ca="1"/>
        <v>28</v>
      </c>
      <c r="N506" s="238">
        <f ca="1"/>
        <v>1500</v>
      </c>
      <c r="O506">
        <f ca="1"/>
        <v>0</v>
      </c>
      <c r="P506" s="239">
        <f ca="1"/>
        <v>2150</v>
      </c>
      <c r="Q506">
        <f ca="1"/>
        <v>0</v>
      </c>
      <c r="R506" s="239">
        <f ca="1"/>
        <v>650</v>
      </c>
      <c r="S506" s="239">
        <f ca="1"/>
        <v>360000</v>
      </c>
      <c r="T506" s="239">
        <f ca="1"/>
        <v>18054</v>
      </c>
      <c r="U506" s="239" t="str">
        <f ca="1"/>
        <v>0</v>
      </c>
      <c r="V506" s="239">
        <f ca="1"/>
        <v>32940</v>
      </c>
      <c r="W506" s="237">
        <f ca="1"/>
        <v>46058</v>
      </c>
      <c r="X506">
        <f ca="1"/>
        <v>52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7">
        <f ca="1"/>
        <v>44641</v>
      </c>
      <c r="AE506" s="237">
        <f ca="1"/>
        <v>0</v>
      </c>
      <c r="AF506" s="237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1">
        <f ca="1"/>
        <v>230205</v>
      </c>
      <c r="C507" s="241">
        <f ca="1"/>
        <v>0</v>
      </c>
      <c r="D507" s="240" t="str">
        <f ca="1"/>
        <v>ピーエムアイ</v>
      </c>
      <c r="E507" s="240" t="str">
        <f ca="1"/>
        <v>製造1</v>
      </c>
      <c r="F507" s="240" t="str">
        <f ca="1"/>
        <v>成型ライン</v>
      </c>
      <c r="G507" s="240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7">
        <f ca="1"/>
        <v>35363</v>
      </c>
      <c r="M507">
        <f ca="1"/>
        <v>29</v>
      </c>
      <c r="N507" s="238">
        <f ca="1"/>
        <v>1300</v>
      </c>
      <c r="O507">
        <f ca="1"/>
        <v>0</v>
      </c>
      <c r="P507" s="239">
        <f ca="1"/>
        <v>1800</v>
      </c>
      <c r="Q507">
        <f ca="1"/>
        <v>0</v>
      </c>
      <c r="R507" s="239">
        <f ca="1"/>
        <v>500</v>
      </c>
      <c r="S507" s="239">
        <f ca="1"/>
        <v>260000</v>
      </c>
      <c r="T507" s="239">
        <f ca="1"/>
        <v>13039</v>
      </c>
      <c r="U507" s="239" t="str">
        <f ca="1"/>
        <v>0</v>
      </c>
      <c r="V507" s="239">
        <f ca="1"/>
        <v>23790</v>
      </c>
      <c r="W507" s="23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7">
        <f ca="1"/>
        <v>44970</v>
      </c>
      <c r="AE507" s="237">
        <f ca="1"/>
        <v>45835</v>
      </c>
      <c r="AF507" s="23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1">
        <f ca="1"/>
        <v>230206</v>
      </c>
      <c r="C508" s="241">
        <f ca="1"/>
        <v>0</v>
      </c>
      <c r="D508" s="240" t="str">
        <f ca="1"/>
        <v>ピーエムアイ</v>
      </c>
      <c r="E508" s="240" t="str">
        <f ca="1"/>
        <v>製造1</v>
      </c>
      <c r="F508" s="240" t="str">
        <f ca="1"/>
        <v>成型ライン</v>
      </c>
      <c r="G508" s="240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7">
        <f ca="1"/>
        <v>33303</v>
      </c>
      <c r="M508">
        <f ca="1"/>
        <v>34</v>
      </c>
      <c r="N508" s="238">
        <f ca="1"/>
        <v>1300</v>
      </c>
      <c r="O508">
        <f ca="1"/>
        <v>0</v>
      </c>
      <c r="P508" s="239">
        <f ca="1"/>
        <v>1800</v>
      </c>
      <c r="Q508">
        <f ca="1"/>
        <v>0</v>
      </c>
      <c r="R508" s="239">
        <f ca="1"/>
        <v>500</v>
      </c>
      <c r="S508" s="239">
        <f ca="1"/>
        <v>260000</v>
      </c>
      <c r="T508" s="239">
        <f ca="1"/>
        <v>13039</v>
      </c>
      <c r="U508" s="239" t="str">
        <f ca="1"/>
        <v>0</v>
      </c>
      <c r="V508" s="239">
        <f ca="1"/>
        <v>23790</v>
      </c>
      <c r="W508" s="237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7">
        <f ca="1"/>
        <v>44978</v>
      </c>
      <c r="AE508" s="237">
        <f ca="1"/>
        <v>45503</v>
      </c>
      <c r="AF508" s="237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1">
        <f ca="1"/>
        <v>230213</v>
      </c>
      <c r="C509" s="241">
        <f ca="1"/>
        <v>232091</v>
      </c>
      <c r="D509" s="240" t="str">
        <f ca="1"/>
        <v>高雄工業 岡山</v>
      </c>
      <c r="E509" s="240" t="str">
        <f ca="1"/>
        <v>高雄工業株式会社 岡山事業所HUB工場製作1課</v>
      </c>
      <c r="F509" s="240" t="str">
        <f ca="1"/>
        <v>1次旋係</v>
      </c>
      <c r="G509" s="240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7">
        <f ca="1"/>
        <v>36137</v>
      </c>
      <c r="M509">
        <f ca="1"/>
        <v>27</v>
      </c>
      <c r="N509" s="238">
        <f ca="1"/>
        <v>1310</v>
      </c>
      <c r="O509">
        <f ca="1"/>
        <v>0</v>
      </c>
      <c r="P509" s="239">
        <f ca="1"/>
        <v>1720</v>
      </c>
      <c r="Q509">
        <f ca="1"/>
        <v>0</v>
      </c>
      <c r="R509" s="239">
        <f ca="1"/>
        <v>410</v>
      </c>
      <c r="S509" s="239">
        <f ca="1"/>
        <v>240000</v>
      </c>
      <c r="T509" s="239">
        <f ca="1"/>
        <v>12036</v>
      </c>
      <c r="U509" s="239" t="str">
        <f ca="1"/>
        <v>0</v>
      </c>
      <c r="V509" s="239">
        <f ca="1"/>
        <v>21960</v>
      </c>
      <c r="W509" s="237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7">
        <f ca="1"/>
        <v>44979</v>
      </c>
      <c r="AE509" s="237">
        <f ca="1"/>
        <v>45863</v>
      </c>
      <c r="AF509" s="237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1">
        <f ca="1"/>
        <v>230207</v>
      </c>
      <c r="C510" s="241">
        <f ca="1"/>
        <v>0</v>
      </c>
      <c r="D510" s="240" t="str">
        <f ca="1"/>
        <v>PATEC</v>
      </c>
      <c r="E510" s="240">
        <f ca="1"/>
        <v>0</v>
      </c>
      <c r="F510" s="240">
        <f ca="1"/>
        <v>0</v>
      </c>
      <c r="G510" s="24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7">
        <f ca="1"/>
        <v>32586</v>
      </c>
      <c r="M510">
        <f ca="1"/>
        <v>36</v>
      </c>
      <c r="N510" s="238">
        <f ca="1"/>
        <v>1400</v>
      </c>
      <c r="O510">
        <f ca="1"/>
        <v>0</v>
      </c>
      <c r="P510" s="239">
        <f ca="1"/>
        <v>2000</v>
      </c>
      <c r="Q510">
        <f ca="1"/>
        <v>0</v>
      </c>
      <c r="R510" s="239">
        <f ca="1"/>
        <v>600</v>
      </c>
      <c r="S510" s="239">
        <f ca="1"/>
        <v>300000</v>
      </c>
      <c r="T510" s="239">
        <f ca="1"/>
        <v>15045</v>
      </c>
      <c r="U510" s="239" t="str">
        <f ca="1"/>
        <v>0</v>
      </c>
      <c r="V510" s="239">
        <f ca="1"/>
        <v>27450</v>
      </c>
      <c r="W510" s="237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7">
        <f ca="1"/>
        <v>44979</v>
      </c>
      <c r="AE510" s="237">
        <f ca="1"/>
        <v>45201</v>
      </c>
      <c r="AF510" s="237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1">
        <f ca="1"/>
        <v>230208</v>
      </c>
      <c r="C511" s="241">
        <f ca="1"/>
        <v>0</v>
      </c>
      <c r="D511" s="240" t="str">
        <f ca="1"/>
        <v>PATEC</v>
      </c>
      <c r="E511" s="240">
        <f ca="1"/>
        <v>0</v>
      </c>
      <c r="F511" s="240">
        <f ca="1"/>
        <v>0</v>
      </c>
      <c r="G511" s="240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7">
        <f ca="1"/>
        <v>30351</v>
      </c>
      <c r="M511">
        <f ca="1"/>
        <v>42</v>
      </c>
      <c r="N511" s="238">
        <f ca="1"/>
        <v>1500</v>
      </c>
      <c r="O511">
        <f ca="1"/>
        <v>0</v>
      </c>
      <c r="P511" s="239">
        <f ca="1"/>
        <v>2000</v>
      </c>
      <c r="Q511">
        <f ca="1"/>
        <v>0</v>
      </c>
      <c r="R511" s="239">
        <f ca="1"/>
        <v>500</v>
      </c>
      <c r="S511" s="239">
        <f ca="1"/>
        <v>280000</v>
      </c>
      <c r="T511" s="239">
        <f ca="1"/>
        <v>14042</v>
      </c>
      <c r="U511" s="239">
        <f ca="1"/>
        <v>2226</v>
      </c>
      <c r="V511" s="239">
        <f ca="1"/>
        <v>25620</v>
      </c>
      <c r="W511" s="237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7">
        <f ca="1"/>
        <v>44979</v>
      </c>
      <c r="AE511" s="237">
        <f ca="1"/>
        <v>45471</v>
      </c>
      <c r="AF511" s="237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1">
        <f ca="1"/>
        <v>230209</v>
      </c>
      <c r="C512" s="241">
        <f ca="1"/>
        <v>0</v>
      </c>
      <c r="D512" s="240" t="str">
        <f ca="1"/>
        <v>PATEC</v>
      </c>
      <c r="E512" s="240" t="str">
        <f ca="1"/>
        <v>製造部検査課</v>
      </c>
      <c r="F512" s="240" t="str">
        <f ca="1"/>
        <v>検査</v>
      </c>
      <c r="G512" s="240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7">
        <f ca="1"/>
        <v>33629</v>
      </c>
      <c r="M512">
        <f ca="1"/>
        <v>33</v>
      </c>
      <c r="N512" s="238">
        <f ca="1"/>
        <v>1500</v>
      </c>
      <c r="O512">
        <f ca="1"/>
        <v>0</v>
      </c>
      <c r="P512" s="239">
        <f ca="1"/>
        <v>2000</v>
      </c>
      <c r="Q512" t="str">
        <f ca="1"/>
        <v>24/2/21～24/8/20まで請求単価50円下げ</v>
      </c>
      <c r="R512" s="239">
        <f ca="1"/>
        <v>500</v>
      </c>
      <c r="S512" s="239">
        <f ca="1"/>
        <v>360000</v>
      </c>
      <c r="T512" s="239">
        <f ca="1"/>
        <v>18054</v>
      </c>
      <c r="U512" s="239" t="str">
        <f ca="1"/>
        <v>0</v>
      </c>
      <c r="V512" s="239">
        <f ca="1"/>
        <v>32940</v>
      </c>
      <c r="W512" s="237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7">
        <f ca="1"/>
        <v>44979</v>
      </c>
      <c r="AE512" s="237">
        <f ca="1"/>
        <v>0</v>
      </c>
      <c r="AF512" s="237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1">
        <f ca="1"/>
        <v>230210</v>
      </c>
      <c r="C513" s="241">
        <f ca="1"/>
        <v>0</v>
      </c>
      <c r="D513" s="240" t="str">
        <f ca="1"/>
        <v>PATEC</v>
      </c>
      <c r="E513" s="240">
        <f ca="1"/>
        <v>0</v>
      </c>
      <c r="F513" s="240">
        <f ca="1"/>
        <v>0</v>
      </c>
      <c r="G513" s="240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7">
        <f ca="1"/>
        <v>32567</v>
      </c>
      <c r="M513">
        <f ca="1"/>
        <v>36</v>
      </c>
      <c r="N513" s="238">
        <f ca="1"/>
        <v>1500</v>
      </c>
      <c r="O513">
        <f ca="1"/>
        <v>0</v>
      </c>
      <c r="P513" s="239">
        <f ca="1"/>
        <v>2000</v>
      </c>
      <c r="Q513" t="str">
        <f ca="1"/>
        <v>24/2/21～24/8/20まで請求単価50円下げ</v>
      </c>
      <c r="R513" s="239">
        <f ca="1"/>
        <v>500</v>
      </c>
      <c r="S513" s="239">
        <f ca="1"/>
        <v>340000</v>
      </c>
      <c r="T513" s="239">
        <f ca="1"/>
        <v>17051</v>
      </c>
      <c r="U513" s="239" t="str">
        <f ca="1"/>
        <v>0</v>
      </c>
      <c r="V513" s="239">
        <f ca="1"/>
        <v>31110</v>
      </c>
      <c r="W513" s="237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7">
        <f ca="1"/>
        <v>44979</v>
      </c>
      <c r="AE513" s="237">
        <f ca="1"/>
        <v>45625</v>
      </c>
      <c r="AF513" s="237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1">
        <f ca="1"/>
        <v>230211</v>
      </c>
      <c r="C514" s="241">
        <f ca="1"/>
        <v>0</v>
      </c>
      <c r="D514" s="240" t="str">
        <f ca="1"/>
        <v>PATEC</v>
      </c>
      <c r="E514" s="240">
        <f ca="1"/>
        <v>0</v>
      </c>
      <c r="F514" s="240">
        <f ca="1"/>
        <v>0</v>
      </c>
      <c r="G514" s="240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7">
        <f ca="1"/>
        <v>32022</v>
      </c>
      <c r="M514">
        <f ca="1"/>
        <v>38</v>
      </c>
      <c r="N514" s="238">
        <f ca="1"/>
        <v>1600</v>
      </c>
      <c r="O514">
        <f ca="1"/>
        <v>0</v>
      </c>
      <c r="P514" s="239">
        <f ca="1"/>
        <v>2100</v>
      </c>
      <c r="Q514" t="str">
        <f ca="1"/>
        <v>24/2/21～24/8/20まで請求単価50円下げ</v>
      </c>
      <c r="R514" s="239">
        <f ca="1"/>
        <v>500</v>
      </c>
      <c r="S514" s="239">
        <f ca="1"/>
        <v>380000</v>
      </c>
      <c r="T514" s="239">
        <f ca="1"/>
        <v>19057</v>
      </c>
      <c r="U514" s="239" t="str">
        <f ca="1"/>
        <v>0</v>
      </c>
      <c r="V514" s="239">
        <f ca="1"/>
        <v>34770</v>
      </c>
      <c r="W514" s="237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7">
        <f ca="1"/>
        <v>44979</v>
      </c>
      <c r="AE514" s="237">
        <f ca="1"/>
        <v>45805</v>
      </c>
      <c r="AF514" s="237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1">
        <f ca="1"/>
        <v>230212</v>
      </c>
      <c r="C515" s="241">
        <f ca="1"/>
        <v>232093</v>
      </c>
      <c r="D515" s="240" t="str">
        <f ca="1"/>
        <v>高雄工業 岡山</v>
      </c>
      <c r="E515" s="240" t="str">
        <f ca="1"/>
        <v>高雄工業株式会社 岡山事業所HUB工場製作1課</v>
      </c>
      <c r="F515" s="240" t="str">
        <f ca="1"/>
        <v>1次旋係</v>
      </c>
      <c r="G515" s="240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7">
        <f ca="1"/>
        <v>36892</v>
      </c>
      <c r="M515">
        <f ca="1"/>
        <v>24</v>
      </c>
      <c r="N515" s="238">
        <f ca="1"/>
        <v>1310</v>
      </c>
      <c r="O515">
        <f ca="1"/>
        <v>0</v>
      </c>
      <c r="P515" s="239">
        <f ca="1"/>
        <v>1710</v>
      </c>
      <c r="Q515">
        <f ca="1"/>
        <v>0</v>
      </c>
      <c r="R515" s="239">
        <f ca="1"/>
        <v>400</v>
      </c>
      <c r="S515" s="239">
        <f ca="1"/>
        <v>220000</v>
      </c>
      <c r="T515" s="239">
        <f ca="1"/>
        <v>11033</v>
      </c>
      <c r="U515" s="239" t="str">
        <f ca="1"/>
        <v>0</v>
      </c>
      <c r="V515" s="239">
        <f ca="1"/>
        <v>20130</v>
      </c>
      <c r="W515" s="237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7">
        <f ca="1"/>
        <v>44979</v>
      </c>
      <c r="AE515" s="237">
        <f ca="1"/>
        <v>45762</v>
      </c>
      <c r="AF515" s="237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1">
        <f ca="1"/>
        <v>230214</v>
      </c>
      <c r="C516" s="241">
        <f ca="1"/>
        <v>232089</v>
      </c>
      <c r="D516" s="240" t="str">
        <f ca="1"/>
        <v>高雄工業 岡山</v>
      </c>
      <c r="E516" s="240" t="str">
        <f ca="1"/>
        <v>高雄工業株式会社 岡山事業所HUB工場製作1課</v>
      </c>
      <c r="F516" s="240" t="str">
        <f ca="1"/>
        <v>1次旋係</v>
      </c>
      <c r="G516" s="240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7">
        <f ca="1"/>
        <v>36846</v>
      </c>
      <c r="M516">
        <f ca="1"/>
        <v>25</v>
      </c>
      <c r="N516" s="238">
        <f ca="1"/>
        <v>1300</v>
      </c>
      <c r="O516">
        <f ca="1"/>
        <v>0</v>
      </c>
      <c r="P516" s="239">
        <f ca="1"/>
        <v>1700</v>
      </c>
      <c r="Q516">
        <f ca="1"/>
        <v>0</v>
      </c>
      <c r="R516" s="239">
        <f ca="1"/>
        <v>400</v>
      </c>
      <c r="S516" s="239">
        <f ca="1"/>
        <v>220000</v>
      </c>
      <c r="T516" s="239">
        <f ca="1"/>
        <v>11033</v>
      </c>
      <c r="U516" s="239" t="str">
        <f ca="1"/>
        <v>0</v>
      </c>
      <c r="V516" s="239">
        <f ca="1"/>
        <v>20130</v>
      </c>
      <c r="W516" s="237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7">
        <f ca="1"/>
        <v>44979</v>
      </c>
      <c r="AE516" s="237">
        <f ca="1"/>
        <v>45713</v>
      </c>
      <c r="AF516" s="237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1">
        <f ca="1"/>
        <v>230215</v>
      </c>
      <c r="C517" s="241">
        <f ca="1"/>
        <v>232092</v>
      </c>
      <c r="D517" s="240" t="str">
        <f ca="1"/>
        <v>高雄工業 岡山</v>
      </c>
      <c r="E517" s="240" t="str">
        <f ca="1"/>
        <v>高雄工業株式会社 岡山事業所HUB工場製作1課</v>
      </c>
      <c r="F517" s="240" t="str">
        <f ca="1"/>
        <v>1次旋係</v>
      </c>
      <c r="G517" s="240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7">
        <f ca="1"/>
        <v>35718</v>
      </c>
      <c r="M517">
        <f ca="1"/>
        <v>28</v>
      </c>
      <c r="N517" s="238">
        <f ca="1"/>
        <v>1300</v>
      </c>
      <c r="O517">
        <f ca="1"/>
        <v>0</v>
      </c>
      <c r="P517" s="239">
        <f ca="1"/>
        <v>1700</v>
      </c>
      <c r="Q517">
        <f ca="1"/>
        <v>0</v>
      </c>
      <c r="R517" s="239">
        <f ca="1"/>
        <v>400</v>
      </c>
      <c r="S517" s="239">
        <f ca="1"/>
        <v>240000</v>
      </c>
      <c r="T517" s="239">
        <f ca="1"/>
        <v>12036</v>
      </c>
      <c r="U517" s="239" t="str">
        <f ca="1"/>
        <v>0</v>
      </c>
      <c r="V517" s="239">
        <f ca="1"/>
        <v>21960</v>
      </c>
      <c r="W517" s="23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7">
        <f ca="1"/>
        <v>44979</v>
      </c>
      <c r="AE517" s="237">
        <f ca="1"/>
        <v>45580</v>
      </c>
      <c r="AF517" s="23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1">
        <f ca="1"/>
        <v>230216</v>
      </c>
      <c r="C518" s="241">
        <f ca="1"/>
        <v>232090</v>
      </c>
      <c r="D518" s="240" t="str">
        <f ca="1"/>
        <v>高雄工業 岡山</v>
      </c>
      <c r="E518" s="240" t="str">
        <f ca="1"/>
        <v>高雄工業株式会社 岡山事業所HUB工場製作1課</v>
      </c>
      <c r="F518" s="240" t="str">
        <f ca="1"/>
        <v>1次旋係</v>
      </c>
      <c r="G518" s="240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7">
        <f ca="1"/>
        <v>36543</v>
      </c>
      <c r="M518">
        <f ca="1"/>
        <v>25</v>
      </c>
      <c r="N518" s="238">
        <f ca="1"/>
        <v>1300</v>
      </c>
      <c r="O518">
        <f ca="1"/>
        <v>0</v>
      </c>
      <c r="P518" s="239">
        <f ca="1"/>
        <v>1700</v>
      </c>
      <c r="Q518">
        <f ca="1"/>
        <v>0</v>
      </c>
      <c r="R518" s="239">
        <f ca="1"/>
        <v>400</v>
      </c>
      <c r="S518" s="239">
        <f ca="1"/>
        <v>240000</v>
      </c>
      <c r="T518" s="239">
        <f ca="1"/>
        <v>12036</v>
      </c>
      <c r="U518" s="239" t="str">
        <f ca="1"/>
        <v>0</v>
      </c>
      <c r="V518" s="239">
        <f ca="1"/>
        <v>21960</v>
      </c>
      <c r="W518" s="237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7">
        <f ca="1"/>
        <v>44979</v>
      </c>
      <c r="AE518" s="237">
        <f ca="1"/>
        <v>45686</v>
      </c>
      <c r="AF518" s="237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1">
        <f ca="1"/>
        <v>230217</v>
      </c>
      <c r="C519" s="241">
        <f ca="1"/>
        <v>8210043</v>
      </c>
      <c r="D519" s="240" t="str">
        <f ca="1"/>
        <v>コーリツ 州の崎</v>
      </c>
      <c r="E519" s="240" t="str">
        <f ca="1"/>
        <v>州の崎工場製造2課2工区３班</v>
      </c>
      <c r="F519" s="240" t="str">
        <f ca="1"/>
        <v>州の崎工場製造2課2工区３班</v>
      </c>
      <c r="G519" s="240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7">
        <f ca="1"/>
        <v>32902</v>
      </c>
      <c r="M519">
        <f ca="1"/>
        <v>35</v>
      </c>
      <c r="N519" s="238">
        <f ca="1"/>
        <v>1655</v>
      </c>
      <c r="O519">
        <f ca="1"/>
        <v>0</v>
      </c>
      <c r="P519" s="239">
        <f ca="1"/>
        <v>2375</v>
      </c>
      <c r="Q519">
        <f ca="1"/>
        <v>0</v>
      </c>
      <c r="R519" s="239">
        <f ca="1"/>
        <v>720</v>
      </c>
      <c r="S519" s="239">
        <f ca="1"/>
        <v>360000</v>
      </c>
      <c r="T519" s="239">
        <f ca="1"/>
        <v>18054</v>
      </c>
      <c r="U519" s="239" t="str">
        <f ca="1"/>
        <v>0</v>
      </c>
      <c r="V519" s="239">
        <f ca="1"/>
        <v>32940</v>
      </c>
      <c r="W519" s="237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7">
        <f ca="1"/>
        <v>44984</v>
      </c>
      <c r="AE519" s="237">
        <f ca="1"/>
        <v>0</v>
      </c>
      <c r="AF519" s="237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1">
        <f ca="1"/>
        <v>230302</v>
      </c>
      <c r="C520" s="241">
        <f ca="1"/>
        <v>8210046</v>
      </c>
      <c r="D520" s="240" t="str">
        <f ca="1"/>
        <v>コーリツ 乙川</v>
      </c>
      <c r="E520" s="240" t="str">
        <f ca="1"/>
        <v>乙川工場製造3課5工区7班</v>
      </c>
      <c r="F520" s="240" t="str">
        <f ca="1"/>
        <v>乙川工場製造3課5工区7班</v>
      </c>
      <c r="G520" s="24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7">
        <f ca="1"/>
        <v>33126</v>
      </c>
      <c r="M520">
        <f ca="1"/>
        <v>35</v>
      </c>
      <c r="N520" s="238">
        <f ca="1"/>
        <v>1500</v>
      </c>
      <c r="O520">
        <f ca="1"/>
        <v>0</v>
      </c>
      <c r="P520" s="239">
        <f ca="1"/>
        <v>2150</v>
      </c>
      <c r="Q520">
        <f ca="1"/>
        <v>0</v>
      </c>
      <c r="R520" s="239">
        <f ca="1"/>
        <v>650</v>
      </c>
      <c r="S520" s="239">
        <f ca="1"/>
        <v>340000</v>
      </c>
      <c r="T520" s="239">
        <f ca="1"/>
        <v>17051</v>
      </c>
      <c r="U520" s="239" t="str">
        <f ca="1"/>
        <v>0</v>
      </c>
      <c r="V520" s="239">
        <f ca="1"/>
        <v>31110</v>
      </c>
      <c r="W520" s="237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7">
        <f ca="1"/>
        <v>44986</v>
      </c>
      <c r="AE520" s="237">
        <f ca="1"/>
        <v>0</v>
      </c>
      <c r="AF520" s="237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1">
        <f ca="1"/>
        <v>230218</v>
      </c>
      <c r="C521" s="241">
        <f ca="1"/>
        <v>8210042</v>
      </c>
      <c r="D521" s="240" t="str">
        <f ca="1"/>
        <v>コーリツ 乙川</v>
      </c>
      <c r="E521" s="240" t="str">
        <f ca="1"/>
        <v>乙川工場製造3課6工区9班</v>
      </c>
      <c r="F521" s="240" t="str">
        <f ca="1"/>
        <v>乙川工場製造3課6工区9班</v>
      </c>
      <c r="G521" s="240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7">
        <f ca="1"/>
        <v>35077</v>
      </c>
      <c r="M521">
        <f ca="1"/>
        <v>29</v>
      </c>
      <c r="N521" s="238">
        <f ca="1"/>
        <v>1400</v>
      </c>
      <c r="O521">
        <f ca="1"/>
        <v>0</v>
      </c>
      <c r="P521" s="239">
        <f ca="1"/>
        <v>1990</v>
      </c>
      <c r="Q521">
        <f ca="1"/>
        <v>0</v>
      </c>
      <c r="R521" s="239">
        <f ca="1"/>
        <v>590</v>
      </c>
      <c r="S521" s="239">
        <f ca="1"/>
        <v>320000</v>
      </c>
      <c r="T521" s="239">
        <f ca="1"/>
        <v>16048</v>
      </c>
      <c r="U521" s="239" t="str">
        <f ca="1"/>
        <v>0</v>
      </c>
      <c r="V521" s="239">
        <f ca="1"/>
        <v>29280</v>
      </c>
      <c r="W521" s="237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7">
        <f ca="1"/>
        <v>44984</v>
      </c>
      <c r="AE521" s="237">
        <f ca="1"/>
        <v>45317</v>
      </c>
      <c r="AF521" s="237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1">
        <f ca="1"/>
        <v>230219</v>
      </c>
      <c r="C522" s="241">
        <f ca="1"/>
        <v>5538</v>
      </c>
      <c r="D522" s="240" t="str">
        <f ca="1"/>
        <v>加藤木材工業 本社</v>
      </c>
      <c r="E522" s="240" t="str">
        <f ca="1"/>
        <v>資材供給部</v>
      </c>
      <c r="F522" s="240" t="str">
        <f ca="1"/>
        <v>メラミン課</v>
      </c>
      <c r="G522" s="240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7">
        <f ca="1"/>
        <v>34874</v>
      </c>
      <c r="M522">
        <f ca="1"/>
        <v>30</v>
      </c>
      <c r="N522" s="238">
        <f ca="1"/>
        <v>1300</v>
      </c>
      <c r="O522">
        <f ca="1"/>
        <v>0</v>
      </c>
      <c r="P522" s="239">
        <f ca="1"/>
        <v>1700</v>
      </c>
      <c r="Q522">
        <f ca="1"/>
        <v>0</v>
      </c>
      <c r="R522" s="239">
        <f ca="1"/>
        <v>400</v>
      </c>
      <c r="S522" s="239">
        <f ca="1"/>
        <v>260000</v>
      </c>
      <c r="T522" s="239">
        <f ca="1"/>
        <v>13039</v>
      </c>
      <c r="U522" s="239" t="str">
        <f ca="1"/>
        <v>0</v>
      </c>
      <c r="V522" s="239">
        <f ca="1"/>
        <v>23790</v>
      </c>
      <c r="W522" s="237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7">
        <f ca="1"/>
        <v>44984</v>
      </c>
      <c r="AE522" s="237">
        <f ca="1"/>
        <v>45334</v>
      </c>
      <c r="AF522" s="237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1">
        <f ca="1"/>
        <v>230220</v>
      </c>
      <c r="C523" s="241">
        <f ca="1"/>
        <v>212038</v>
      </c>
      <c r="D523" s="240" t="str">
        <f ca="1"/>
        <v>高雄工業 本社</v>
      </c>
      <c r="E523" s="240" t="str">
        <f ca="1"/>
        <v>高雄工業株式会社 愛知事業所本社工場製作課</v>
      </c>
      <c r="F523" s="240" t="str">
        <f ca="1"/>
        <v>リフト作業</v>
      </c>
      <c r="G523" s="240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7">
        <f ca="1"/>
        <v>21815</v>
      </c>
      <c r="M523">
        <f ca="1"/>
        <v>66</v>
      </c>
      <c r="N523" s="238">
        <f ca="1"/>
        <v>1400</v>
      </c>
      <c r="O523">
        <f ca="1"/>
        <v>0</v>
      </c>
      <c r="P523" s="239">
        <f ca="1"/>
        <v>1780</v>
      </c>
      <c r="Q523">
        <f ca="1"/>
        <v>0</v>
      </c>
      <c r="R523" s="239">
        <f ca="1"/>
        <v>380</v>
      </c>
      <c r="S523" s="239">
        <f ca="1"/>
        <v>260000</v>
      </c>
      <c r="T523" s="239">
        <f ca="1"/>
        <v>13039</v>
      </c>
      <c r="U523" s="239" t="str">
        <f ca="1"/>
        <v>0</v>
      </c>
      <c r="V523" s="239">
        <f ca="1"/>
        <v>23790</v>
      </c>
      <c r="W523" s="237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7">
        <f ca="1"/>
        <v>44985</v>
      </c>
      <c r="AE523" s="237">
        <f ca="1"/>
        <v>45562</v>
      </c>
      <c r="AF523" s="237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1">
        <f ca="1"/>
        <v>230221</v>
      </c>
      <c r="C524" s="241">
        <f ca="1"/>
        <v>0</v>
      </c>
      <c r="D524" s="240" t="str">
        <f ca="1"/>
        <v>六甲電子</v>
      </c>
      <c r="E524" s="240">
        <f ca="1"/>
        <v>0</v>
      </c>
      <c r="F524" s="240">
        <f ca="1"/>
        <v>0</v>
      </c>
      <c r="G524" s="240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7">
        <f ca="1"/>
        <v>33120</v>
      </c>
      <c r="M524">
        <f ca="1"/>
        <v>35</v>
      </c>
      <c r="N524" s="238">
        <f ca="1"/>
        <v>1500</v>
      </c>
      <c r="O524">
        <f ca="1"/>
        <v>0</v>
      </c>
      <c r="P524" s="239">
        <f ca="1"/>
        <v>2200</v>
      </c>
      <c r="Q524">
        <f ca="1"/>
        <v>0</v>
      </c>
      <c r="R524" s="239">
        <f ca="1"/>
        <v>700</v>
      </c>
      <c r="S524" s="239">
        <f ca="1"/>
        <v>300000</v>
      </c>
      <c r="T524" s="239">
        <f ca="1"/>
        <v>15045</v>
      </c>
      <c r="U524" s="239" t="str">
        <f ca="1"/>
        <v>0</v>
      </c>
      <c r="V524" s="239">
        <f ca="1"/>
        <v>27450</v>
      </c>
      <c r="W524" s="237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7">
        <f ca="1"/>
        <v>44985</v>
      </c>
      <c r="AE524" s="237">
        <f ca="1"/>
        <v>45208</v>
      </c>
      <c r="AF524" s="237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1">
        <f ca="1"/>
        <v>230303</v>
      </c>
      <c r="C525" s="241">
        <f ca="1"/>
        <v>232098</v>
      </c>
      <c r="D525" s="240" t="str">
        <f ca="1"/>
        <v>高雄工業 岡山</v>
      </c>
      <c r="E525" s="240" t="str">
        <f ca="1"/>
        <v>高雄工業株式会社 岡山事業所HUB工場製作1課</v>
      </c>
      <c r="F525" s="240" t="str">
        <f ca="1"/>
        <v>1次旋係</v>
      </c>
      <c r="G525" s="240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7">
        <f ca="1"/>
        <v>35340</v>
      </c>
      <c r="M525">
        <f ca="1"/>
        <v>29</v>
      </c>
      <c r="N525" s="238">
        <f ca="1"/>
        <v>1310</v>
      </c>
      <c r="O525">
        <f ca="1"/>
        <v>0</v>
      </c>
      <c r="P525" s="239">
        <f ca="1"/>
        <v>1720</v>
      </c>
      <c r="Q525">
        <f ca="1"/>
        <v>0</v>
      </c>
      <c r="R525" s="239">
        <f ca="1"/>
        <v>410</v>
      </c>
      <c r="S525" s="239">
        <f ca="1"/>
        <v>260000</v>
      </c>
      <c r="T525" s="239">
        <f ca="1"/>
        <v>13039</v>
      </c>
      <c r="U525" s="239" t="str">
        <f ca="1"/>
        <v>0</v>
      </c>
      <c r="V525" s="239">
        <f ca="1"/>
        <v>23790</v>
      </c>
      <c r="W525" s="237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7">
        <f ca="1"/>
        <v>44986</v>
      </c>
      <c r="AE525" s="237">
        <f ca="1"/>
        <v>0</v>
      </c>
      <c r="AF525" s="237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1">
        <f ca="1"/>
        <v>230305</v>
      </c>
      <c r="C526" s="241">
        <f ca="1"/>
        <v>232097</v>
      </c>
      <c r="D526" s="240" t="str">
        <f ca="1"/>
        <v>高雄工業 岡山</v>
      </c>
      <c r="E526" s="240" t="str">
        <f ca="1"/>
        <v>高雄工業株式会社 岡山事業所HUB工場製作1課</v>
      </c>
      <c r="F526" s="240" t="str">
        <f ca="1"/>
        <v>1次旋係</v>
      </c>
      <c r="G526" s="240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7">
        <f ca="1"/>
        <v>35908</v>
      </c>
      <c r="M526">
        <f ca="1"/>
        <v>27</v>
      </c>
      <c r="N526" s="238">
        <f ca="1"/>
        <v>1310</v>
      </c>
      <c r="O526">
        <f ca="1"/>
        <v>0</v>
      </c>
      <c r="P526" s="239">
        <f ca="1"/>
        <v>1730</v>
      </c>
      <c r="Q526">
        <f ca="1"/>
        <v>0</v>
      </c>
      <c r="R526" s="239">
        <f ca="1"/>
        <v>420</v>
      </c>
      <c r="S526" s="239">
        <f ca="1"/>
        <v>260000</v>
      </c>
      <c r="T526" s="239">
        <f ca="1"/>
        <v>13039</v>
      </c>
      <c r="U526" s="239" t="str">
        <f ca="1"/>
        <v>0</v>
      </c>
      <c r="V526" s="239">
        <f ca="1"/>
        <v>23790</v>
      </c>
      <c r="W526" s="237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7">
        <f ca="1"/>
        <v>44986</v>
      </c>
      <c r="AE526" s="237">
        <f ca="1"/>
        <v>0</v>
      </c>
      <c r="AF526" s="237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1">
        <f ca="1"/>
        <v>220303</v>
      </c>
      <c r="C527" s="241">
        <f ca="1"/>
        <v>8210036</v>
      </c>
      <c r="D527" s="240" t="str">
        <f ca="1"/>
        <v>コーリツ 乙川</v>
      </c>
      <c r="E527" s="240" t="str">
        <f ca="1"/>
        <v>乙川工場製造3課6工区9班</v>
      </c>
      <c r="F527" s="240" t="str">
        <f ca="1"/>
        <v>乙川工場製造3課6工区9班</v>
      </c>
      <c r="G527" s="240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7">
        <f ca="1"/>
        <v>33068</v>
      </c>
      <c r="M527">
        <f ca="1"/>
        <v>35</v>
      </c>
      <c r="N527" s="238">
        <f ca="1"/>
        <v>1400</v>
      </c>
      <c r="O527">
        <f ca="1"/>
        <v>0</v>
      </c>
      <c r="P527" s="239">
        <f ca="1"/>
        <v>1990</v>
      </c>
      <c r="Q527">
        <f ca="1"/>
        <v>0</v>
      </c>
      <c r="R527" s="239">
        <f ca="1"/>
        <v>590</v>
      </c>
      <c r="S527" s="239">
        <f ca="1"/>
        <v>410000</v>
      </c>
      <c r="T527" s="239">
        <f ca="1"/>
        <v>20561</v>
      </c>
      <c r="U527" s="239" t="str">
        <f ca="1"/>
        <v>0</v>
      </c>
      <c r="V527" s="239">
        <f ca="1"/>
        <v>37515</v>
      </c>
      <c r="W527" s="23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7">
        <f ca="1"/>
        <v>44986</v>
      </c>
      <c r="AE527" s="237">
        <f ca="1"/>
        <v>45589</v>
      </c>
      <c r="AF527" s="23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1">
        <f ca="1"/>
        <v>220315</v>
      </c>
      <c r="C528" s="241">
        <f ca="1"/>
        <v>8210037</v>
      </c>
      <c r="D528" s="240" t="str">
        <f ca="1"/>
        <v>コーリツ 本社</v>
      </c>
      <c r="E528" s="240" t="str">
        <f ca="1"/>
        <v>本社工場製造1課2工区2班</v>
      </c>
      <c r="F528" s="240" t="str">
        <f ca="1"/>
        <v>本社工場製造1課2工区2班</v>
      </c>
      <c r="G528" s="240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7">
        <f ca="1"/>
        <v>34262</v>
      </c>
      <c r="M528">
        <f ca="1"/>
        <v>32</v>
      </c>
      <c r="N528" s="238">
        <f ca="1"/>
        <v>1400</v>
      </c>
      <c r="O528">
        <f ca="1"/>
        <v>0</v>
      </c>
      <c r="P528" s="239">
        <f ca="1"/>
        <v>1990</v>
      </c>
      <c r="Q528">
        <f ca="1"/>
        <v>0</v>
      </c>
      <c r="R528" s="239">
        <f ca="1"/>
        <v>590</v>
      </c>
      <c r="S528" s="239">
        <f ca="1"/>
        <v>320000</v>
      </c>
      <c r="T528" s="239">
        <f ca="1"/>
        <v>16048</v>
      </c>
      <c r="U528" s="239" t="str">
        <f ca="1"/>
        <v>0</v>
      </c>
      <c r="V528" s="239">
        <f ca="1"/>
        <v>29280</v>
      </c>
      <c r="W528" s="237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7">
        <f ca="1"/>
        <v>44986</v>
      </c>
      <c r="AE528" s="237">
        <f ca="1"/>
        <v>45286</v>
      </c>
      <c r="AF528" s="237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1">
        <f ca="1"/>
        <v>230301</v>
      </c>
      <c r="C529" s="241">
        <f ca="1"/>
        <v>8210045</v>
      </c>
      <c r="D529" s="240" t="str">
        <f ca="1"/>
        <v>コーリツ 亀崎</v>
      </c>
      <c r="E529" s="240" t="str">
        <f ca="1"/>
        <v>亀崎工場製造5課6工区8班</v>
      </c>
      <c r="F529" s="240" t="str">
        <f ca="1"/>
        <v>亀崎工場製造5課6工区8班</v>
      </c>
      <c r="G529" s="240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7">
        <f ca="1"/>
        <v>33608</v>
      </c>
      <c r="M529">
        <f ca="1"/>
        <v>33</v>
      </c>
      <c r="N529" s="238">
        <f ca="1"/>
        <v>1555</v>
      </c>
      <c r="O529">
        <f ca="1"/>
        <v>0</v>
      </c>
      <c r="P529" s="239">
        <f ca="1"/>
        <v>2225</v>
      </c>
      <c r="Q529">
        <f ca="1"/>
        <v>0</v>
      </c>
      <c r="R529" s="239">
        <f ca="1"/>
        <v>670</v>
      </c>
      <c r="S529" s="239">
        <f ca="1"/>
        <v>360000</v>
      </c>
      <c r="T529" s="239">
        <f ca="1"/>
        <v>18054</v>
      </c>
      <c r="U529" s="239" t="str">
        <f ca="1"/>
        <v>0</v>
      </c>
      <c r="V529" s="239">
        <f ca="1"/>
        <v>32940</v>
      </c>
      <c r="W529" s="237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7">
        <f ca="1"/>
        <v>44986</v>
      </c>
      <c r="AE529" s="237">
        <f ca="1"/>
        <v>45735</v>
      </c>
      <c r="AF529" s="237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1">
        <f ca="1"/>
        <v>230309</v>
      </c>
      <c r="C530" s="241">
        <f ca="1"/>
        <v>8210048</v>
      </c>
      <c r="D530" s="240" t="str">
        <f ca="1"/>
        <v>コーリツ 本社</v>
      </c>
      <c r="E530" s="240" t="str">
        <f ca="1"/>
        <v>本社工場製造1課2工区3班</v>
      </c>
      <c r="F530" s="240" t="str">
        <f ca="1"/>
        <v>本社工場製造1課2工区3班</v>
      </c>
      <c r="G530" s="24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7">
        <f ca="1"/>
        <v>34483</v>
      </c>
      <c r="M530">
        <f ca="1"/>
        <v>31</v>
      </c>
      <c r="N530" s="238">
        <f ca="1"/>
        <v>1555</v>
      </c>
      <c r="O530">
        <f ca="1"/>
        <v>0</v>
      </c>
      <c r="P530" s="239">
        <f ca="1"/>
        <v>2225</v>
      </c>
      <c r="Q530">
        <f ca="1"/>
        <v>0</v>
      </c>
      <c r="R530" s="239">
        <f ca="1"/>
        <v>670</v>
      </c>
      <c r="S530" s="239">
        <f ca="1"/>
        <v>380000</v>
      </c>
      <c r="T530" s="239">
        <f ca="1"/>
        <v>19057</v>
      </c>
      <c r="U530" s="239" t="str">
        <f ca="1"/>
        <v>0</v>
      </c>
      <c r="V530" s="239">
        <f ca="1"/>
        <v>34770</v>
      </c>
      <c r="W530" s="237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7">
        <f ca="1"/>
        <v>44993</v>
      </c>
      <c r="AE530" s="237">
        <f ca="1"/>
        <v>0</v>
      </c>
      <c r="AF530" s="237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1">
        <f ca="1"/>
        <v>230304</v>
      </c>
      <c r="C531" s="241">
        <f ca="1"/>
        <v>232096</v>
      </c>
      <c r="D531" s="240" t="str">
        <f ca="1"/>
        <v>高雄工業 岡山</v>
      </c>
      <c r="E531" s="240" t="str">
        <f ca="1"/>
        <v>高雄工業株式会社 岡山事業所CVJ工場製作課</v>
      </c>
      <c r="F531" s="240" t="str">
        <f ca="1"/>
        <v>CVJ転造係</v>
      </c>
      <c r="G531" s="240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7">
        <f ca="1"/>
        <v>36153</v>
      </c>
      <c r="M531">
        <f ca="1"/>
        <v>26</v>
      </c>
      <c r="N531" s="238">
        <f ca="1"/>
        <v>1300</v>
      </c>
      <c r="O531">
        <f ca="1"/>
        <v>0</v>
      </c>
      <c r="P531" s="239">
        <f ca="1"/>
        <v>1700</v>
      </c>
      <c r="Q531">
        <f ca="1"/>
        <v>0</v>
      </c>
      <c r="R531" s="239">
        <f ca="1"/>
        <v>400</v>
      </c>
      <c r="S531" s="239">
        <f ca="1"/>
        <v>240000</v>
      </c>
      <c r="T531" s="239">
        <f ca="1"/>
        <v>12036</v>
      </c>
      <c r="U531" s="239" t="str">
        <f ca="1"/>
        <v>0</v>
      </c>
      <c r="V531" s="239">
        <f ca="1"/>
        <v>21960</v>
      </c>
      <c r="W531" s="237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7">
        <f ca="1"/>
        <v>44986</v>
      </c>
      <c r="AE531" s="237">
        <f ca="1"/>
        <v>45611</v>
      </c>
      <c r="AF531" s="237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1">
        <f ca="1"/>
        <v>230306</v>
      </c>
      <c r="C532" s="241">
        <f ca="1"/>
        <v>232094</v>
      </c>
      <c r="D532" s="240" t="str">
        <f ca="1"/>
        <v>高雄工業 岡山</v>
      </c>
      <c r="E532" s="240" t="str">
        <f ca="1"/>
        <v>高雄工業株式会社 岡山事業所HUB工場製作1課</v>
      </c>
      <c r="F532" s="240" t="str">
        <f ca="1"/>
        <v>1次旋係</v>
      </c>
      <c r="G532" s="240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7">
        <f ca="1"/>
        <v>35709</v>
      </c>
      <c r="M532">
        <f ca="1"/>
        <v>28</v>
      </c>
      <c r="N532" s="238">
        <f ca="1"/>
        <v>1300</v>
      </c>
      <c r="O532">
        <f ca="1"/>
        <v>0</v>
      </c>
      <c r="P532" s="239">
        <f ca="1"/>
        <v>1700</v>
      </c>
      <c r="Q532">
        <f ca="1"/>
        <v>0</v>
      </c>
      <c r="R532" s="239">
        <f ca="1"/>
        <v>400</v>
      </c>
      <c r="S532" s="239">
        <f ca="1"/>
        <v>240000</v>
      </c>
      <c r="T532" s="239">
        <f ca="1"/>
        <v>12036</v>
      </c>
      <c r="U532" s="239" t="str">
        <f ca="1"/>
        <v>0</v>
      </c>
      <c r="V532" s="239">
        <f ca="1"/>
        <v>21960</v>
      </c>
      <c r="W532" s="237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7">
        <f ca="1"/>
        <v>44986</v>
      </c>
      <c r="AE532" s="237">
        <f ca="1"/>
        <v>45686</v>
      </c>
      <c r="AF532" s="237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1">
        <f ca="1"/>
        <v>230307</v>
      </c>
      <c r="C533" s="241">
        <f ca="1"/>
        <v>232095</v>
      </c>
      <c r="D533" s="240" t="str">
        <f ca="1"/>
        <v>高雄工業 岡山</v>
      </c>
      <c r="E533" s="240" t="str">
        <f ca="1"/>
        <v>高雄工業株式会社 岡山事業所HUB工場製作1課</v>
      </c>
      <c r="F533" s="240" t="str">
        <f ca="1"/>
        <v>1次旋係</v>
      </c>
      <c r="G533" s="240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7">
        <f ca="1"/>
        <v>36865</v>
      </c>
      <c r="M533">
        <f ca="1"/>
        <v>25</v>
      </c>
      <c r="N533" s="238">
        <f ca="1"/>
        <v>1300</v>
      </c>
      <c r="O533">
        <f ca="1"/>
        <v>0</v>
      </c>
      <c r="P533" s="239">
        <f ca="1"/>
        <v>1700</v>
      </c>
      <c r="Q533">
        <f ca="1"/>
        <v>0</v>
      </c>
      <c r="R533" s="239">
        <f ca="1"/>
        <v>400</v>
      </c>
      <c r="S533" s="239">
        <f ca="1"/>
        <v>240000</v>
      </c>
      <c r="T533" s="239">
        <f ca="1"/>
        <v>12036</v>
      </c>
      <c r="U533" s="239" t="str">
        <f ca="1"/>
        <v>0</v>
      </c>
      <c r="V533" s="239">
        <f ca="1"/>
        <v>21960</v>
      </c>
      <c r="W533" s="237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7">
        <f ca="1"/>
        <v>44986</v>
      </c>
      <c r="AE533" s="237">
        <f ca="1"/>
        <v>45746</v>
      </c>
      <c r="AF533" s="237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1">
        <f ca="1"/>
        <v>210404</v>
      </c>
      <c r="C534" s="241">
        <f ca="1"/>
        <v>8210044</v>
      </c>
      <c r="D534" s="240" t="str">
        <f ca="1"/>
        <v>コーリツ 本社</v>
      </c>
      <c r="E534" s="240" t="str">
        <f ca="1"/>
        <v>本社工場製造1課1工区1班</v>
      </c>
      <c r="F534" s="240" t="str">
        <f ca="1"/>
        <v>州の崎第2工場製造3課5工区7班</v>
      </c>
      <c r="G534" s="240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7">
        <f ca="1"/>
        <v>34845</v>
      </c>
      <c r="M534">
        <f ca="1"/>
        <v>30</v>
      </c>
      <c r="N534" s="238">
        <f ca="1"/>
        <v>1500</v>
      </c>
      <c r="O534">
        <f ca="1"/>
        <v>0</v>
      </c>
      <c r="P534" s="239">
        <f ca="1"/>
        <v>1990</v>
      </c>
      <c r="Q534">
        <f ca="1"/>
        <v>0</v>
      </c>
      <c r="R534" s="239">
        <f ca="1"/>
        <v>490</v>
      </c>
      <c r="S534" s="239">
        <f ca="1"/>
        <v>380000</v>
      </c>
      <c r="T534" s="239">
        <f ca="1"/>
        <v>19057</v>
      </c>
      <c r="U534" s="239" t="str">
        <f ca="1"/>
        <v>0</v>
      </c>
      <c r="V534" s="239">
        <f ca="1"/>
        <v>34770</v>
      </c>
      <c r="W534" s="237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7">
        <f ca="1"/>
        <v>44991</v>
      </c>
      <c r="AE534" s="237">
        <f ca="1"/>
        <v>45686</v>
      </c>
      <c r="AF534" s="237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1">
        <f ca="1"/>
        <v>230308</v>
      </c>
      <c r="C535" s="241">
        <f ca="1"/>
        <v>8210051</v>
      </c>
      <c r="D535" s="240" t="str">
        <f ca="1"/>
        <v>コーリツ 乙川</v>
      </c>
      <c r="E535" s="240" t="str">
        <f ca="1"/>
        <v>乙川工場製造3課6工区9班</v>
      </c>
      <c r="F535" s="240" t="str">
        <f ca="1"/>
        <v>乙川工場製造3課6工区9班</v>
      </c>
      <c r="G535" s="240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7">
        <f ca="1"/>
        <v>34759</v>
      </c>
      <c r="M535">
        <f ca="1"/>
        <v>30</v>
      </c>
      <c r="N535" s="238">
        <f ca="1"/>
        <v>1450</v>
      </c>
      <c r="O535">
        <f ca="1"/>
        <v>0</v>
      </c>
      <c r="P535" s="239">
        <f ca="1"/>
        <v>1990</v>
      </c>
      <c r="Q535">
        <f ca="1"/>
        <v>0</v>
      </c>
      <c r="R535" s="239">
        <f ca="1"/>
        <v>540</v>
      </c>
      <c r="S535" s="239">
        <f ca="1"/>
        <v>180000</v>
      </c>
      <c r="T535" s="239">
        <f ca="1"/>
        <v>9027</v>
      </c>
      <c r="U535" s="239" t="str">
        <f ca="1"/>
        <v>0</v>
      </c>
      <c r="V535" s="239">
        <f ca="1"/>
        <v>16470</v>
      </c>
      <c r="W535" s="237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7">
        <f ca="1"/>
        <v>44993</v>
      </c>
      <c r="AE535" s="237">
        <f ca="1"/>
        <v>45043</v>
      </c>
      <c r="AF535" s="237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1">
        <f ca="1"/>
        <v>210710</v>
      </c>
      <c r="C536" s="241">
        <f ca="1"/>
        <v>8210062</v>
      </c>
      <c r="D536" s="240" t="str">
        <f ca="1"/>
        <v>コーリツ 本社</v>
      </c>
      <c r="E536" s="240" t="str">
        <f ca="1"/>
        <v>本社工場製造1課1工区1班</v>
      </c>
      <c r="F536" s="240" t="str">
        <f ca="1"/>
        <v>本社工場製造1課1工区1班</v>
      </c>
      <c r="G536" s="240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7">
        <f ca="1"/>
        <v>33139</v>
      </c>
      <c r="M536">
        <f ca="1"/>
        <v>35</v>
      </c>
      <c r="N536" s="238">
        <f ca="1"/>
        <v>1655</v>
      </c>
      <c r="O536">
        <f ca="1"/>
        <v>0</v>
      </c>
      <c r="P536" s="239">
        <f ca="1"/>
        <v>2225</v>
      </c>
      <c r="Q536">
        <f ca="1"/>
        <v>0</v>
      </c>
      <c r="R536" s="239">
        <f ca="1"/>
        <v>570</v>
      </c>
      <c r="S536" s="239">
        <f ca="1"/>
        <v>410000</v>
      </c>
      <c r="T536" s="239">
        <f ca="1"/>
        <v>20561</v>
      </c>
      <c r="U536" s="239" t="str">
        <f ca="1"/>
        <v>0</v>
      </c>
      <c r="V536" s="239">
        <f ca="1"/>
        <v>37515</v>
      </c>
      <c r="W536" s="237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7">
        <f ca="1"/>
        <v>45110</v>
      </c>
      <c r="AE536" s="237">
        <f ca="1"/>
        <v>0</v>
      </c>
      <c r="AF536" s="237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1">
        <f ca="1"/>
        <v>230310</v>
      </c>
      <c r="C537" s="241">
        <f ca="1"/>
        <v>8210049</v>
      </c>
      <c r="D537" s="240" t="str">
        <f ca="1"/>
        <v>コーリツ 本社</v>
      </c>
      <c r="E537" s="240" t="str">
        <f ca="1"/>
        <v>本社工場製造1課2工区3班</v>
      </c>
      <c r="F537" s="240" t="str">
        <f ca="1"/>
        <v>本社工場製造1課2工区3班</v>
      </c>
      <c r="G537" s="240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7">
        <f ca="1"/>
        <v>33402</v>
      </c>
      <c r="M537">
        <f ca="1"/>
        <v>34</v>
      </c>
      <c r="N537" s="238">
        <f ca="1"/>
        <v>1400</v>
      </c>
      <c r="O537">
        <f ca="1"/>
        <v>0</v>
      </c>
      <c r="P537" s="239">
        <f ca="1"/>
        <v>1990</v>
      </c>
      <c r="Q537">
        <f ca="1"/>
        <v>0</v>
      </c>
      <c r="R537" s="239">
        <f ca="1"/>
        <v>590</v>
      </c>
      <c r="S537" s="239">
        <f ca="1"/>
        <v>280000</v>
      </c>
      <c r="T537" s="239">
        <f ca="1"/>
        <v>14042</v>
      </c>
      <c r="U537" s="239" t="str">
        <f ca="1"/>
        <v>0</v>
      </c>
      <c r="V537" s="239">
        <f ca="1"/>
        <v>25620</v>
      </c>
      <c r="W537" s="2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7">
        <f ca="1"/>
        <v>44993</v>
      </c>
      <c r="AE537" s="237">
        <f ca="1"/>
        <v>45247</v>
      </c>
      <c r="AF537" s="2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1">
        <f ca="1"/>
        <v>230311</v>
      </c>
      <c r="C538" s="241">
        <f ca="1"/>
        <v>0</v>
      </c>
      <c r="D538" s="240" t="str">
        <f ca="1"/>
        <v>ワーク 志紀</v>
      </c>
      <c r="E538" s="240">
        <f ca="1"/>
        <v>0</v>
      </c>
      <c r="F538" s="240">
        <f ca="1"/>
        <v>0</v>
      </c>
      <c r="G538" s="240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7">
        <f ca="1"/>
        <v>35364</v>
      </c>
      <c r="M538">
        <f ca="1"/>
        <v>29</v>
      </c>
      <c r="N538" s="238">
        <f ca="1"/>
        <v>1400</v>
      </c>
      <c r="O538">
        <f ca="1"/>
        <v>0</v>
      </c>
      <c r="P538" s="239">
        <f ca="1"/>
        <v>1900</v>
      </c>
      <c r="Q538">
        <f ca="1"/>
        <v>0</v>
      </c>
      <c r="R538" s="239">
        <f ca="1"/>
        <v>500</v>
      </c>
      <c r="S538" s="239">
        <f ca="1"/>
        <v>240000</v>
      </c>
      <c r="T538" s="239">
        <f ca="1"/>
        <v>12036</v>
      </c>
      <c r="U538" s="239" t="str">
        <f ca="1"/>
        <v>0</v>
      </c>
      <c r="V538" s="239">
        <f ca="1"/>
        <v>21960</v>
      </c>
      <c r="W538" s="237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7">
        <f ca="1"/>
        <v>44994</v>
      </c>
      <c r="AE538" s="237">
        <f ca="1"/>
        <v>45408</v>
      </c>
      <c r="AF538" s="237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1">
        <f ca="1"/>
        <v>230312</v>
      </c>
      <c r="C539" s="241">
        <f ca="1"/>
        <v>0</v>
      </c>
      <c r="D539" s="240" t="str">
        <f ca="1"/>
        <v>ワーク 堺</v>
      </c>
      <c r="E539" s="240">
        <f ca="1"/>
        <v>0</v>
      </c>
      <c r="F539" s="240">
        <f ca="1"/>
        <v>0</v>
      </c>
      <c r="G539" s="240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7">
        <f ca="1"/>
        <v>34862</v>
      </c>
      <c r="M539">
        <f ca="1"/>
        <v>30</v>
      </c>
      <c r="N539" s="238">
        <f ca="1"/>
        <v>1400</v>
      </c>
      <c r="O539">
        <f ca="1"/>
        <v>0</v>
      </c>
      <c r="P539" s="239">
        <f ca="1"/>
        <v>1900</v>
      </c>
      <c r="Q539">
        <f ca="1"/>
        <v>0</v>
      </c>
      <c r="R539" s="239">
        <f ca="1"/>
        <v>500</v>
      </c>
      <c r="S539" s="239">
        <f ca="1"/>
        <v>260000</v>
      </c>
      <c r="T539" s="239">
        <f ca="1"/>
        <v>13039</v>
      </c>
      <c r="U539" s="239" t="str">
        <f ca="1"/>
        <v>0</v>
      </c>
      <c r="V539" s="239">
        <f ca="1"/>
        <v>23790</v>
      </c>
      <c r="W539" s="237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7">
        <f ca="1"/>
        <v>44995</v>
      </c>
      <c r="AE539" s="237">
        <f ca="1"/>
        <v>45371</v>
      </c>
      <c r="AF539" s="237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1">
        <f ca="1"/>
        <v>230313</v>
      </c>
      <c r="C540" s="241">
        <f ca="1"/>
        <v>8210047</v>
      </c>
      <c r="D540" s="240" t="str">
        <f ca="1"/>
        <v>コーリツ 乙川</v>
      </c>
      <c r="E540" s="240" t="str">
        <f ca="1"/>
        <v>乙川工場製造3課5工区7班</v>
      </c>
      <c r="F540" s="240" t="str">
        <f ca="1"/>
        <v>乙川工場製造3課5工区7班</v>
      </c>
      <c r="G540" s="2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7">
        <f ca="1"/>
        <v>31426</v>
      </c>
      <c r="M540">
        <f ca="1"/>
        <v>39</v>
      </c>
      <c r="N540" s="238">
        <f ca="1"/>
        <v>1400</v>
      </c>
      <c r="O540">
        <f ca="1"/>
        <v>0</v>
      </c>
      <c r="P540" s="239">
        <f ca="1"/>
        <v>1990</v>
      </c>
      <c r="Q540">
        <f ca="1"/>
        <v>0</v>
      </c>
      <c r="R540" s="239">
        <f ca="1"/>
        <v>590</v>
      </c>
      <c r="S540" s="239">
        <f ca="1"/>
        <v>340000</v>
      </c>
      <c r="T540" s="239">
        <f ca="1"/>
        <v>17051</v>
      </c>
      <c r="U540" s="239" t="str">
        <f ca="1"/>
        <v>0</v>
      </c>
      <c r="V540" s="239">
        <f ca="1"/>
        <v>31110</v>
      </c>
      <c r="W540" s="237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7">
        <f ca="1"/>
        <v>44998</v>
      </c>
      <c r="AE540" s="237">
        <f ca="1"/>
        <v>45461</v>
      </c>
      <c r="AF540" s="237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1">
        <f ca="1"/>
        <v>230314</v>
      </c>
      <c r="C541" s="241">
        <f ca="1"/>
        <v>0</v>
      </c>
      <c r="D541" s="240" t="str">
        <f ca="1"/>
        <v>PATEC</v>
      </c>
      <c r="E541" s="240">
        <f ca="1"/>
        <v>0</v>
      </c>
      <c r="F541" s="240">
        <f ca="1"/>
        <v>0</v>
      </c>
      <c r="G541" s="240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7">
        <f ca="1"/>
        <v>32551</v>
      </c>
      <c r="M541">
        <f ca="1"/>
        <v>36</v>
      </c>
      <c r="N541" s="238">
        <f ca="1"/>
        <v>1500</v>
      </c>
      <c r="O541">
        <f ca="1"/>
        <v>0</v>
      </c>
      <c r="P541" s="239">
        <f ca="1"/>
        <v>2000</v>
      </c>
      <c r="Q541">
        <f ca="1"/>
        <v>0</v>
      </c>
      <c r="R541" s="239">
        <f ca="1"/>
        <v>500</v>
      </c>
      <c r="S541" s="239">
        <f ca="1"/>
        <v>320000</v>
      </c>
      <c r="T541" s="239">
        <f ca="1"/>
        <v>16048</v>
      </c>
      <c r="U541" s="239" t="str">
        <f ca="1"/>
        <v>0</v>
      </c>
      <c r="V541" s="239">
        <f ca="1"/>
        <v>29280</v>
      </c>
      <c r="W541" s="237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7">
        <f ca="1"/>
        <v>44999</v>
      </c>
      <c r="AE541" s="237">
        <f ca="1"/>
        <v>45316</v>
      </c>
      <c r="AF541" s="237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1">
        <f ca="1"/>
        <v>220117</v>
      </c>
      <c r="C542" s="241">
        <f ca="1"/>
        <v>8210052</v>
      </c>
      <c r="D542" s="240" t="str">
        <f ca="1"/>
        <v>コーリツ 州の崎</v>
      </c>
      <c r="E542" s="240" t="str">
        <f ca="1"/>
        <v>州の埼２工場　製造3課５工区７班</v>
      </c>
      <c r="F542" s="240" t="str">
        <f ca="1"/>
        <v>州の埼２工場製造3課５工区７班</v>
      </c>
      <c r="G542" s="240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7">
        <f ca="1"/>
        <v>34808</v>
      </c>
      <c r="M542">
        <f ca="1"/>
        <v>30</v>
      </c>
      <c r="N542" s="238">
        <f ca="1"/>
        <v>1400</v>
      </c>
      <c r="O542">
        <f ca="1"/>
        <v>0</v>
      </c>
      <c r="P542" s="239">
        <f ca="1"/>
        <v>1990</v>
      </c>
      <c r="Q542">
        <f ca="1"/>
        <v>0</v>
      </c>
      <c r="R542" s="239">
        <f ca="1"/>
        <v>590</v>
      </c>
      <c r="S542" s="239">
        <f ca="1"/>
        <v>180000</v>
      </c>
      <c r="T542" s="239">
        <f ca="1"/>
        <v>9027</v>
      </c>
      <c r="U542" s="239" t="str">
        <f ca="1"/>
        <v>0</v>
      </c>
      <c r="V542" s="239">
        <f ca="1"/>
        <v>16470</v>
      </c>
      <c r="W542" s="237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7">
        <f ca="1"/>
        <v>45005</v>
      </c>
      <c r="AE542" s="237">
        <f ca="1"/>
        <v>45198</v>
      </c>
      <c r="AF542" s="237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1">
        <f ca="1"/>
        <v>230315</v>
      </c>
      <c r="C543" s="241">
        <f ca="1"/>
        <v>5543</v>
      </c>
      <c r="D543" s="240" t="str">
        <f ca="1"/>
        <v>加藤木材工業 本社</v>
      </c>
      <c r="E543" s="240" t="str">
        <f ca="1"/>
        <v>生産2部</v>
      </c>
      <c r="F543" s="240" t="str">
        <f ca="1"/>
        <v>J加工2課</v>
      </c>
      <c r="G543" s="240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7">
        <f ca="1"/>
        <v>30065</v>
      </c>
      <c r="M543">
        <f ca="1"/>
        <v>43</v>
      </c>
      <c r="N543" s="238">
        <f ca="1"/>
        <v>1300</v>
      </c>
      <c r="O543">
        <f ca="1"/>
        <v>0</v>
      </c>
      <c r="P543" s="239">
        <f ca="1"/>
        <v>1700</v>
      </c>
      <c r="Q543">
        <f ca="1"/>
        <v>0</v>
      </c>
      <c r="R543" s="239">
        <f ca="1"/>
        <v>400</v>
      </c>
      <c r="S543" s="239">
        <f ca="1"/>
        <v>180000</v>
      </c>
      <c r="T543" s="239">
        <f ca="1"/>
        <v>9027</v>
      </c>
      <c r="U543" s="239">
        <f ca="1"/>
        <v>1431</v>
      </c>
      <c r="V543" s="239">
        <f ca="1"/>
        <v>16470</v>
      </c>
      <c r="W543" s="237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7">
        <f ca="1"/>
        <v>45007</v>
      </c>
      <c r="AE543" s="237">
        <f ca="1"/>
        <v>45147</v>
      </c>
      <c r="AF543" s="237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1">
        <f ca="1"/>
        <v>230316</v>
      </c>
      <c r="C544" s="241">
        <f ca="1"/>
        <v>0</v>
      </c>
      <c r="D544" s="240" t="str">
        <f ca="1"/>
        <v>PATEC</v>
      </c>
      <c r="E544" s="240" t="str">
        <f ca="1"/>
        <v>製造部素材課</v>
      </c>
      <c r="F544" s="240" t="str">
        <f ca="1"/>
        <v>素材</v>
      </c>
      <c r="G544" s="240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7">
        <f ca="1"/>
        <v>30667</v>
      </c>
      <c r="M544">
        <f ca="1"/>
        <v>41</v>
      </c>
      <c r="N544" s="238">
        <f ca="1"/>
        <v>1600</v>
      </c>
      <c r="O544">
        <f ca="1"/>
        <v>0</v>
      </c>
      <c r="P544" s="239">
        <f ca="1"/>
        <v>2100</v>
      </c>
      <c r="Q544" t="str">
        <f ca="1"/>
        <v>24/2/21～24/8/20まで請求単価50円下げ</v>
      </c>
      <c r="R544" s="239">
        <f ca="1"/>
        <v>500</v>
      </c>
      <c r="S544" s="239">
        <f ca="1"/>
        <v>360000</v>
      </c>
      <c r="T544" s="239">
        <f ca="1"/>
        <v>18054</v>
      </c>
      <c r="U544" s="239">
        <f ca="1"/>
        <v>2862</v>
      </c>
      <c r="V544" s="239">
        <f ca="1"/>
        <v>32940</v>
      </c>
      <c r="W544" s="237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7">
        <f ca="1"/>
        <v>45007</v>
      </c>
      <c r="AE544" s="237">
        <f ca="1"/>
        <v>0</v>
      </c>
      <c r="AF544" s="237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1">
        <f ca="1"/>
        <v>230317</v>
      </c>
      <c r="C545" s="241">
        <f ca="1"/>
        <v>8210053</v>
      </c>
      <c r="D545" s="240" t="str">
        <f ca="1"/>
        <v>コーリツ 亀崎</v>
      </c>
      <c r="E545" s="240" t="str">
        <f ca="1"/>
        <v>亀崎工場製造5課7工区8班</v>
      </c>
      <c r="F545" s="240" t="str">
        <f ca="1"/>
        <v>亀崎工場製造5課7工区8班</v>
      </c>
      <c r="G545" s="240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7">
        <f ca="1"/>
        <v>34353</v>
      </c>
      <c r="M545">
        <f ca="1"/>
        <v>31</v>
      </c>
      <c r="N545" s="238">
        <f ca="1"/>
        <v>1400</v>
      </c>
      <c r="O545">
        <f ca="1"/>
        <v>0</v>
      </c>
      <c r="P545" s="239">
        <f ca="1"/>
        <v>1990</v>
      </c>
      <c r="Q545">
        <f ca="1"/>
        <v>0</v>
      </c>
      <c r="R545" s="239">
        <f ca="1"/>
        <v>590</v>
      </c>
      <c r="S545" s="239">
        <f ca="1"/>
        <v>180000</v>
      </c>
      <c r="T545" s="239">
        <f ca="1"/>
        <v>9027</v>
      </c>
      <c r="U545" s="239" t="str">
        <f ca="1"/>
        <v>0</v>
      </c>
      <c r="V545" s="239">
        <f ca="1"/>
        <v>16470</v>
      </c>
      <c r="W545" s="237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7">
        <f ca="1"/>
        <v>45012</v>
      </c>
      <c r="AE545" s="237">
        <f ca="1"/>
        <v>45058</v>
      </c>
      <c r="AF545" s="237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1">
        <f ca="1"/>
        <v>230319</v>
      </c>
      <c r="C546" s="241">
        <f ca="1"/>
        <v>242061</v>
      </c>
      <c r="D546" s="240" t="str">
        <f ca="1"/>
        <v>高雄工業 静岡</v>
      </c>
      <c r="E546" s="240" t="str">
        <f ca="1"/>
        <v>高雄工業株式会社 静岡事業所第一工場製作課</v>
      </c>
      <c r="F546" s="240" t="str">
        <f ca="1"/>
        <v>手動旋削</v>
      </c>
      <c r="G546" s="240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7">
        <f ca="1"/>
        <v>35493</v>
      </c>
      <c r="M546">
        <f ca="1"/>
        <v>28</v>
      </c>
      <c r="N546" s="238">
        <f ca="1"/>
        <v>1300</v>
      </c>
      <c r="O546">
        <f ca="1"/>
        <v>0</v>
      </c>
      <c r="P546" s="239">
        <f ca="1"/>
        <v>1680</v>
      </c>
      <c r="Q546">
        <f ca="1"/>
        <v>0</v>
      </c>
      <c r="R546" s="239">
        <f ca="1"/>
        <v>380</v>
      </c>
      <c r="S546" s="239">
        <f ca="1"/>
        <v>300000</v>
      </c>
      <c r="T546" s="239">
        <f ca="1"/>
        <v>15045</v>
      </c>
      <c r="U546" s="239" t="str">
        <f ca="1"/>
        <v>0</v>
      </c>
      <c r="V546" s="239">
        <f ca="1"/>
        <v>27450</v>
      </c>
      <c r="W546" s="237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7">
        <f ca="1"/>
        <v>45012</v>
      </c>
      <c r="AE546" s="237">
        <f ca="1"/>
        <v>45471</v>
      </c>
      <c r="AF546" s="237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1">
        <f ca="1"/>
        <v>230318</v>
      </c>
      <c r="C547" s="241">
        <f ca="1"/>
        <v>242062</v>
      </c>
      <c r="D547" s="240" t="str">
        <f ca="1"/>
        <v>高雄工業 静岡</v>
      </c>
      <c r="E547" s="240" t="str">
        <f ca="1"/>
        <v>高雄工業株式会社 静岡事業所第二工場製作課</v>
      </c>
      <c r="F547" s="240" t="str">
        <f ca="1"/>
        <v>PTJ</v>
      </c>
      <c r="G547" s="240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7">
        <f ca="1"/>
        <v>36466</v>
      </c>
      <c r="M547">
        <f ca="1"/>
        <v>26</v>
      </c>
      <c r="N547" s="238">
        <f ca="1"/>
        <v>1310</v>
      </c>
      <c r="O547">
        <f ca="1"/>
        <v>0</v>
      </c>
      <c r="P547" s="239">
        <f ca="1"/>
        <v>1720</v>
      </c>
      <c r="Q547">
        <f ca="1"/>
        <v>0</v>
      </c>
      <c r="R547" s="239">
        <f ca="1"/>
        <v>410</v>
      </c>
      <c r="S547" s="239">
        <f ca="1"/>
        <v>260000</v>
      </c>
      <c r="T547" s="239">
        <f ca="1"/>
        <v>13039</v>
      </c>
      <c r="U547" s="239" t="str">
        <f ca="1"/>
        <v>0</v>
      </c>
      <c r="V547" s="239">
        <f ca="1"/>
        <v>23790</v>
      </c>
      <c r="W547" s="23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7">
        <f ca="1"/>
        <v>45012</v>
      </c>
      <c r="AE547" s="237">
        <f ca="1"/>
        <v>0</v>
      </c>
      <c r="AF547" s="23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1">
        <f ca="1"/>
        <v>230320</v>
      </c>
      <c r="C548" s="241">
        <f ca="1"/>
        <v>232102</v>
      </c>
      <c r="D548" s="240" t="str">
        <f ca="1"/>
        <v>高雄工業 岡山</v>
      </c>
      <c r="E548" s="240" t="str">
        <f ca="1"/>
        <v>高雄工業株式会社 岡山事業所HUB工場製作1課</v>
      </c>
      <c r="F548" s="240" t="str">
        <f ca="1"/>
        <v>1次旋係</v>
      </c>
      <c r="G548" s="240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7">
        <f ca="1"/>
        <v>35746</v>
      </c>
      <c r="M548">
        <f ca="1"/>
        <v>28</v>
      </c>
      <c r="N548" s="238">
        <f ca="1"/>
        <v>1310</v>
      </c>
      <c r="O548">
        <f ca="1"/>
        <v>0</v>
      </c>
      <c r="P548" s="239">
        <f ca="1"/>
        <v>1730</v>
      </c>
      <c r="Q548">
        <f ca="1"/>
        <v>0</v>
      </c>
      <c r="R548" s="239">
        <f ca="1"/>
        <v>420</v>
      </c>
      <c r="S548" s="239">
        <f ca="1"/>
        <v>220000</v>
      </c>
      <c r="T548" s="239">
        <f ca="1"/>
        <v>11033</v>
      </c>
      <c r="U548" s="239" t="str">
        <f ca="1"/>
        <v>0</v>
      </c>
      <c r="V548" s="239">
        <f ca="1"/>
        <v>20130</v>
      </c>
      <c r="W548" s="237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7">
        <f ca="1"/>
        <v>45013</v>
      </c>
      <c r="AE548" s="237">
        <f ca="1"/>
        <v>45877</v>
      </c>
      <c r="AF548" s="237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1">
        <f ca="1"/>
        <v>230321</v>
      </c>
      <c r="C549" s="241">
        <f ca="1"/>
        <v>232103</v>
      </c>
      <c r="D549" s="240" t="str">
        <f ca="1"/>
        <v>高雄工業 岡山</v>
      </c>
      <c r="E549" s="240" t="str">
        <f ca="1"/>
        <v>高雄工業株式会社 岡山事業所HUB工場製作1課</v>
      </c>
      <c r="F549" s="240" t="str">
        <f ca="1"/>
        <v>1次旋係</v>
      </c>
      <c r="G549" s="240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7">
        <f ca="1"/>
        <v>35956</v>
      </c>
      <c r="M549">
        <f ca="1"/>
        <v>27</v>
      </c>
      <c r="N549" s="238">
        <f ca="1"/>
        <v>1320</v>
      </c>
      <c r="O549">
        <f ca="1"/>
        <v>0</v>
      </c>
      <c r="P549" s="239">
        <f ca="1"/>
        <v>1740</v>
      </c>
      <c r="Q549">
        <f ca="1"/>
        <v>0</v>
      </c>
      <c r="R549" s="239">
        <f ca="1"/>
        <v>420</v>
      </c>
      <c r="S549" s="239">
        <f ca="1"/>
        <v>260000</v>
      </c>
      <c r="T549" s="239">
        <f ca="1"/>
        <v>13039</v>
      </c>
      <c r="U549" s="239" t="str">
        <f ca="1"/>
        <v>0</v>
      </c>
      <c r="V549" s="239">
        <f ca="1"/>
        <v>23790</v>
      </c>
      <c r="W549" s="237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7">
        <f ca="1"/>
        <v>45013</v>
      </c>
      <c r="AE549" s="237">
        <f ca="1"/>
        <v>0</v>
      </c>
      <c r="AF549" s="237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1">
        <f ca="1"/>
        <v>230322</v>
      </c>
      <c r="C550" s="241">
        <f ca="1"/>
        <v>232099</v>
      </c>
      <c r="D550" s="240" t="str">
        <f ca="1"/>
        <v>高雄工業 岡山</v>
      </c>
      <c r="E550" s="240" t="str">
        <f ca="1"/>
        <v>高雄工業株式会社 岡山事業所HUB工場製作1課</v>
      </c>
      <c r="F550" s="240" t="str">
        <f ca="1"/>
        <v>1次旋係</v>
      </c>
      <c r="G550" s="24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7">
        <f ca="1"/>
        <v>36793</v>
      </c>
      <c r="M550">
        <f ca="1"/>
        <v>25</v>
      </c>
      <c r="N550" s="238">
        <f ca="1"/>
        <v>1310</v>
      </c>
      <c r="O550">
        <f ca="1"/>
        <v>0</v>
      </c>
      <c r="P550" s="239">
        <f ca="1"/>
        <v>1750</v>
      </c>
      <c r="Q550">
        <f ca="1"/>
        <v>0</v>
      </c>
      <c r="R550" s="239">
        <f ca="1"/>
        <v>440</v>
      </c>
      <c r="S550" s="239">
        <f ca="1"/>
        <v>260000</v>
      </c>
      <c r="T550" s="239">
        <f ca="1"/>
        <v>13039</v>
      </c>
      <c r="U550" s="239" t="str">
        <f ca="1"/>
        <v>0</v>
      </c>
      <c r="V550" s="239">
        <f ca="1"/>
        <v>23790</v>
      </c>
      <c r="W550" s="237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7">
        <f ca="1"/>
        <v>45013</v>
      </c>
      <c r="AE550" s="237">
        <f ca="1"/>
        <v>0</v>
      </c>
      <c r="AF550" s="237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1">
        <f ca="1"/>
        <v>230325</v>
      </c>
      <c r="C551" s="241">
        <f ca="1"/>
        <v>232100</v>
      </c>
      <c r="D551" s="240" t="str">
        <f ca="1"/>
        <v>高雄工業 岡山</v>
      </c>
      <c r="E551" s="240" t="str">
        <f ca="1"/>
        <v>高雄工業株式会社 岡山事業所HUB工場製作1課</v>
      </c>
      <c r="F551" s="240" t="str">
        <f ca="1"/>
        <v>1次旋係</v>
      </c>
      <c r="G551" s="240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7">
        <f ca="1"/>
        <v>36800</v>
      </c>
      <c r="M551">
        <f ca="1"/>
        <v>25</v>
      </c>
      <c r="N551" s="238">
        <f ca="1"/>
        <v>1320</v>
      </c>
      <c r="O551">
        <f ca="1"/>
        <v>0</v>
      </c>
      <c r="P551" s="239">
        <f ca="1"/>
        <v>1740</v>
      </c>
      <c r="Q551">
        <f ca="1"/>
        <v>0</v>
      </c>
      <c r="R551" s="239">
        <f ca="1"/>
        <v>420</v>
      </c>
      <c r="S551" s="239">
        <f ca="1"/>
        <v>260000</v>
      </c>
      <c r="T551" s="239">
        <f ca="1"/>
        <v>13039</v>
      </c>
      <c r="U551" s="239" t="str">
        <f ca="1"/>
        <v>0</v>
      </c>
      <c r="V551" s="239">
        <f ca="1"/>
        <v>23790</v>
      </c>
      <c r="W551" s="237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7">
        <f ca="1"/>
        <v>45013</v>
      </c>
      <c r="AE551" s="237">
        <f ca="1"/>
        <v>0</v>
      </c>
      <c r="AF551" s="237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1">
        <f ca="1"/>
        <v>230323</v>
      </c>
      <c r="C552" s="241">
        <f ca="1"/>
        <v>232104</v>
      </c>
      <c r="D552" s="240" t="str">
        <f ca="1"/>
        <v>高雄工業 岡山</v>
      </c>
      <c r="E552" s="240" t="str">
        <f ca="1"/>
        <v>高雄工業株式会社 岡山事業所HUB工場製作2課</v>
      </c>
      <c r="F552" s="240" t="str">
        <f ca="1"/>
        <v>一次旋係</v>
      </c>
      <c r="G552" s="240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7">
        <f ca="1"/>
        <v>35548</v>
      </c>
      <c r="M552">
        <f ca="1"/>
        <v>28</v>
      </c>
      <c r="N552" s="238">
        <f ca="1"/>
        <v>1300</v>
      </c>
      <c r="O552">
        <f ca="1"/>
        <v>0</v>
      </c>
      <c r="P552" s="239">
        <f ca="1"/>
        <v>1715</v>
      </c>
      <c r="Q552">
        <f ca="1"/>
        <v>0</v>
      </c>
      <c r="R552" s="239">
        <f ca="1"/>
        <v>415</v>
      </c>
      <c r="S552" s="239">
        <f ca="1"/>
        <v>180000</v>
      </c>
      <c r="T552" s="239">
        <f ca="1"/>
        <v>9027</v>
      </c>
      <c r="U552" s="239" t="str">
        <f ca="1"/>
        <v>0</v>
      </c>
      <c r="V552" s="239">
        <f ca="1"/>
        <v>16470</v>
      </c>
      <c r="W552" s="237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7">
        <f ca="1"/>
        <v>45013</v>
      </c>
      <c r="AE552" s="237">
        <f ca="1"/>
        <v>45432</v>
      </c>
      <c r="AF552" s="237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1">
        <f ca="1"/>
        <v>230324</v>
      </c>
      <c r="C553" s="241">
        <f ca="1"/>
        <v>232101</v>
      </c>
      <c r="D553" s="240" t="str">
        <f ca="1"/>
        <v>高雄工業 岡山</v>
      </c>
      <c r="E553" s="240" t="str">
        <f ca="1"/>
        <v>高雄工業株式会社 岡山事業所HUB工場製作1課</v>
      </c>
      <c r="F553" s="240" t="str">
        <f ca="1"/>
        <v>一次旋係</v>
      </c>
      <c r="G553" s="240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7">
        <f ca="1"/>
        <v>36221</v>
      </c>
      <c r="M553">
        <f ca="1"/>
        <v>26</v>
      </c>
      <c r="N553" s="238">
        <f ca="1"/>
        <v>1200</v>
      </c>
      <c r="O553">
        <f ca="1"/>
        <v>0</v>
      </c>
      <c r="P553" s="239">
        <f ca="1"/>
        <v>1660</v>
      </c>
      <c r="Q553">
        <f ca="1"/>
        <v>0</v>
      </c>
      <c r="R553" s="239">
        <f ca="1"/>
        <v>460</v>
      </c>
      <c r="S553" s="239">
        <f ca="1"/>
        <v>180000</v>
      </c>
      <c r="T553" s="239">
        <f ca="1"/>
        <v>9027</v>
      </c>
      <c r="U553" s="239" t="str">
        <f ca="1"/>
        <v>0</v>
      </c>
      <c r="V553" s="239">
        <f ca="1"/>
        <v>16470</v>
      </c>
      <c r="W553" s="237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7">
        <f ca="1"/>
        <v>45013</v>
      </c>
      <c r="AE553" s="237">
        <f ca="1"/>
        <v>45173</v>
      </c>
      <c r="AF553" s="237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1">
        <f ca="1"/>
        <v>230326</v>
      </c>
      <c r="C554" s="241">
        <f ca="1"/>
        <v>0</v>
      </c>
      <c r="D554" s="240" t="str">
        <f ca="1"/>
        <v>瑞陵精機</v>
      </c>
      <c r="E554" s="240" t="str">
        <f ca="1"/>
        <v>製造課</v>
      </c>
      <c r="F554" s="240" t="str">
        <f ca="1"/>
        <v>等速ジョイント</v>
      </c>
      <c r="G554" s="240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7">
        <f ca="1"/>
        <v>33252</v>
      </c>
      <c r="M554">
        <f ca="1"/>
        <v>34</v>
      </c>
      <c r="N554" s="238">
        <f ca="1"/>
        <v>1300</v>
      </c>
      <c r="O554">
        <f ca="1"/>
        <v>0</v>
      </c>
      <c r="P554" s="239">
        <f ca="1"/>
        <v>1700</v>
      </c>
      <c r="Q554">
        <f ca="1"/>
        <v>0</v>
      </c>
      <c r="R554" s="239">
        <f ca="1"/>
        <v>400</v>
      </c>
      <c r="S554" s="239">
        <f ca="1"/>
        <v>320000</v>
      </c>
      <c r="T554" s="239">
        <f ca="1"/>
        <v>16048</v>
      </c>
      <c r="U554" s="239" t="str">
        <f ca="1"/>
        <v>0</v>
      </c>
      <c r="V554" s="239">
        <f ca="1"/>
        <v>29280</v>
      </c>
      <c r="W554" s="237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7">
        <f ca="1"/>
        <v>45014</v>
      </c>
      <c r="AE554" s="237">
        <f ca="1"/>
        <v>45737</v>
      </c>
      <c r="AF554" s="237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1">
        <f ca="1"/>
        <v>230401</v>
      </c>
      <c r="C555" s="241">
        <f ca="1"/>
        <v>8210055</v>
      </c>
      <c r="D555" s="240" t="str">
        <f ca="1"/>
        <v>コーリツ 本社</v>
      </c>
      <c r="E555" s="240" t="str">
        <f ca="1"/>
        <v>本社工場製造2課3工区6班</v>
      </c>
      <c r="F555" s="240" t="str">
        <f ca="1"/>
        <v>本社工場製造1課2工区6班</v>
      </c>
      <c r="G555" s="240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7">
        <f ca="1"/>
        <v>36540</v>
      </c>
      <c r="M555">
        <f ca="1"/>
        <v>25</v>
      </c>
      <c r="N555" s="238">
        <f ca="1"/>
        <v>1400</v>
      </c>
      <c r="O555">
        <f ca="1"/>
        <v>0</v>
      </c>
      <c r="P555" s="239">
        <f ca="1"/>
        <v>1990</v>
      </c>
      <c r="Q555">
        <f ca="1"/>
        <v>0</v>
      </c>
      <c r="R555" s="239">
        <f ca="1"/>
        <v>590</v>
      </c>
      <c r="S555" s="239">
        <f ca="1"/>
        <v>260000</v>
      </c>
      <c r="T555" s="239">
        <f ca="1"/>
        <v>13039</v>
      </c>
      <c r="U555" s="239" t="str">
        <f ca="1"/>
        <v>0</v>
      </c>
      <c r="V555" s="239">
        <f ca="1"/>
        <v>23790</v>
      </c>
      <c r="W555" s="237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7">
        <f ca="1"/>
        <v>45026</v>
      </c>
      <c r="AE555" s="237">
        <f ca="1"/>
        <v>45219</v>
      </c>
      <c r="AF555" s="237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1">
        <f ca="1"/>
        <v>230402</v>
      </c>
      <c r="C556" s="241">
        <f ca="1"/>
        <v>0</v>
      </c>
      <c r="D556" s="240" t="str">
        <f ca="1"/>
        <v>瑞陵精機</v>
      </c>
      <c r="E556" s="240" t="str">
        <f ca="1"/>
        <v>製造課</v>
      </c>
      <c r="F556" s="240" t="str">
        <f ca="1"/>
        <v>等速ジョイント</v>
      </c>
      <c r="G556" s="240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7">
        <f ca="1"/>
        <v>36751</v>
      </c>
      <c r="M556">
        <f ca="1"/>
        <v>25</v>
      </c>
      <c r="N556" s="238">
        <f ca="1"/>
        <v>1300</v>
      </c>
      <c r="O556">
        <f ca="1"/>
        <v>0</v>
      </c>
      <c r="P556" s="239">
        <f ca="1"/>
        <v>1700</v>
      </c>
      <c r="Q556">
        <f ca="1"/>
        <v>0</v>
      </c>
      <c r="R556" s="239">
        <f ca="1"/>
        <v>400</v>
      </c>
      <c r="S556" s="239">
        <f ca="1"/>
        <v>280000</v>
      </c>
      <c r="T556" s="239">
        <f ca="1"/>
        <v>14042</v>
      </c>
      <c r="U556" s="239" t="str">
        <f ca="1"/>
        <v>0</v>
      </c>
      <c r="V556" s="239">
        <f ca="1"/>
        <v>25620</v>
      </c>
      <c r="W556" s="237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7">
        <f ca="1"/>
        <v>45026</v>
      </c>
      <c r="AE556" s="237">
        <f ca="1"/>
        <v>45835</v>
      </c>
      <c r="AF556" s="237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1">
        <f ca="1"/>
        <v>230403</v>
      </c>
      <c r="C557" s="241">
        <f ca="1"/>
        <v>5550</v>
      </c>
      <c r="D557" s="240" t="str">
        <f ca="1"/>
        <v>加藤木材工業 本社</v>
      </c>
      <c r="E557" s="240" t="str">
        <f ca="1"/>
        <v>生産企画部</v>
      </c>
      <c r="F557" s="240" t="str">
        <f ca="1"/>
        <v>資材課</v>
      </c>
      <c r="G557" s="240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7">
        <f ca="1"/>
        <v>34497</v>
      </c>
      <c r="M557">
        <f ca="1"/>
        <v>31</v>
      </c>
      <c r="N557" s="238">
        <f ca="1"/>
        <v>1320</v>
      </c>
      <c r="O557" t="str">
        <f ca="1"/>
        <v>2025/5/21～1300円⇒1320円</v>
      </c>
      <c r="P557" s="239">
        <f ca="1"/>
        <v>1730</v>
      </c>
      <c r="Q557" t="str">
        <f ca="1"/>
        <v>2025/5/21~1700円⇒1730円</v>
      </c>
      <c r="R557" s="239">
        <f ca="1"/>
        <v>410</v>
      </c>
      <c r="S557" s="239">
        <f ca="1"/>
        <v>300000</v>
      </c>
      <c r="T557" s="239">
        <f ca="1"/>
        <v>15045</v>
      </c>
      <c r="U557" s="239" t="str">
        <f ca="1"/>
        <v>0</v>
      </c>
      <c r="V557" s="239">
        <f ca="1"/>
        <v>27450</v>
      </c>
      <c r="W557" s="23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7">
        <f ca="1"/>
        <v>45026</v>
      </c>
      <c r="AE557" s="237">
        <f ca="1"/>
        <v>45900</v>
      </c>
      <c r="AF557" s="23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1">
        <f ca="1"/>
        <v>230404</v>
      </c>
      <c r="C558" s="241">
        <f ca="1"/>
        <v>5551</v>
      </c>
      <c r="D558" s="240" t="str">
        <f ca="1"/>
        <v>加藤木材工業 本社</v>
      </c>
      <c r="E558" s="240" t="str">
        <f ca="1"/>
        <v>生産企画部</v>
      </c>
      <c r="F558" s="240" t="str">
        <f ca="1"/>
        <v>資材課</v>
      </c>
      <c r="G558" s="240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7">
        <f ca="1"/>
        <v>34497</v>
      </c>
      <c r="M558">
        <f ca="1"/>
        <v>31</v>
      </c>
      <c r="N558" s="238">
        <f ca="1"/>
        <v>1300</v>
      </c>
      <c r="O558">
        <f ca="1"/>
        <v>0</v>
      </c>
      <c r="P558" s="239">
        <f ca="1"/>
        <v>1700</v>
      </c>
      <c r="Q558">
        <f ca="1"/>
        <v>0</v>
      </c>
      <c r="R558" s="239">
        <f ca="1"/>
        <v>400</v>
      </c>
      <c r="S558" s="239">
        <f ca="1"/>
        <v>280000</v>
      </c>
      <c r="T558" s="239">
        <f ca="1"/>
        <v>14042</v>
      </c>
      <c r="U558" s="239" t="str">
        <f ca="1"/>
        <v>0</v>
      </c>
      <c r="V558" s="239">
        <f ca="1"/>
        <v>25620</v>
      </c>
      <c r="W558" s="237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7">
        <f ca="1"/>
        <v>45026</v>
      </c>
      <c r="AE558" s="237">
        <f ca="1"/>
        <v>45288</v>
      </c>
      <c r="AF558" s="237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1">
        <f ca="1"/>
        <v>230405</v>
      </c>
      <c r="C559" s="241">
        <f ca="1"/>
        <v>0</v>
      </c>
      <c r="D559" s="240" t="str">
        <f ca="1"/>
        <v>川原鉄工所</v>
      </c>
      <c r="E559" s="240" t="str">
        <f ca="1"/>
        <v>製造部</v>
      </c>
      <c r="F559" s="240" t="str">
        <f ca="1"/>
        <v>旋盤ライン</v>
      </c>
      <c r="G559" s="240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7">
        <f ca="1"/>
        <v>32613</v>
      </c>
      <c r="M559">
        <f ca="1"/>
        <v>36</v>
      </c>
      <c r="N559" s="238">
        <f ca="1"/>
        <v>1300</v>
      </c>
      <c r="O559">
        <f ca="1"/>
        <v>0</v>
      </c>
      <c r="P559" s="239">
        <f ca="1"/>
        <v>1650</v>
      </c>
      <c r="Q559">
        <f ca="1"/>
        <v>0</v>
      </c>
      <c r="R559" s="239">
        <f ca="1"/>
        <v>350</v>
      </c>
      <c r="S559" s="239">
        <f ca="1"/>
        <v>320000</v>
      </c>
      <c r="T559" s="239">
        <f ca="1"/>
        <v>16048</v>
      </c>
      <c r="U559" s="239" t="str">
        <f ca="1"/>
        <v>0</v>
      </c>
      <c r="V559" s="239">
        <f ca="1"/>
        <v>29280</v>
      </c>
      <c r="W559" s="237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7">
        <f ca="1"/>
        <v>45034</v>
      </c>
      <c r="AE559" s="237">
        <f ca="1"/>
        <v>45861</v>
      </c>
      <c r="AF559" s="237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1">
        <f ca="1"/>
        <v>230406</v>
      </c>
      <c r="C560" s="241">
        <f ca="1"/>
        <v>0</v>
      </c>
      <c r="D560" s="240" t="str">
        <f ca="1"/>
        <v>川原鉄工所</v>
      </c>
      <c r="E560" s="240" t="str">
        <f ca="1"/>
        <v>製造部</v>
      </c>
      <c r="F560" s="240" t="str">
        <f ca="1"/>
        <v>旋盤ライン</v>
      </c>
      <c r="G560" s="24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7">
        <f ca="1"/>
        <v>35515</v>
      </c>
      <c r="M560">
        <f ca="1"/>
        <v>28</v>
      </c>
      <c r="N560" s="238">
        <f ca="1"/>
        <v>1300</v>
      </c>
      <c r="O560">
        <f ca="1"/>
        <v>0</v>
      </c>
      <c r="P560" s="239">
        <f ca="1"/>
        <v>1650</v>
      </c>
      <c r="Q560">
        <f ca="1"/>
        <v>0</v>
      </c>
      <c r="R560" s="239">
        <f ca="1"/>
        <v>350</v>
      </c>
      <c r="S560" s="239">
        <f ca="1"/>
        <v>180000</v>
      </c>
      <c r="T560" s="239">
        <f ca="1"/>
        <v>9027</v>
      </c>
      <c r="U560" s="239" t="str">
        <f ca="1"/>
        <v>0</v>
      </c>
      <c r="V560" s="239">
        <f ca="1"/>
        <v>16470</v>
      </c>
      <c r="W560" s="237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7">
        <f ca="1"/>
        <v>45040</v>
      </c>
      <c r="AE560" s="237">
        <f ca="1"/>
        <v>45391</v>
      </c>
      <c r="AF560" s="237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1">
        <f ca="1"/>
        <v>230407</v>
      </c>
      <c r="C561" s="241">
        <f ca="1"/>
        <v>0</v>
      </c>
      <c r="D561" s="240" t="str">
        <f ca="1"/>
        <v>瑞陵精機</v>
      </c>
      <c r="E561" s="240" t="str">
        <f ca="1"/>
        <v>製造課</v>
      </c>
      <c r="F561" s="240" t="str">
        <f ca="1"/>
        <v>等速ジョイント</v>
      </c>
      <c r="G561" s="240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7">
        <f ca="1"/>
        <v>30803</v>
      </c>
      <c r="M561">
        <f ca="1"/>
        <v>41</v>
      </c>
      <c r="N561" s="238">
        <f ca="1"/>
        <v>1300</v>
      </c>
      <c r="O561">
        <f ca="1"/>
        <v>0</v>
      </c>
      <c r="P561" s="239">
        <f ca="1"/>
        <v>1700</v>
      </c>
      <c r="Q561">
        <f ca="1"/>
        <v>0</v>
      </c>
      <c r="R561" s="239">
        <f ca="1"/>
        <v>400</v>
      </c>
      <c r="S561" s="239">
        <f ca="1"/>
        <v>180000</v>
      </c>
      <c r="T561" s="239">
        <f ca="1"/>
        <v>9027</v>
      </c>
      <c r="U561" s="239">
        <f ca="1"/>
        <v>1431</v>
      </c>
      <c r="V561" s="239">
        <f ca="1"/>
        <v>16470</v>
      </c>
      <c r="W561" s="237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7">
        <f ca="1"/>
        <v>45040</v>
      </c>
      <c r="AE561" s="237">
        <f ca="1"/>
        <v>45190</v>
      </c>
      <c r="AF561" s="237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1">
        <f ca="1"/>
        <v>230408</v>
      </c>
      <c r="C562" s="241">
        <f ca="1"/>
        <v>0</v>
      </c>
      <c r="D562" s="240" t="str">
        <f ca="1"/>
        <v>川原鉄工所</v>
      </c>
      <c r="E562" s="240" t="str">
        <f ca="1"/>
        <v>製造部</v>
      </c>
      <c r="F562" s="240" t="str">
        <f ca="1"/>
        <v>旋盤ライン</v>
      </c>
      <c r="G562" s="240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7">
        <f ca="1"/>
        <v>34351</v>
      </c>
      <c r="M562">
        <f ca="1"/>
        <v>31</v>
      </c>
      <c r="N562" s="238">
        <f ca="1"/>
        <v>1300</v>
      </c>
      <c r="O562">
        <f ca="1"/>
        <v>0</v>
      </c>
      <c r="P562" s="239">
        <f ca="1"/>
        <v>1650</v>
      </c>
      <c r="Q562">
        <f ca="1"/>
        <v>0</v>
      </c>
      <c r="R562" s="239">
        <f ca="1"/>
        <v>350</v>
      </c>
      <c r="S562" s="239">
        <f ca="1"/>
        <v>180000</v>
      </c>
      <c r="T562" s="239">
        <f ca="1"/>
        <v>9027</v>
      </c>
      <c r="U562" s="239" t="str">
        <f ca="1"/>
        <v>0</v>
      </c>
      <c r="V562" s="239">
        <f ca="1"/>
        <v>16470</v>
      </c>
      <c r="W562" s="237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7">
        <f ca="1"/>
        <v>45043</v>
      </c>
      <c r="AE562" s="237">
        <f ca="1"/>
        <v>45065</v>
      </c>
      <c r="AF562" s="237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1">
        <f ca="1"/>
        <v>230501</v>
      </c>
      <c r="C563" s="241">
        <f ca="1"/>
        <v>0</v>
      </c>
      <c r="D563" s="240" t="str">
        <f ca="1"/>
        <v>ユアサ工機 新城</v>
      </c>
      <c r="E563" s="240" t="str">
        <f ca="1"/>
        <v>本社製造部製造3課</v>
      </c>
      <c r="F563" s="240" t="str">
        <f ca="1"/>
        <v>本社製造部製造3課</v>
      </c>
      <c r="G563" s="240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7">
        <f ca="1"/>
        <v>34695</v>
      </c>
      <c r="M563">
        <f ca="1"/>
        <v>30</v>
      </c>
      <c r="N563" s="238">
        <f ca="1"/>
        <v>1350</v>
      </c>
      <c r="O563">
        <f ca="1"/>
        <v>0</v>
      </c>
      <c r="P563" s="239">
        <f ca="1"/>
        <v>1800</v>
      </c>
      <c r="Q563">
        <f ca="1"/>
        <v>0</v>
      </c>
      <c r="R563" s="239">
        <f ca="1"/>
        <v>450</v>
      </c>
      <c r="S563" s="239">
        <f ca="1"/>
        <v>180000</v>
      </c>
      <c r="T563" s="239">
        <f ca="1"/>
        <v>9027</v>
      </c>
      <c r="U563" s="239" t="str">
        <f ca="1"/>
        <v>0</v>
      </c>
      <c r="V563" s="239">
        <f ca="1"/>
        <v>16470</v>
      </c>
      <c r="W563" s="237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7">
        <f ca="1"/>
        <v>45056</v>
      </c>
      <c r="AE563" s="237">
        <f ca="1"/>
        <v>45285</v>
      </c>
      <c r="AF563" s="237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1">
        <f ca="1"/>
        <v>230502</v>
      </c>
      <c r="C564" s="241">
        <f ca="1"/>
        <v>242063</v>
      </c>
      <c r="D564" s="240" t="str">
        <f ca="1"/>
        <v>高雄工業 静岡</v>
      </c>
      <c r="E564" s="240" t="str">
        <f ca="1"/>
        <v>高雄工業株式会社 静岡事業所第一工場製作課</v>
      </c>
      <c r="F564" s="240" t="str">
        <f ca="1"/>
        <v>手動旋削</v>
      </c>
      <c r="G564" s="240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7">
        <f ca="1"/>
        <v>36559</v>
      </c>
      <c r="M564">
        <f ca="1"/>
        <v>25</v>
      </c>
      <c r="N564" s="238">
        <f ca="1"/>
        <v>1200</v>
      </c>
      <c r="O564">
        <f ca="1"/>
        <v>0</v>
      </c>
      <c r="P564" s="239">
        <f ca="1"/>
        <v>1650</v>
      </c>
      <c r="Q564">
        <f ca="1"/>
        <v>0</v>
      </c>
      <c r="R564" s="239">
        <f ca="1"/>
        <v>450</v>
      </c>
      <c r="S564" s="239">
        <f ca="1"/>
        <v>180000</v>
      </c>
      <c r="T564" s="239">
        <f ca="1"/>
        <v>9027</v>
      </c>
      <c r="U564" s="239" t="str">
        <f ca="1"/>
        <v>0</v>
      </c>
      <c r="V564" s="239">
        <f ca="1"/>
        <v>16470</v>
      </c>
      <c r="W564" s="237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7">
        <f ca="1"/>
        <v>45061</v>
      </c>
      <c r="AE564" s="237">
        <f ca="1"/>
        <v>45229</v>
      </c>
      <c r="AF564" s="237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1">
        <f ca="1"/>
        <v>230506</v>
      </c>
      <c r="C565" s="241">
        <f ca="1"/>
        <v>232105</v>
      </c>
      <c r="D565" s="240" t="str">
        <f ca="1"/>
        <v>高雄工業 岡山</v>
      </c>
      <c r="E565" s="240" t="str">
        <f ca="1"/>
        <v>高雄工業株式会社 岡山事業所HUB工場製作1課</v>
      </c>
      <c r="F565" s="240" t="str">
        <f ca="1"/>
        <v>1次旋係</v>
      </c>
      <c r="G565" s="240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7">
        <f ca="1"/>
        <v>37030</v>
      </c>
      <c r="M565">
        <f ca="1"/>
        <v>24</v>
      </c>
      <c r="N565" s="238">
        <f ca="1"/>
        <v>1310</v>
      </c>
      <c r="O565">
        <f ca="1"/>
        <v>0</v>
      </c>
      <c r="P565" s="239">
        <f ca="1"/>
        <v>1690</v>
      </c>
      <c r="Q565">
        <f ca="1"/>
        <v>0</v>
      </c>
      <c r="R565" s="239">
        <f ca="1"/>
        <v>380</v>
      </c>
      <c r="S565" s="239">
        <f ca="1"/>
        <v>280000</v>
      </c>
      <c r="T565" s="239">
        <f ca="1"/>
        <v>14042</v>
      </c>
      <c r="U565" s="239" t="str">
        <f ca="1"/>
        <v>0</v>
      </c>
      <c r="V565" s="239">
        <f ca="1"/>
        <v>25620</v>
      </c>
      <c r="W565" s="237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7">
        <f ca="1"/>
        <v>45061</v>
      </c>
      <c r="AE565" s="237">
        <f ca="1"/>
        <v>45705</v>
      </c>
      <c r="AF565" s="237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1">
        <f ca="1"/>
        <v>230503</v>
      </c>
      <c r="C566" s="241">
        <f ca="1"/>
        <v>242065</v>
      </c>
      <c r="D566" s="240" t="str">
        <f ca="1"/>
        <v>高雄工業 静岡</v>
      </c>
      <c r="E566" s="240" t="str">
        <f ca="1"/>
        <v>高雄工業株式会社 静岡事業所第二工場製作課</v>
      </c>
      <c r="F566" s="240" t="str">
        <f ca="1"/>
        <v>ナット</v>
      </c>
      <c r="G566" s="240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7">
        <f ca="1"/>
        <v>36708</v>
      </c>
      <c r="M566">
        <f ca="1"/>
        <v>25</v>
      </c>
      <c r="N566" s="238">
        <f ca="1"/>
        <v>1310</v>
      </c>
      <c r="O566">
        <f ca="1"/>
        <v>0</v>
      </c>
      <c r="P566" s="239">
        <f ca="1"/>
        <v>1680</v>
      </c>
      <c r="Q566">
        <f ca="1"/>
        <v>0</v>
      </c>
      <c r="R566" s="239">
        <f ca="1"/>
        <v>370</v>
      </c>
      <c r="S566" s="239">
        <f ca="1"/>
        <v>260000</v>
      </c>
      <c r="T566" s="239">
        <f ca="1"/>
        <v>13039</v>
      </c>
      <c r="U566" s="239" t="str">
        <f ca="1"/>
        <v>0</v>
      </c>
      <c r="V566" s="239">
        <f ca="1"/>
        <v>23790</v>
      </c>
      <c r="W566" s="237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7">
        <f ca="1"/>
        <v>45061</v>
      </c>
      <c r="AE566" s="237">
        <f ca="1"/>
        <v>0</v>
      </c>
      <c r="AF566" s="237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1">
        <f ca="1"/>
        <v>230504</v>
      </c>
      <c r="C567" s="241">
        <f ca="1"/>
        <v>242064</v>
      </c>
      <c r="D567" s="240" t="str">
        <f ca="1"/>
        <v>高雄工業 静岡</v>
      </c>
      <c r="E567" s="240" t="str">
        <f ca="1"/>
        <v>高雄工業株式会社 静岡事業所第二工場製作課</v>
      </c>
      <c r="F567" s="240" t="str">
        <f ca="1"/>
        <v>トラニオン</v>
      </c>
      <c r="G567" s="240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7">
        <f ca="1"/>
        <v>36849</v>
      </c>
      <c r="M567">
        <f ca="1"/>
        <v>25</v>
      </c>
      <c r="N567" s="238">
        <f ca="1"/>
        <v>1310</v>
      </c>
      <c r="O567">
        <f ca="1"/>
        <v>0</v>
      </c>
      <c r="P567" s="239">
        <f ca="1"/>
        <v>1680</v>
      </c>
      <c r="Q567">
        <f ca="1"/>
        <v>0</v>
      </c>
      <c r="R567" s="239">
        <f ca="1"/>
        <v>370</v>
      </c>
      <c r="S567" s="239">
        <f ca="1"/>
        <v>300000</v>
      </c>
      <c r="T567" s="239">
        <f ca="1"/>
        <v>15045</v>
      </c>
      <c r="U567" s="239" t="str">
        <f ca="1"/>
        <v>0</v>
      </c>
      <c r="V567" s="239">
        <f ca="1"/>
        <v>27450</v>
      </c>
      <c r="W567" s="23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7">
        <f ca="1"/>
        <v>45061</v>
      </c>
      <c r="AE567" s="237">
        <f ca="1"/>
        <v>45915</v>
      </c>
      <c r="AF567" s="23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1">
        <f ca="1"/>
        <v>230505</v>
      </c>
      <c r="C568" s="241">
        <f ca="1"/>
        <v>212039</v>
      </c>
      <c r="D568" s="240" t="str">
        <f ca="1"/>
        <v>高雄工業 本社</v>
      </c>
      <c r="E568" s="240" t="str">
        <f ca="1"/>
        <v>高雄工業株式会社 愛知事業所本社工場製作課</v>
      </c>
      <c r="F568" s="240" t="str">
        <f ca="1"/>
        <v>Fライン</v>
      </c>
      <c r="G568" s="240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7">
        <f ca="1"/>
        <v>35429</v>
      </c>
      <c r="M568">
        <f ca="1"/>
        <v>28</v>
      </c>
      <c r="N568" s="238">
        <f ca="1"/>
        <v>1310</v>
      </c>
      <c r="O568">
        <f ca="1"/>
        <v>0</v>
      </c>
      <c r="P568" s="239">
        <f ca="1"/>
        <v>1720</v>
      </c>
      <c r="Q568">
        <f ca="1"/>
        <v>0</v>
      </c>
      <c r="R568" s="239">
        <f ca="1"/>
        <v>410</v>
      </c>
      <c r="S568" s="239">
        <f ca="1"/>
        <v>280000</v>
      </c>
      <c r="T568" s="239">
        <f ca="1"/>
        <v>14042</v>
      </c>
      <c r="U568" s="239" t="str">
        <f ca="1"/>
        <v>0</v>
      </c>
      <c r="V568" s="239">
        <f ca="1"/>
        <v>25620</v>
      </c>
      <c r="W568" s="237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7">
        <f ca="1"/>
        <v>45061</v>
      </c>
      <c r="AE568" s="237">
        <f ca="1"/>
        <v>0</v>
      </c>
      <c r="AF568" s="237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1">
        <f ca="1"/>
        <v>210107</v>
      </c>
      <c r="C569" s="241">
        <f ca="1"/>
        <v>8210056</v>
      </c>
      <c r="D569" s="240" t="str">
        <f ca="1"/>
        <v>コーリツ 乙川</v>
      </c>
      <c r="E569" s="240" t="str">
        <f ca="1"/>
        <v>乙川工場製造3課6工区9班</v>
      </c>
      <c r="F569" s="240" t="str">
        <f ca="1"/>
        <v>乙川工場製造3課6工区9班</v>
      </c>
      <c r="G569" s="240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7">
        <f ca="1"/>
        <v>33227</v>
      </c>
      <c r="M569">
        <f ca="1"/>
        <v>34</v>
      </c>
      <c r="N569" s="238">
        <f ca="1"/>
        <v>1430</v>
      </c>
      <c r="O569">
        <f ca="1"/>
        <v>0</v>
      </c>
      <c r="P569" s="239">
        <f ca="1"/>
        <v>2020</v>
      </c>
      <c r="Q569">
        <f ca="1"/>
        <v>0</v>
      </c>
      <c r="R569" s="239">
        <f ca="1"/>
        <v>590</v>
      </c>
      <c r="S569" s="239">
        <f ca="1"/>
        <v>410000</v>
      </c>
      <c r="T569" s="239">
        <f ca="1"/>
        <v>20561</v>
      </c>
      <c r="U569" s="239" t="str">
        <f ca="1"/>
        <v>0</v>
      </c>
      <c r="V569" s="239">
        <f ca="1"/>
        <v>37515</v>
      </c>
      <c r="W569" s="237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7">
        <f ca="1"/>
        <v>45064</v>
      </c>
      <c r="AE569" s="237">
        <f ca="1"/>
        <v>45699</v>
      </c>
      <c r="AF569" s="237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1">
        <f ca="1"/>
        <v>230507</v>
      </c>
      <c r="C570" s="241">
        <f ca="1"/>
        <v>0</v>
      </c>
      <c r="D570" s="240" t="str">
        <f ca="1"/>
        <v>瑞陵精機</v>
      </c>
      <c r="E570" s="240" t="str">
        <f ca="1"/>
        <v>製造課</v>
      </c>
      <c r="F570" s="240" t="str">
        <f ca="1"/>
        <v>等速ジョイント</v>
      </c>
      <c r="G570" s="24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7">
        <f ca="1"/>
        <v>36566</v>
      </c>
      <c r="M570">
        <f ca="1"/>
        <v>25</v>
      </c>
      <c r="N570" s="238">
        <f ca="1"/>
        <v>1350</v>
      </c>
      <c r="O570">
        <f ca="1"/>
        <v>0</v>
      </c>
      <c r="P570" s="239">
        <f ca="1"/>
        <v>1750</v>
      </c>
      <c r="Q570">
        <f ca="1"/>
        <v>0</v>
      </c>
      <c r="R570" s="239">
        <f ca="1"/>
        <v>400</v>
      </c>
      <c r="S570" s="239">
        <f ca="1"/>
        <v>300000</v>
      </c>
      <c r="T570" s="239">
        <f ca="1"/>
        <v>15045</v>
      </c>
      <c r="U570" s="239" t="str">
        <f ca="1"/>
        <v>0</v>
      </c>
      <c r="V570" s="239">
        <f ca="1"/>
        <v>27450</v>
      </c>
      <c r="W570" s="237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7">
        <f ca="1"/>
        <v>45068</v>
      </c>
      <c r="AE570" s="237">
        <f ca="1"/>
        <v>0</v>
      </c>
      <c r="AF570" s="237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1">
        <f ca="1"/>
        <v>230508</v>
      </c>
      <c r="C571" s="241">
        <f ca="1"/>
        <v>0</v>
      </c>
      <c r="D571" s="240" t="str">
        <f ca="1"/>
        <v>瑞陵精機</v>
      </c>
      <c r="E571" s="240" t="str">
        <f ca="1"/>
        <v>製造課</v>
      </c>
      <c r="F571" s="240" t="str">
        <f ca="1"/>
        <v>等速ジョイント</v>
      </c>
      <c r="G571" s="240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7">
        <f ca="1"/>
        <v>37185</v>
      </c>
      <c r="M571">
        <f ca="1"/>
        <v>24</v>
      </c>
      <c r="N571" s="238">
        <f ca="1"/>
        <v>1310</v>
      </c>
      <c r="O571">
        <f ca="1"/>
        <v>0</v>
      </c>
      <c r="P571" s="239">
        <f ca="1"/>
        <v>1700</v>
      </c>
      <c r="Q571">
        <f ca="1"/>
        <v>0</v>
      </c>
      <c r="R571" s="239">
        <f ca="1"/>
        <v>390</v>
      </c>
      <c r="S571" s="239">
        <f ca="1"/>
        <v>300000</v>
      </c>
      <c r="T571" s="239">
        <f ca="1"/>
        <v>15045</v>
      </c>
      <c r="U571" s="239" t="str">
        <f ca="1"/>
        <v>0</v>
      </c>
      <c r="V571" s="239">
        <f ca="1"/>
        <v>27450</v>
      </c>
      <c r="W571" s="237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7">
        <f ca="1"/>
        <v>45068</v>
      </c>
      <c r="AE571" s="237">
        <f ca="1"/>
        <v>0</v>
      </c>
      <c r="AF571" s="237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1">
        <f ca="1"/>
        <v>230509</v>
      </c>
      <c r="C572" s="241">
        <f ca="1"/>
        <v>0</v>
      </c>
      <c r="D572" s="240" t="str">
        <f ca="1"/>
        <v>瑞陵精機</v>
      </c>
      <c r="E572" s="240" t="str">
        <f ca="1"/>
        <v>製造課</v>
      </c>
      <c r="F572" s="240" t="str">
        <f ca="1"/>
        <v>等速ジョイント</v>
      </c>
      <c r="G572" s="240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7">
        <f ca="1"/>
        <v>33983</v>
      </c>
      <c r="M572">
        <f ca="1"/>
        <v>32</v>
      </c>
      <c r="N572" s="238">
        <f ca="1"/>
        <v>1250</v>
      </c>
      <c r="O572">
        <f ca="1"/>
        <v>0</v>
      </c>
      <c r="P572" s="239">
        <f ca="1"/>
        <v>1700</v>
      </c>
      <c r="Q572">
        <f ca="1"/>
        <v>0</v>
      </c>
      <c r="R572" s="239">
        <f ca="1"/>
        <v>450</v>
      </c>
      <c r="S572" s="239">
        <f ca="1"/>
        <v>280000</v>
      </c>
      <c r="T572" s="239">
        <f ca="1"/>
        <v>14042</v>
      </c>
      <c r="U572" s="239" t="str">
        <f ca="1"/>
        <v>0</v>
      </c>
      <c r="V572" s="239">
        <f ca="1"/>
        <v>25620</v>
      </c>
      <c r="W572" s="237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7">
        <f ca="1"/>
        <v>45068</v>
      </c>
      <c r="AE572" s="237">
        <f ca="1"/>
        <v>45568</v>
      </c>
      <c r="AF572" s="237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1">
        <f ca="1"/>
        <v>230510</v>
      </c>
      <c r="C573" s="241">
        <f ca="1"/>
        <v>0</v>
      </c>
      <c r="D573" s="240" t="str">
        <f ca="1"/>
        <v>瑞陵精機</v>
      </c>
      <c r="E573" s="240" t="str">
        <f ca="1"/>
        <v>製造課</v>
      </c>
      <c r="F573" s="240" t="str">
        <f ca="1"/>
        <v>等速ジョイント</v>
      </c>
      <c r="G573" s="240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7">
        <f ca="1"/>
        <v>35086</v>
      </c>
      <c r="M573">
        <f ca="1"/>
        <v>29</v>
      </c>
      <c r="N573" s="238">
        <f ca="1"/>
        <v>1250</v>
      </c>
      <c r="O573">
        <f ca="1"/>
        <v>0</v>
      </c>
      <c r="P573" s="239">
        <f ca="1"/>
        <v>1700</v>
      </c>
      <c r="Q573">
        <f ca="1"/>
        <v>0</v>
      </c>
      <c r="R573" s="239">
        <f ca="1"/>
        <v>450</v>
      </c>
      <c r="S573" s="239">
        <f ca="1"/>
        <v>320000</v>
      </c>
      <c r="T573" s="239">
        <f ca="1"/>
        <v>16048</v>
      </c>
      <c r="U573" s="239" t="str">
        <f ca="1"/>
        <v>0</v>
      </c>
      <c r="V573" s="239">
        <f ca="1"/>
        <v>29280</v>
      </c>
      <c r="W573" s="237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7">
        <f ca="1"/>
        <v>45068</v>
      </c>
      <c r="AE573" s="237">
        <f ca="1"/>
        <v>45531</v>
      </c>
      <c r="AF573" s="237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1">
        <f ca="1"/>
        <v>230601</v>
      </c>
      <c r="C574" s="241">
        <f ca="1"/>
        <v>8210057</v>
      </c>
      <c r="D574" s="240" t="str">
        <f ca="1"/>
        <v>コーリツ 乙川</v>
      </c>
      <c r="E574" s="240" t="str">
        <f ca="1"/>
        <v>乙川工場製造3課5工区7班</v>
      </c>
      <c r="F574" s="240" t="str">
        <f ca="1"/>
        <v>乙川工場製造3課5工区7班</v>
      </c>
      <c r="G574" s="240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7">
        <f ca="1"/>
        <v>30966</v>
      </c>
      <c r="M574">
        <f ca="1"/>
        <v>41</v>
      </c>
      <c r="N574" s="238">
        <f ca="1"/>
        <v>1430</v>
      </c>
      <c r="O574">
        <f ca="1"/>
        <v>0</v>
      </c>
      <c r="P574" s="239">
        <f ca="1"/>
        <v>2020</v>
      </c>
      <c r="Q574">
        <f ca="1"/>
        <v>0</v>
      </c>
      <c r="R574" s="239">
        <f ca="1"/>
        <v>590</v>
      </c>
      <c r="S574" s="239">
        <f ca="1"/>
        <v>380000</v>
      </c>
      <c r="T574" s="239">
        <f ca="1"/>
        <v>19057</v>
      </c>
      <c r="U574" s="239">
        <f ca="1"/>
        <v>3021</v>
      </c>
      <c r="V574" s="239">
        <f ca="1"/>
        <v>34770</v>
      </c>
      <c r="W574" s="237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7">
        <f ca="1"/>
        <v>45078</v>
      </c>
      <c r="AE574" s="237">
        <f ca="1"/>
        <v>45687</v>
      </c>
      <c r="AF574" s="237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1">
        <f ca="1"/>
        <v>220504</v>
      </c>
      <c r="C575" s="241">
        <f ca="1"/>
        <v>5547</v>
      </c>
      <c r="D575" s="240" t="str">
        <f ca="1"/>
        <v>加藤木材工業 本社</v>
      </c>
      <c r="E575" s="240" t="str">
        <f ca="1"/>
        <v>生産1部</v>
      </c>
      <c r="F575" s="240" t="str">
        <f ca="1"/>
        <v>2課</v>
      </c>
      <c r="G575" s="240" t="str">
        <f ca="1"/>
        <v>機械オペレーター及び機械メンテナンス他付随する業務</v>
      </c>
      <c r="H575" t="str">
        <f ca="1"/>
        <v>VU DINH SON</v>
      </c>
      <c r="I575" t="str">
        <f ca="1"/>
        <v>ヴー　ディン　ソン</v>
      </c>
      <c r="J575" t="str">
        <f ca="1"/>
        <v>男</v>
      </c>
      <c r="K575" t="str">
        <f ca="1"/>
        <v>ﾍﾞﾄﾅﾑ</v>
      </c>
      <c r="L575" s="237">
        <f ca="1"/>
        <v>35828</v>
      </c>
      <c r="M575">
        <f ca="1"/>
        <v>27</v>
      </c>
      <c r="N575" s="238">
        <f ca="1"/>
        <v>1330</v>
      </c>
      <c r="O575" t="str">
        <f ca="1"/>
        <v>2025/5/21～1300円⇒1330円</v>
      </c>
      <c r="P575" s="239">
        <f ca="1"/>
        <v>1745</v>
      </c>
      <c r="Q575" t="str">
        <f ca="1"/>
        <v>2025/5/21~1700円⇒1745円</v>
      </c>
      <c r="R575" s="239">
        <f ca="1"/>
        <v>415</v>
      </c>
      <c r="S575" s="239">
        <f ca="1"/>
        <v>280000</v>
      </c>
      <c r="T575" s="239">
        <f ca="1"/>
        <v>14042</v>
      </c>
      <c r="U575" s="239" t="str">
        <f ca="1"/>
        <v>0</v>
      </c>
      <c r="V575" s="239">
        <f ca="1"/>
        <v>25620</v>
      </c>
      <c r="W575" s="237">
        <f ca="1"/>
        <v>46536</v>
      </c>
      <c r="X575" t="str">
        <f ca="1"/>
        <v/>
      </c>
      <c r="Y575" t="str">
        <f ca="1"/>
        <v>技術・人文知識・国際業務</v>
      </c>
      <c r="Z575" t="str">
        <f ca="1"/>
        <v>486-0904</v>
      </c>
      <c r="AA575" t="str">
        <f ca="1"/>
        <v>愛知県春日井市宮町2-3-16</v>
      </c>
      <c r="AB575" t="str">
        <f ca="1"/>
        <v>ﾘﾝﾋﾟｱ長斉302</v>
      </c>
      <c r="AC575">
        <f ca="1"/>
        <v>45025</v>
      </c>
      <c r="AD575" s="237">
        <f ca="1"/>
        <v>44690</v>
      </c>
      <c r="AE575" s="237">
        <f ca="1"/>
        <v>0</v>
      </c>
      <c r="AF575" s="237">
        <f ca="1"/>
        <v>0</v>
      </c>
      <c r="AG575" t="str">
        <f ca="1"/>
        <v>22.07.01</v>
      </c>
      <c r="AH575" t="str">
        <f ca="1"/>
        <v>5/17原</v>
      </c>
      <c r="AI575" t="str">
        <f ca="1"/>
        <v>2022/5/9～2022/4/8まで高雄本社所属　2023/4/10~加藤木材に移動</v>
      </c>
      <c r="AJ575">
        <f ca="1"/>
        <v>44690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1">
        <f ca="1"/>
        <v>230603</v>
      </c>
      <c r="C576" s="241">
        <f ca="1"/>
        <v>8210058</v>
      </c>
      <c r="D576" s="240" t="str">
        <f ca="1"/>
        <v>コーリツ 本社</v>
      </c>
      <c r="E576" s="240" t="str">
        <f ca="1"/>
        <v>本社工場製造1課2工区3班</v>
      </c>
      <c r="F576" s="240" t="str">
        <f ca="1"/>
        <v>本社工場製造1課2工区3班</v>
      </c>
      <c r="G576" s="240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7">
        <f ca="1"/>
        <v>34115</v>
      </c>
      <c r="M576">
        <f ca="1"/>
        <v>32</v>
      </c>
      <c r="N576" s="238">
        <f ca="1"/>
        <v>1400</v>
      </c>
      <c r="O576">
        <f ca="1"/>
        <v>0</v>
      </c>
      <c r="P576" s="239">
        <f ca="1"/>
        <v>1990</v>
      </c>
      <c r="Q576">
        <f ca="1"/>
        <v>0</v>
      </c>
      <c r="R576" s="239">
        <f ca="1"/>
        <v>590</v>
      </c>
      <c r="S576" s="239">
        <f ca="1"/>
        <v>340000</v>
      </c>
      <c r="T576" s="239">
        <f ca="1"/>
        <v>17051</v>
      </c>
      <c r="U576" s="239" t="str">
        <f ca="1"/>
        <v>0</v>
      </c>
      <c r="V576" s="239">
        <f ca="1"/>
        <v>31110</v>
      </c>
      <c r="W576" s="237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7">
        <f ca="1"/>
        <v>45089</v>
      </c>
      <c r="AE576" s="237">
        <f ca="1"/>
        <v>45677</v>
      </c>
      <c r="AF576" s="237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1">
        <f ca="1"/>
        <v>220208</v>
      </c>
      <c r="C577" s="241">
        <f ca="1"/>
        <v>0</v>
      </c>
      <c r="D577" s="240" t="str">
        <f ca="1"/>
        <v>ピーエムアイ</v>
      </c>
      <c r="E577" s="240" t="str">
        <f ca="1"/>
        <v>製造1</v>
      </c>
      <c r="F577" s="240" t="str">
        <f ca="1"/>
        <v>成型ライン</v>
      </c>
      <c r="G577" s="240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7">
        <f ca="1"/>
        <v>35358</v>
      </c>
      <c r="M577">
        <f ca="1"/>
        <v>29</v>
      </c>
      <c r="N577" s="238">
        <f ca="1"/>
        <v>1300</v>
      </c>
      <c r="O577">
        <f ca="1"/>
        <v>0</v>
      </c>
      <c r="P577" s="239">
        <f ca="1"/>
        <v>1800</v>
      </c>
      <c r="Q577">
        <f ca="1"/>
        <v>0</v>
      </c>
      <c r="R577" s="239">
        <f ca="1"/>
        <v>500</v>
      </c>
      <c r="S577" s="239">
        <f ca="1"/>
        <v>260000</v>
      </c>
      <c r="T577" s="239">
        <f ca="1"/>
        <v>13039</v>
      </c>
      <c r="U577" s="239" t="str">
        <f ca="1"/>
        <v>0</v>
      </c>
      <c r="V577" s="239">
        <f ca="1"/>
        <v>23790</v>
      </c>
      <c r="W577" s="23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7">
        <f ca="1"/>
        <v>45093</v>
      </c>
      <c r="AE577" s="237">
        <f ca="1"/>
        <v>45755</v>
      </c>
      <c r="AF577" s="23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1">
        <f ca="1"/>
        <v>230604</v>
      </c>
      <c r="C578" s="241">
        <f ca="1"/>
        <v>232110</v>
      </c>
      <c r="D578" s="240" t="str">
        <f ca="1"/>
        <v>高雄工業 岡山</v>
      </c>
      <c r="E578" s="240" t="str">
        <f ca="1"/>
        <v>高雄工業株式会社 岡山事業所HUB工場製作1課</v>
      </c>
      <c r="F578" s="240" t="str">
        <f ca="1"/>
        <v>1次旋係</v>
      </c>
      <c r="G578" s="240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7">
        <f ca="1"/>
        <v>33756</v>
      </c>
      <c r="M578">
        <f ca="1"/>
        <v>33</v>
      </c>
      <c r="N578" s="238">
        <f ca="1"/>
        <v>1310</v>
      </c>
      <c r="O578">
        <f ca="1"/>
        <v>0</v>
      </c>
      <c r="P578" s="239">
        <f ca="1"/>
        <v>1710</v>
      </c>
      <c r="Q578">
        <f ca="1"/>
        <v>0</v>
      </c>
      <c r="R578" s="239">
        <f ca="1"/>
        <v>400</v>
      </c>
      <c r="S578" s="239">
        <f ca="1"/>
        <v>280000</v>
      </c>
      <c r="T578" s="239">
        <f ca="1"/>
        <v>14042</v>
      </c>
      <c r="U578" s="239" t="str">
        <f ca="1"/>
        <v>0</v>
      </c>
      <c r="V578" s="239">
        <f ca="1"/>
        <v>25620</v>
      </c>
      <c r="W578" s="237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7">
        <f ca="1"/>
        <v>45093</v>
      </c>
      <c r="AE578" s="237">
        <f ca="1"/>
        <v>0</v>
      </c>
      <c r="AF578" s="237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1">
        <f ca="1"/>
        <v>230608</v>
      </c>
      <c r="C579" s="241">
        <f ca="1"/>
        <v>232108</v>
      </c>
      <c r="D579" s="240" t="str">
        <f ca="1"/>
        <v>高雄工業 岡山</v>
      </c>
      <c r="E579" s="240" t="str">
        <f ca="1"/>
        <v>高雄工業株式会社 岡山事業所HUB工場製作1課</v>
      </c>
      <c r="F579" s="240" t="str">
        <f ca="1"/>
        <v>1次旋係</v>
      </c>
      <c r="G579" s="240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7">
        <f ca="1"/>
        <v>36244</v>
      </c>
      <c r="M579">
        <f ca="1"/>
        <v>26</v>
      </c>
      <c r="N579" s="238">
        <f ca="1"/>
        <v>1320</v>
      </c>
      <c r="O579">
        <f ca="1"/>
        <v>0</v>
      </c>
      <c r="P579" s="239">
        <f ca="1"/>
        <v>1720</v>
      </c>
      <c r="Q579">
        <f ca="1"/>
        <v>0</v>
      </c>
      <c r="R579" s="239">
        <f ca="1"/>
        <v>400</v>
      </c>
      <c r="S579" s="239">
        <f ca="1"/>
        <v>260000</v>
      </c>
      <c r="T579" s="239">
        <f ca="1"/>
        <v>13039</v>
      </c>
      <c r="U579" s="239" t="str">
        <f ca="1"/>
        <v>0</v>
      </c>
      <c r="V579" s="239">
        <f ca="1"/>
        <v>23790</v>
      </c>
      <c r="W579" s="237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7">
        <f ca="1"/>
        <v>45093</v>
      </c>
      <c r="AE579" s="237">
        <f ca="1"/>
        <v>0</v>
      </c>
      <c r="AF579" s="237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1">
        <f ca="1"/>
        <v>230611</v>
      </c>
      <c r="C580" s="241">
        <f ca="1"/>
        <v>232109</v>
      </c>
      <c r="D580" s="240" t="str">
        <f ca="1"/>
        <v>高雄工業 岡山</v>
      </c>
      <c r="E580" s="240" t="str">
        <f ca="1"/>
        <v>高雄工業株式会社 岡山事業所HUB工場製作1課</v>
      </c>
      <c r="F580" s="240" t="str">
        <f ca="1"/>
        <v>1次旋係</v>
      </c>
      <c r="G580" s="24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7">
        <f ca="1"/>
        <v>36586</v>
      </c>
      <c r="M580">
        <f ca="1"/>
        <v>25</v>
      </c>
      <c r="N580" s="238">
        <f ca="1"/>
        <v>1310</v>
      </c>
      <c r="O580">
        <f ca="1"/>
        <v>0</v>
      </c>
      <c r="P580" s="239">
        <f ca="1"/>
        <v>1740</v>
      </c>
      <c r="Q580">
        <f ca="1"/>
        <v>0</v>
      </c>
      <c r="R580" s="239">
        <f ca="1"/>
        <v>430</v>
      </c>
      <c r="S580" s="239">
        <f ca="1"/>
        <v>280000</v>
      </c>
      <c r="T580" s="239">
        <f ca="1"/>
        <v>14042</v>
      </c>
      <c r="U580" s="239" t="str">
        <f ca="1"/>
        <v>0</v>
      </c>
      <c r="V580" s="239">
        <f ca="1"/>
        <v>25620</v>
      </c>
      <c r="W580" s="237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7">
        <f ca="1"/>
        <v>45093</v>
      </c>
      <c r="AE580" s="237">
        <f ca="1"/>
        <v>0</v>
      </c>
      <c r="AF580" s="237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1">
        <f ca="1"/>
        <v>230605</v>
      </c>
      <c r="C581" s="241">
        <f ca="1"/>
        <v>232113</v>
      </c>
      <c r="D581" s="240" t="str">
        <f ca="1"/>
        <v>高雄工業 岡山</v>
      </c>
      <c r="E581" s="240" t="str">
        <f ca="1"/>
        <v>高雄工業株式会社 岡山事業所HUB工場製作1課</v>
      </c>
      <c r="F581" s="240" t="str">
        <f ca="1"/>
        <v>1次旋係</v>
      </c>
      <c r="G581" s="240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7">
        <f ca="1"/>
        <v>36477</v>
      </c>
      <c r="M581">
        <f ca="1"/>
        <v>26</v>
      </c>
      <c r="N581" s="238">
        <f ca="1"/>
        <v>1300</v>
      </c>
      <c r="O581">
        <f ca="1"/>
        <v>0</v>
      </c>
      <c r="P581" s="239">
        <f ca="1"/>
        <v>1690</v>
      </c>
      <c r="Q581">
        <f ca="1"/>
        <v>0</v>
      </c>
      <c r="R581" s="239">
        <f ca="1"/>
        <v>390</v>
      </c>
      <c r="S581" s="239">
        <f ca="1"/>
        <v>240000</v>
      </c>
      <c r="T581" s="239">
        <f ca="1"/>
        <v>12036</v>
      </c>
      <c r="U581" s="239" t="str">
        <f ca="1"/>
        <v>0</v>
      </c>
      <c r="V581" s="239">
        <f ca="1"/>
        <v>21960</v>
      </c>
      <c r="W581" s="237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7">
        <f ca="1"/>
        <v>45093</v>
      </c>
      <c r="AE581" s="237">
        <f ca="1"/>
        <v>45653</v>
      </c>
      <c r="AF581" s="237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1">
        <f ca="1"/>
        <v>230606</v>
      </c>
      <c r="C582" s="241">
        <f ca="1"/>
        <v>232112</v>
      </c>
      <c r="D582" s="240" t="str">
        <f ca="1"/>
        <v>高雄工業 岡山</v>
      </c>
      <c r="E582" s="240" t="str">
        <f ca="1"/>
        <v>高雄工業株式会社 岡山事業所HUB工場製作1課</v>
      </c>
      <c r="F582" s="240" t="str">
        <f ca="1"/>
        <v>1次旋係</v>
      </c>
      <c r="G582" s="240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7">
        <f ca="1"/>
        <v>36426</v>
      </c>
      <c r="M582">
        <f ca="1"/>
        <v>26</v>
      </c>
      <c r="N582" s="238">
        <f ca="1"/>
        <v>1310</v>
      </c>
      <c r="O582">
        <f ca="1"/>
        <v>0</v>
      </c>
      <c r="P582" s="239">
        <f ca="1"/>
        <v>1690</v>
      </c>
      <c r="Q582">
        <f ca="1"/>
        <v>0</v>
      </c>
      <c r="R582" s="239">
        <f ca="1"/>
        <v>380</v>
      </c>
      <c r="S582" s="239">
        <f ca="1"/>
        <v>260000</v>
      </c>
      <c r="T582" s="239">
        <f ca="1"/>
        <v>13039</v>
      </c>
      <c r="U582" s="239" t="str">
        <f ca="1"/>
        <v>0</v>
      </c>
      <c r="V582" s="239">
        <f ca="1"/>
        <v>23790</v>
      </c>
      <c r="W582" s="237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7">
        <f ca="1"/>
        <v>45093</v>
      </c>
      <c r="AE582" s="237">
        <f ca="1"/>
        <v>45700</v>
      </c>
      <c r="AF582" s="237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1">
        <f ca="1"/>
        <v>230607</v>
      </c>
      <c r="C583" s="241">
        <f ca="1"/>
        <v>232111</v>
      </c>
      <c r="D583" s="240" t="str">
        <f ca="1"/>
        <v>高雄工業 岡山</v>
      </c>
      <c r="E583" s="240" t="str">
        <f ca="1"/>
        <v>高雄工業株式会社 岡山事業所HUB工場製作1課</v>
      </c>
      <c r="F583" s="240" t="str">
        <f ca="1"/>
        <v>1次旋係</v>
      </c>
      <c r="G583" s="240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7">
        <f ca="1"/>
        <v>34445</v>
      </c>
      <c r="M583">
        <f ca="1"/>
        <v>31</v>
      </c>
      <c r="N583" s="238">
        <f ca="1"/>
        <v>1310</v>
      </c>
      <c r="O583">
        <f ca="1"/>
        <v>0</v>
      </c>
      <c r="P583" s="239">
        <f ca="1"/>
        <v>1690</v>
      </c>
      <c r="Q583">
        <f ca="1"/>
        <v>0</v>
      </c>
      <c r="R583" s="239">
        <f ca="1"/>
        <v>380</v>
      </c>
      <c r="S583" s="239">
        <f ca="1"/>
        <v>260000</v>
      </c>
      <c r="T583" s="239">
        <f ca="1"/>
        <v>13039</v>
      </c>
      <c r="U583" s="239" t="str">
        <f ca="1"/>
        <v>0</v>
      </c>
      <c r="V583" s="239">
        <f ca="1"/>
        <v>23790</v>
      </c>
      <c r="W583" s="237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7">
        <f ca="1"/>
        <v>45093</v>
      </c>
      <c r="AE583" s="237">
        <f ca="1"/>
        <v>45698</v>
      </c>
      <c r="AF583" s="237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1">
        <f ca="1"/>
        <v>230609</v>
      </c>
      <c r="C584" s="241">
        <f ca="1"/>
        <v>232101</v>
      </c>
      <c r="D584" s="240" t="str">
        <f ca="1"/>
        <v>高雄工業 岡山</v>
      </c>
      <c r="E584" s="240" t="str">
        <f ca="1"/>
        <v>高雄工業株式会社 岡山事業所HUB工場製作1課</v>
      </c>
      <c r="F584" s="240" t="str">
        <f ca="1"/>
        <v>1次旋係</v>
      </c>
      <c r="G584" s="240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7">
        <f ca="1"/>
        <v>33830</v>
      </c>
      <c r="M584">
        <f ca="1"/>
        <v>33</v>
      </c>
      <c r="N584" s="238">
        <f ca="1"/>
        <v>1300</v>
      </c>
      <c r="O584">
        <f ca="1"/>
        <v>0</v>
      </c>
      <c r="P584" s="239">
        <f ca="1"/>
        <v>1690</v>
      </c>
      <c r="Q584">
        <f ca="1"/>
        <v>0</v>
      </c>
      <c r="R584" s="239">
        <f ca="1"/>
        <v>390</v>
      </c>
      <c r="S584" s="239">
        <f ca="1"/>
        <v>220000</v>
      </c>
      <c r="T584" s="239">
        <f ca="1"/>
        <v>11033</v>
      </c>
      <c r="U584" s="239" t="str">
        <f ca="1"/>
        <v>0</v>
      </c>
      <c r="V584" s="239">
        <f ca="1"/>
        <v>20130</v>
      </c>
      <c r="W584" s="237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7">
        <f ca="1"/>
        <v>45093</v>
      </c>
      <c r="AE584" s="237">
        <f ca="1"/>
        <v>45572</v>
      </c>
      <c r="AF584" s="237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1">
        <f ca="1"/>
        <v>230610</v>
      </c>
      <c r="C585" s="241">
        <f ca="1"/>
        <v>232106</v>
      </c>
      <c r="D585" s="240" t="str">
        <f ca="1"/>
        <v>高雄工業 岡山</v>
      </c>
      <c r="E585" s="240" t="str">
        <f ca="1"/>
        <v>高雄工業株式会社 岡山事業所HUB工場製作1課</v>
      </c>
      <c r="F585" s="240" t="str">
        <f ca="1"/>
        <v>1次旋係</v>
      </c>
      <c r="G585" s="240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7">
        <f ca="1"/>
        <v>37030</v>
      </c>
      <c r="M585">
        <f ca="1"/>
        <v>24</v>
      </c>
      <c r="N585" s="238">
        <f ca="1"/>
        <v>1300</v>
      </c>
      <c r="O585">
        <f ca="1"/>
        <v>0</v>
      </c>
      <c r="P585" s="239">
        <f ca="1"/>
        <v>1690</v>
      </c>
      <c r="Q585">
        <f ca="1"/>
        <v>0</v>
      </c>
      <c r="R585" s="239">
        <f ca="1"/>
        <v>390</v>
      </c>
      <c r="S585" s="239">
        <f ca="1"/>
        <v>260000</v>
      </c>
      <c r="T585" s="239">
        <f ca="1"/>
        <v>13039</v>
      </c>
      <c r="U585" s="239" t="str">
        <f ca="1"/>
        <v>0</v>
      </c>
      <c r="V585" s="239">
        <f ca="1"/>
        <v>23790</v>
      </c>
      <c r="W585" s="237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7">
        <f ca="1"/>
        <v>45093</v>
      </c>
      <c r="AE585" s="237">
        <f ca="1"/>
        <v>45702</v>
      </c>
      <c r="AF585" s="237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1">
        <f ca="1"/>
        <v>210609</v>
      </c>
      <c r="C586" s="241">
        <f ca="1"/>
        <v>8210059</v>
      </c>
      <c r="D586" s="240" t="str">
        <f ca="1"/>
        <v>コーリツ 本社</v>
      </c>
      <c r="E586" s="240" t="str">
        <f ca="1"/>
        <v>本社工場製造1課1工区1班</v>
      </c>
      <c r="F586" s="240" t="str">
        <f ca="1"/>
        <v>本社工場製造1課1工区1班</v>
      </c>
      <c r="G586" s="240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7">
        <f ca="1"/>
        <v>34826</v>
      </c>
      <c r="M586">
        <f ca="1"/>
        <v>30</v>
      </c>
      <c r="N586" s="238">
        <f ca="1"/>
        <v>1400</v>
      </c>
      <c r="O586">
        <f ca="1"/>
        <v>0</v>
      </c>
      <c r="P586" s="239">
        <f ca="1"/>
        <v>1960</v>
      </c>
      <c r="Q586">
        <f ca="1"/>
        <v>0</v>
      </c>
      <c r="R586" s="239">
        <f ca="1"/>
        <v>560</v>
      </c>
      <c r="S586" s="239">
        <f ca="1"/>
        <v>220000</v>
      </c>
      <c r="T586" s="239">
        <f ca="1"/>
        <v>11033</v>
      </c>
      <c r="U586" s="239" t="str">
        <f ca="1"/>
        <v>0</v>
      </c>
      <c r="V586" s="239">
        <f ca="1"/>
        <v>20130</v>
      </c>
      <c r="W586" s="237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7">
        <f ca="1"/>
        <v>45103</v>
      </c>
      <c r="AE586" s="237">
        <f ca="1"/>
        <v>45303</v>
      </c>
      <c r="AF586" s="237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1">
        <f ca="1"/>
        <v>230612</v>
      </c>
      <c r="C587" s="241">
        <f ca="1"/>
        <v>242066</v>
      </c>
      <c r="D587" s="240" t="str">
        <f ca="1"/>
        <v>高雄工業 静岡</v>
      </c>
      <c r="E587" s="240" t="str">
        <f ca="1"/>
        <v>高雄工業株式会社 静岡事業所第一工場製作課</v>
      </c>
      <c r="F587" s="240" t="str">
        <f ca="1"/>
        <v>転造</v>
      </c>
      <c r="G587" s="240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7">
        <f ca="1"/>
        <v>35972</v>
      </c>
      <c r="M587">
        <f ca="1"/>
        <v>27</v>
      </c>
      <c r="N587" s="238">
        <f ca="1"/>
        <v>1250</v>
      </c>
      <c r="O587">
        <f ca="1"/>
        <v>0</v>
      </c>
      <c r="P587" s="239">
        <f ca="1"/>
        <v>1650</v>
      </c>
      <c r="Q587">
        <f ca="1"/>
        <v>0</v>
      </c>
      <c r="R587" s="239">
        <f ca="1"/>
        <v>400</v>
      </c>
      <c r="S587" s="239">
        <f ca="1"/>
        <v>280000</v>
      </c>
      <c r="T587" s="239">
        <f ca="1"/>
        <v>14042</v>
      </c>
      <c r="U587" s="239" t="str">
        <f ca="1"/>
        <v>0</v>
      </c>
      <c r="V587" s="239">
        <f ca="1"/>
        <v>25620</v>
      </c>
      <c r="W587" s="23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7">
        <f ca="1"/>
        <v>45103</v>
      </c>
      <c r="AE587" s="237">
        <f ca="1"/>
        <v>45377</v>
      </c>
      <c r="AF587" s="23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1">
        <f ca="1"/>
        <v>230613</v>
      </c>
      <c r="C588" s="241">
        <f ca="1"/>
        <v>242067</v>
      </c>
      <c r="D588" s="240" t="str">
        <f ca="1"/>
        <v>高雄工業 静岡</v>
      </c>
      <c r="E588" s="240" t="str">
        <f ca="1"/>
        <v>高雄工業株式会社 静岡事業所第一工場製作課</v>
      </c>
      <c r="F588" s="240" t="str">
        <f ca="1"/>
        <v>自動旋削</v>
      </c>
      <c r="G588" s="240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7">
        <f ca="1"/>
        <v>36403</v>
      </c>
      <c r="M588">
        <f ca="1"/>
        <v>26</v>
      </c>
      <c r="N588" s="238">
        <f ca="1"/>
        <v>1310</v>
      </c>
      <c r="O588">
        <f ca="1"/>
        <v>0</v>
      </c>
      <c r="P588" s="239">
        <f ca="1"/>
        <v>1710</v>
      </c>
      <c r="Q588">
        <f ca="1"/>
        <v>0</v>
      </c>
      <c r="R588" s="239">
        <f ca="1"/>
        <v>400</v>
      </c>
      <c r="S588" s="239">
        <f ca="1"/>
        <v>260000</v>
      </c>
      <c r="T588" s="239">
        <f ca="1"/>
        <v>13039</v>
      </c>
      <c r="U588" s="239" t="str">
        <f ca="1"/>
        <v>0</v>
      </c>
      <c r="V588" s="239">
        <f ca="1"/>
        <v>23790</v>
      </c>
      <c r="W588" s="237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7">
        <f ca="1"/>
        <v>45103</v>
      </c>
      <c r="AE588" s="237">
        <f ca="1"/>
        <v>0</v>
      </c>
      <c r="AF588" s="237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1">
        <f ca="1"/>
        <v>220308</v>
      </c>
      <c r="C589" s="241">
        <f ca="1"/>
        <v>8210066</v>
      </c>
      <c r="D589" s="240" t="str">
        <f ca="1"/>
        <v>コーリツ 本社</v>
      </c>
      <c r="E589" s="240" t="str">
        <f ca="1"/>
        <v>本社工場製造1課1工区1班</v>
      </c>
      <c r="F589" s="240" t="str">
        <f ca="1"/>
        <v>本社工場製造1課1工区1班</v>
      </c>
      <c r="G589" s="240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7">
        <f ca="1"/>
        <v>32237</v>
      </c>
      <c r="M589">
        <f ca="1"/>
        <v>37</v>
      </c>
      <c r="N589" s="238">
        <f ca="1"/>
        <v>1500</v>
      </c>
      <c r="O589" t="str">
        <f ca="1"/>
        <v>入社3か月後50円UP(6/21~1400</v>
      </c>
      <c r="P589" s="239">
        <f ca="1"/>
        <v>2150</v>
      </c>
      <c r="Q589">
        <f ca="1"/>
        <v>0</v>
      </c>
      <c r="R589" s="239">
        <f ca="1"/>
        <v>650</v>
      </c>
      <c r="S589" s="239">
        <f ca="1"/>
        <v>380000</v>
      </c>
      <c r="T589" s="239">
        <f ca="1"/>
        <v>19057</v>
      </c>
      <c r="U589" s="239" t="str">
        <f ca="1"/>
        <v>0</v>
      </c>
      <c r="V589" s="239">
        <f ca="1"/>
        <v>34770</v>
      </c>
      <c r="W589" s="237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7">
        <f ca="1"/>
        <v>44623</v>
      </c>
      <c r="AE589" s="237">
        <f ca="1"/>
        <v>0</v>
      </c>
      <c r="AF589" s="237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1">
        <f ca="1"/>
        <v>230701</v>
      </c>
      <c r="C590" s="241">
        <f ca="1"/>
        <v>0</v>
      </c>
      <c r="D590" s="240" t="str">
        <f ca="1"/>
        <v>ユアサ工機 新城</v>
      </c>
      <c r="E590" s="240" t="str">
        <f ca="1"/>
        <v>本社製造部製造3課</v>
      </c>
      <c r="F590" s="240" t="str">
        <f ca="1"/>
        <v>本社製造部製造3課</v>
      </c>
      <c r="G590" s="24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7">
        <f ca="1"/>
        <v>31876</v>
      </c>
      <c r="M590">
        <f ca="1"/>
        <v>38</v>
      </c>
      <c r="N590" s="238">
        <f ca="1"/>
        <v>1350</v>
      </c>
      <c r="O590">
        <f ca="1"/>
        <v>0</v>
      </c>
      <c r="P590" s="239">
        <f ca="1"/>
        <v>1800</v>
      </c>
      <c r="Q590">
        <f ca="1"/>
        <v>0</v>
      </c>
      <c r="R590" s="239">
        <f ca="1"/>
        <v>450</v>
      </c>
      <c r="S590" s="239">
        <f ca="1"/>
        <v>240000</v>
      </c>
      <c r="T590" s="239">
        <f ca="1"/>
        <v>12036</v>
      </c>
      <c r="U590" s="239" t="str">
        <f ca="1"/>
        <v>0</v>
      </c>
      <c r="V590" s="239">
        <f ca="1"/>
        <v>21960</v>
      </c>
      <c r="W590" s="237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7">
        <f ca="1"/>
        <v>45110</v>
      </c>
      <c r="AE590" s="237">
        <f ca="1"/>
        <v>45838</v>
      </c>
      <c r="AF590" s="237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1">
        <f ca="1"/>
        <v>230702</v>
      </c>
      <c r="C591" s="241">
        <f ca="1"/>
        <v>8210063</v>
      </c>
      <c r="D591" s="240" t="str">
        <f ca="1"/>
        <v>コーリツ 本社</v>
      </c>
      <c r="E591" s="240" t="str">
        <f ca="1"/>
        <v>本社工場製造1課1工区1班</v>
      </c>
      <c r="F591" s="240" t="str">
        <f ca="1"/>
        <v>本社工場製造1課1工区1班</v>
      </c>
      <c r="G591" s="240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7">
        <f ca="1"/>
        <v>32063</v>
      </c>
      <c r="M591">
        <f ca="1"/>
        <v>38</v>
      </c>
      <c r="N591" s="238">
        <f ca="1"/>
        <v>1400</v>
      </c>
      <c r="O591">
        <f ca="1"/>
        <v>0</v>
      </c>
      <c r="P591" s="239">
        <f ca="1"/>
        <v>1990</v>
      </c>
      <c r="Q591">
        <f ca="1"/>
        <v>0</v>
      </c>
      <c r="R591" s="239">
        <f ca="1"/>
        <v>590</v>
      </c>
      <c r="S591" s="239">
        <f ca="1"/>
        <v>320000</v>
      </c>
      <c r="T591" s="239">
        <f ca="1"/>
        <v>16048</v>
      </c>
      <c r="U591" s="239" t="str">
        <f ca="1"/>
        <v>0</v>
      </c>
      <c r="V591" s="239">
        <f ca="1"/>
        <v>29280</v>
      </c>
      <c r="W591" s="237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7">
        <f ca="1"/>
        <v>45110</v>
      </c>
      <c r="AE591" s="237">
        <f ca="1"/>
        <v>45688</v>
      </c>
      <c r="AF591" s="237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1">
        <f ca="1"/>
        <v>230703</v>
      </c>
      <c r="C592" s="241">
        <f ca="1"/>
        <v>8210061</v>
      </c>
      <c r="D592" s="240" t="str">
        <f ca="1"/>
        <v>コーリツ 州の崎</v>
      </c>
      <c r="E592" s="240" t="str">
        <f ca="1"/>
        <v>州の崎工場製造3課5工区6班</v>
      </c>
      <c r="F592" s="240" t="str">
        <f ca="1"/>
        <v>州の崎工場製造3課5工区6班</v>
      </c>
      <c r="G592" s="240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7">
        <f ca="1"/>
        <v>34476</v>
      </c>
      <c r="M592">
        <f ca="1"/>
        <v>31</v>
      </c>
      <c r="N592" s="238">
        <f ca="1"/>
        <v>1400</v>
      </c>
      <c r="O592">
        <f ca="1"/>
        <v>0</v>
      </c>
      <c r="P592" s="239">
        <f ca="1"/>
        <v>1990</v>
      </c>
      <c r="Q592">
        <f ca="1"/>
        <v>0</v>
      </c>
      <c r="R592" s="239">
        <f ca="1"/>
        <v>590</v>
      </c>
      <c r="S592" s="239">
        <f ca="1"/>
        <v>220000</v>
      </c>
      <c r="T592" s="239">
        <f ca="1"/>
        <v>11033</v>
      </c>
      <c r="U592" s="239" t="str">
        <f ca="1"/>
        <v>0</v>
      </c>
      <c r="V592" s="239">
        <f ca="1"/>
        <v>20130</v>
      </c>
      <c r="W592" s="237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7">
        <f ca="1"/>
        <v>45110</v>
      </c>
      <c r="AE592" s="237">
        <f ca="1"/>
        <v>45541</v>
      </c>
      <c r="AF592" s="237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1">
        <f ca="1"/>
        <v>220511</v>
      </c>
      <c r="C593" s="241">
        <f ca="1"/>
        <v>5548</v>
      </c>
      <c r="D593" s="240" t="str">
        <f ca="1"/>
        <v>加藤木材工業 本社</v>
      </c>
      <c r="E593" s="240" t="str">
        <f ca="1"/>
        <v>生産2部</v>
      </c>
      <c r="F593" s="240" t="str">
        <f ca="1"/>
        <v>生産課</v>
      </c>
      <c r="G593" s="240" t="str">
        <f ca="1"/>
        <v>機械オペレーター及び機械メンテナンス他付随する業務</v>
      </c>
      <c r="H593" t="str">
        <f ca="1"/>
        <v>DUONG VAN TOAN</v>
      </c>
      <c r="I593" t="str">
        <f ca="1"/>
        <v>ズオン　ヴァン　トアン</v>
      </c>
      <c r="J593" t="str">
        <f ca="1"/>
        <v>男</v>
      </c>
      <c r="K593" t="str">
        <f ca="1"/>
        <v>ﾍﾞﾄﾅﾑ</v>
      </c>
      <c r="L593" s="237">
        <f ca="1"/>
        <v>34305</v>
      </c>
      <c r="M593">
        <f ca="1"/>
        <v>32</v>
      </c>
      <c r="N593" s="238">
        <f ca="1"/>
        <v>1350</v>
      </c>
      <c r="O593" t="str">
        <f ca="1"/>
        <v>2025/5/21～1300円⇒1350円</v>
      </c>
      <c r="P593" s="239">
        <f ca="1"/>
        <v>1775</v>
      </c>
      <c r="Q593" t="str">
        <f ca="1"/>
        <v>2025/5/21~1700円⇒1775円</v>
      </c>
      <c r="R593" s="239">
        <f ca="1"/>
        <v>425</v>
      </c>
      <c r="S593" s="239">
        <f ca="1"/>
        <v>280000</v>
      </c>
      <c r="T593" s="239">
        <f ca="1"/>
        <v>14042</v>
      </c>
      <c r="U593" s="239" t="str">
        <f ca="1"/>
        <v>0</v>
      </c>
      <c r="V593" s="239">
        <f ca="1"/>
        <v>25620</v>
      </c>
      <c r="W593" s="237">
        <f ca="1"/>
        <v>46536</v>
      </c>
      <c r="X593" t="str">
        <f ca="1"/>
        <v/>
      </c>
      <c r="Y593" t="str">
        <f ca="1"/>
        <v>技術・人文知識・国際業務</v>
      </c>
      <c r="Z593" t="str">
        <f ca="1"/>
        <v>486-0904</v>
      </c>
      <c r="AA593" t="str">
        <f ca="1"/>
        <v>愛知県春日井市宮町2-3-16</v>
      </c>
      <c r="AB593" t="str">
        <f ca="1"/>
        <v>ﾘﾝﾋﾟｱ長斉302</v>
      </c>
      <c r="AC593">
        <f ca="1"/>
        <v>45025</v>
      </c>
      <c r="AD593" s="237">
        <f ca="1"/>
        <v>44692</v>
      </c>
      <c r="AE593" s="237">
        <f ca="1"/>
        <v>0</v>
      </c>
      <c r="AF593" s="237">
        <f ca="1"/>
        <v>0</v>
      </c>
      <c r="AG593" t="str">
        <f ca="1"/>
        <v>22.07.01</v>
      </c>
      <c r="AH593" t="str">
        <f ca="1"/>
        <v>5/19林</v>
      </c>
      <c r="AI593" t="str">
        <f ca="1"/>
        <v>2022/5/9～2022/3/30まで高雄本社所属　2023/4/10~加藤木材に移動</v>
      </c>
      <c r="AJ593">
        <f ca="1"/>
        <v>44692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1">
        <f ca="1"/>
        <v>230705</v>
      </c>
      <c r="C594" s="241">
        <f ca="1"/>
        <v>0</v>
      </c>
      <c r="D594" s="240" t="str">
        <f ca="1"/>
        <v>オーツカ</v>
      </c>
      <c r="E594" s="240" t="str">
        <f ca="1"/>
        <v>製造部関ヶ原第三製造課</v>
      </c>
      <c r="F594" s="240" t="str">
        <f ca="1"/>
        <v>第5工場</v>
      </c>
      <c r="G594" s="240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7">
        <f ca="1"/>
        <v>28516</v>
      </c>
      <c r="M594">
        <f ca="1"/>
        <v>47</v>
      </c>
      <c r="N594" s="238">
        <f ca="1"/>
        <v>1400</v>
      </c>
      <c r="O594">
        <f ca="1"/>
        <v>0</v>
      </c>
      <c r="P594" s="239">
        <f ca="1"/>
        <v>1872</v>
      </c>
      <c r="Q594">
        <f ca="1"/>
        <v>0</v>
      </c>
      <c r="R594" s="239">
        <f ca="1"/>
        <v>472</v>
      </c>
      <c r="S594" s="239">
        <f ca="1"/>
        <v>220000</v>
      </c>
      <c r="T594" s="239">
        <f ca="1"/>
        <v>11033</v>
      </c>
      <c r="U594" s="239">
        <f ca="1"/>
        <v>1749</v>
      </c>
      <c r="V594" s="239">
        <f ca="1"/>
        <v>20130</v>
      </c>
      <c r="W594" s="237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7">
        <f ca="1"/>
        <v>45112</v>
      </c>
      <c r="AE594" s="237">
        <f ca="1"/>
        <v>45229</v>
      </c>
      <c r="AF594" s="237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1">
        <f ca="1"/>
        <v>230706</v>
      </c>
      <c r="C595" s="241">
        <f ca="1"/>
        <v>232114</v>
      </c>
      <c r="D595" s="240" t="str">
        <f ca="1"/>
        <v>高雄工業 岡山</v>
      </c>
      <c r="E595" s="240" t="str">
        <f ca="1"/>
        <v>高雄工業株式会社第一営業部岡山営業課</v>
      </c>
      <c r="F595" s="240" t="str">
        <f ca="1"/>
        <v>材料管理係</v>
      </c>
      <c r="G595" s="240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7">
        <f ca="1"/>
        <v>33757</v>
      </c>
      <c r="M595">
        <f ca="1"/>
        <v>33</v>
      </c>
      <c r="N595" s="238">
        <f ca="1"/>
        <v>1100</v>
      </c>
      <c r="O595">
        <f ca="1"/>
        <v>0</v>
      </c>
      <c r="P595" s="239">
        <f ca="1"/>
        <v>1630</v>
      </c>
      <c r="Q595">
        <f ca="1"/>
        <v>0</v>
      </c>
      <c r="R595" s="239">
        <f ca="1"/>
        <v>530</v>
      </c>
      <c r="S595" s="239">
        <f ca="1"/>
        <v>88000</v>
      </c>
      <c r="T595" s="239">
        <f ca="1"/>
        <v>4413</v>
      </c>
      <c r="U595" s="239" t="str">
        <f ca="1"/>
        <v>0</v>
      </c>
      <c r="V595" s="239">
        <f ca="1"/>
        <v>8052</v>
      </c>
      <c r="W595" s="237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7">
        <f ca="1"/>
        <v>45117</v>
      </c>
      <c r="AE595" s="237">
        <f ca="1"/>
        <v>0</v>
      </c>
      <c r="AF595" s="237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1">
        <f ca="1"/>
        <v>230707</v>
      </c>
      <c r="C596" s="241">
        <f ca="1"/>
        <v>232115</v>
      </c>
      <c r="D596" s="240" t="str">
        <f ca="1"/>
        <v>高雄工業 岡山</v>
      </c>
      <c r="E596" s="240" t="str">
        <f ca="1"/>
        <v>高雄工業株式会社 岡山品質保証部岡山HUB品証課</v>
      </c>
      <c r="F596" s="240" t="str">
        <f ca="1"/>
        <v>HUB　検査課係（保留中）</v>
      </c>
      <c r="G596" s="240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7">
        <f ca="1"/>
        <v>34232</v>
      </c>
      <c r="M596">
        <f ca="1"/>
        <v>32</v>
      </c>
      <c r="N596" s="238">
        <f ca="1"/>
        <v>1100</v>
      </c>
      <c r="O596">
        <f ca="1"/>
        <v>0</v>
      </c>
      <c r="P596" s="239">
        <f ca="1"/>
        <v>1600</v>
      </c>
      <c r="Q596">
        <f ca="1"/>
        <v>0</v>
      </c>
      <c r="R596" s="239">
        <f ca="1"/>
        <v>500</v>
      </c>
      <c r="S596" s="239">
        <f ca="1"/>
        <v>126000</v>
      </c>
      <c r="T596" s="239">
        <f ca="1"/>
        <v>6319</v>
      </c>
      <c r="U596" s="239" t="str">
        <f ca="1"/>
        <v>0</v>
      </c>
      <c r="V596" s="239">
        <f ca="1"/>
        <v>11529</v>
      </c>
      <c r="W596" s="237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7">
        <f ca="1"/>
        <v>45125</v>
      </c>
      <c r="AE596" s="237">
        <f ca="1"/>
        <v>45180</v>
      </c>
      <c r="AF596" s="237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1">
        <f ca="1"/>
        <v>230708</v>
      </c>
      <c r="C597" s="241">
        <f ca="1"/>
        <v>5578</v>
      </c>
      <c r="D597" s="240" t="str">
        <f ca="1"/>
        <v>加藤木材工業 本社</v>
      </c>
      <c r="E597" s="240" t="str">
        <f ca="1"/>
        <v>生産2部</v>
      </c>
      <c r="F597" s="240" t="str">
        <f ca="1"/>
        <v>生産課</v>
      </c>
      <c r="G597" s="240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7">
        <f ca="1"/>
        <v>33552</v>
      </c>
      <c r="M597">
        <f ca="1"/>
        <v>34</v>
      </c>
      <c r="N597" s="238">
        <f ca="1"/>
        <v>1300</v>
      </c>
      <c r="O597">
        <f ca="1"/>
        <v>0</v>
      </c>
      <c r="P597" s="239">
        <f ca="1"/>
        <v>1700</v>
      </c>
      <c r="Q597">
        <f ca="1"/>
        <v>0</v>
      </c>
      <c r="R597" s="239">
        <f ca="1"/>
        <v>400</v>
      </c>
      <c r="S597" s="239">
        <f ca="1"/>
        <v>220000</v>
      </c>
      <c r="T597" s="239">
        <f ca="1"/>
        <v>11033</v>
      </c>
      <c r="U597" s="239" t="str">
        <f ca="1"/>
        <v>0</v>
      </c>
      <c r="V597" s="239">
        <f ca="1"/>
        <v>20130</v>
      </c>
      <c r="W597" s="23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7">
        <f ca="1"/>
        <v>45128</v>
      </c>
      <c r="AE597" s="237">
        <f ca="1"/>
        <v>45248</v>
      </c>
      <c r="AF597" s="23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1">
        <f ca="1"/>
        <v>230709</v>
      </c>
      <c r="C598" s="241">
        <f ca="1"/>
        <v>0</v>
      </c>
      <c r="D598" s="240" t="str">
        <f ca="1"/>
        <v>ユアサ工機 新城</v>
      </c>
      <c r="E598" s="240" t="str">
        <f ca="1"/>
        <v>本社製造部製造3課</v>
      </c>
      <c r="F598" s="240" t="str">
        <f ca="1"/>
        <v>本社製造部製造3課</v>
      </c>
      <c r="G598" s="240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7">
        <f ca="1"/>
        <v>35288</v>
      </c>
      <c r="M598">
        <f ca="1"/>
        <v>29</v>
      </c>
      <c r="N598" s="238">
        <f ca="1"/>
        <v>1350</v>
      </c>
      <c r="O598">
        <f ca="1"/>
        <v>0</v>
      </c>
      <c r="P598" s="239">
        <f ca="1"/>
        <v>1800</v>
      </c>
      <c r="Q598">
        <f ca="1"/>
        <v>0</v>
      </c>
      <c r="R598" s="239">
        <f ca="1"/>
        <v>450</v>
      </c>
      <c r="S598" s="239">
        <f ca="1"/>
        <v>200000</v>
      </c>
      <c r="T598" s="239">
        <f ca="1"/>
        <v>10030</v>
      </c>
      <c r="U598" s="239" t="str">
        <f ca="1"/>
        <v>0</v>
      </c>
      <c r="V598" s="239">
        <f ca="1"/>
        <v>18300</v>
      </c>
      <c r="W598" s="237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7">
        <f ca="1"/>
        <v>45132</v>
      </c>
      <c r="AE598" s="237">
        <f ca="1"/>
        <v>45275</v>
      </c>
      <c r="AF598" s="237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1">
        <f ca="1"/>
        <v>230710</v>
      </c>
      <c r="C599" s="241">
        <f ca="1"/>
        <v>0</v>
      </c>
      <c r="D599" s="240" t="str">
        <f ca="1"/>
        <v>ユアサ工機 新城</v>
      </c>
      <c r="E599" s="240" t="str">
        <f ca="1"/>
        <v>本社製造部製造3課</v>
      </c>
      <c r="F599" s="240" t="str">
        <f ca="1"/>
        <v>本社製造部製造3課</v>
      </c>
      <c r="G599" s="240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7">
        <f ca="1"/>
        <v>35502</v>
      </c>
      <c r="M599">
        <f ca="1"/>
        <v>28</v>
      </c>
      <c r="N599" s="238">
        <f ca="1"/>
        <v>1350</v>
      </c>
      <c r="O599">
        <f ca="1"/>
        <v>0</v>
      </c>
      <c r="P599" s="239">
        <f ca="1"/>
        <v>1800</v>
      </c>
      <c r="Q599">
        <f ca="1"/>
        <v>0</v>
      </c>
      <c r="R599" s="239">
        <f ca="1"/>
        <v>450</v>
      </c>
      <c r="S599" s="239">
        <f ca="1"/>
        <v>200000</v>
      </c>
      <c r="T599" s="239">
        <f ca="1"/>
        <v>10030</v>
      </c>
      <c r="U599" s="239" t="str">
        <f ca="1"/>
        <v>0</v>
      </c>
      <c r="V599" s="239">
        <f ca="1"/>
        <v>18300</v>
      </c>
      <c r="W599" s="237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7">
        <f ca="1"/>
        <v>45132</v>
      </c>
      <c r="AE599" s="237">
        <f ca="1"/>
        <v>45273</v>
      </c>
      <c r="AF599" s="237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1">
        <f ca="1"/>
        <v>230711</v>
      </c>
      <c r="C600" s="241">
        <f ca="1"/>
        <v>8210064</v>
      </c>
      <c r="D600" s="240" t="str">
        <f ca="1"/>
        <v>コーリツ 亀崎</v>
      </c>
      <c r="E600" s="240">
        <f ca="1"/>
        <v>0</v>
      </c>
      <c r="F600" s="240">
        <f ca="1"/>
        <v>0</v>
      </c>
      <c r="G600" s="24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7">
        <f ca="1"/>
        <v>34375</v>
      </c>
      <c r="M600">
        <f ca="1"/>
        <v>31</v>
      </c>
      <c r="N600" s="238">
        <f ca="1"/>
        <v>1400</v>
      </c>
      <c r="O600">
        <f ca="1"/>
        <v>0</v>
      </c>
      <c r="P600" s="239">
        <f ca="1"/>
        <v>1990</v>
      </c>
      <c r="Q600">
        <f ca="1"/>
        <v>0</v>
      </c>
      <c r="R600" s="239">
        <f ca="1"/>
        <v>590</v>
      </c>
      <c r="S600" s="239">
        <f ca="1"/>
        <v>0</v>
      </c>
      <c r="T600" s="239" t="str">
        <f ca="1"/>
        <v/>
      </c>
      <c r="U600" s="239" t="str">
        <f ca="1"/>
        <v>0</v>
      </c>
      <c r="V600" s="239">
        <f ca="1"/>
        <v>0</v>
      </c>
      <c r="W600" s="237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7">
        <f ca="1"/>
        <v>45133</v>
      </c>
      <c r="AE600" s="237">
        <f ca="1"/>
        <v>45149</v>
      </c>
      <c r="AF600" s="237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1">
        <f ca="1"/>
        <v>230712</v>
      </c>
      <c r="C601" s="241">
        <f ca="1"/>
        <v>8210065</v>
      </c>
      <c r="D601" s="240" t="str">
        <f ca="1"/>
        <v>コーリツ 州の崎</v>
      </c>
      <c r="E601" s="240">
        <f ca="1"/>
        <v>0</v>
      </c>
      <c r="F601" s="240">
        <f ca="1"/>
        <v>0</v>
      </c>
      <c r="G601" s="240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7">
        <f ca="1"/>
        <v>34848</v>
      </c>
      <c r="M601">
        <f ca="1"/>
        <v>30</v>
      </c>
      <c r="N601" s="238">
        <f ca="1"/>
        <v>1400</v>
      </c>
      <c r="O601">
        <f ca="1"/>
        <v>0</v>
      </c>
      <c r="P601" s="239">
        <f ca="1"/>
        <v>1990</v>
      </c>
      <c r="Q601">
        <f ca="1"/>
        <v>0</v>
      </c>
      <c r="R601" s="239">
        <f ca="1"/>
        <v>590</v>
      </c>
      <c r="S601" s="239">
        <f ca="1"/>
        <v>220000</v>
      </c>
      <c r="T601" s="239">
        <f ca="1"/>
        <v>11033</v>
      </c>
      <c r="U601" s="239" t="str">
        <f ca="1"/>
        <v>0</v>
      </c>
      <c r="V601" s="239">
        <f ca="1"/>
        <v>20130</v>
      </c>
      <c r="W601" s="237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7">
        <f ca="1"/>
        <v>45133</v>
      </c>
      <c r="AE601" s="237">
        <f ca="1"/>
        <v>45219</v>
      </c>
      <c r="AF601" s="237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1">
        <f ca="1"/>
        <v>230713</v>
      </c>
      <c r="C602" s="241">
        <f ca="1"/>
        <v>0</v>
      </c>
      <c r="D602" s="240" t="str">
        <f ca="1"/>
        <v>瑞陵精機</v>
      </c>
      <c r="E602" s="240" t="str">
        <f ca="1"/>
        <v>製造課</v>
      </c>
      <c r="F602" s="240" t="str">
        <f ca="1"/>
        <v>等速ジョイント</v>
      </c>
      <c r="G602" s="240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7">
        <f ca="1"/>
        <v>37078</v>
      </c>
      <c r="M602">
        <f ca="1"/>
        <v>24</v>
      </c>
      <c r="N602" s="238">
        <f ca="1"/>
        <v>1310</v>
      </c>
      <c r="O602">
        <f ca="1"/>
        <v>0</v>
      </c>
      <c r="P602" s="239">
        <f ca="1"/>
        <v>1700</v>
      </c>
      <c r="Q602">
        <f ca="1"/>
        <v>0</v>
      </c>
      <c r="R602" s="239">
        <f ca="1"/>
        <v>390</v>
      </c>
      <c r="S602" s="239">
        <f ca="1"/>
        <v>240000</v>
      </c>
      <c r="T602" s="239">
        <f ca="1"/>
        <v>12036</v>
      </c>
      <c r="U602" s="239" t="str">
        <f ca="1"/>
        <v>0</v>
      </c>
      <c r="V602" s="239">
        <f ca="1"/>
        <v>21960</v>
      </c>
      <c r="W602" s="237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7">
        <f ca="1"/>
        <v>45138</v>
      </c>
      <c r="AE602" s="237">
        <f ca="1"/>
        <v>0</v>
      </c>
      <c r="AF602" s="237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1">
        <f ca="1"/>
        <v>230714</v>
      </c>
      <c r="C603" s="241">
        <f ca="1"/>
        <v>0</v>
      </c>
      <c r="D603" s="240" t="str">
        <f ca="1"/>
        <v>瑞陵精機</v>
      </c>
      <c r="E603" s="240" t="str">
        <f ca="1"/>
        <v>製造課</v>
      </c>
      <c r="F603" s="240" t="str">
        <f ca="1"/>
        <v>等速ジョイント</v>
      </c>
      <c r="G603" s="240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7">
        <f ca="1"/>
        <v>35400</v>
      </c>
      <c r="M603">
        <f ca="1"/>
        <v>29</v>
      </c>
      <c r="N603" s="238">
        <f ca="1"/>
        <v>1310</v>
      </c>
      <c r="O603">
        <f ca="1"/>
        <v>0</v>
      </c>
      <c r="P603" s="239">
        <f ca="1"/>
        <v>1700</v>
      </c>
      <c r="Q603">
        <f ca="1"/>
        <v>0</v>
      </c>
      <c r="R603" s="239">
        <f ca="1"/>
        <v>390</v>
      </c>
      <c r="S603" s="239">
        <f ca="1"/>
        <v>260000</v>
      </c>
      <c r="T603" s="239">
        <f ca="1"/>
        <v>13039</v>
      </c>
      <c r="U603" s="239" t="str">
        <f ca="1"/>
        <v>0</v>
      </c>
      <c r="V603" s="239">
        <f ca="1"/>
        <v>23790</v>
      </c>
      <c r="W603" s="237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7">
        <f ca="1"/>
        <v>45138</v>
      </c>
      <c r="AE603" s="237">
        <f ca="1"/>
        <v>0</v>
      </c>
      <c r="AF603" s="237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1">
        <f ca="1"/>
        <v>230715</v>
      </c>
      <c r="C604" s="241">
        <f ca="1"/>
        <v>0</v>
      </c>
      <c r="D604" s="240" t="str">
        <f ca="1"/>
        <v>瑞陵精機</v>
      </c>
      <c r="E604" s="240" t="str">
        <f ca="1"/>
        <v>製造課</v>
      </c>
      <c r="F604" s="240" t="str">
        <f ca="1"/>
        <v>等速ジョイント</v>
      </c>
      <c r="G604" s="240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7">
        <f ca="1"/>
        <v>36146</v>
      </c>
      <c r="M604">
        <f ca="1"/>
        <v>26</v>
      </c>
      <c r="N604" s="238">
        <f ca="1"/>
        <v>1310</v>
      </c>
      <c r="O604">
        <f ca="1"/>
        <v>0</v>
      </c>
      <c r="P604" s="239">
        <f ca="1"/>
        <v>1700</v>
      </c>
      <c r="Q604">
        <f ca="1"/>
        <v>0</v>
      </c>
      <c r="R604" s="239">
        <f ca="1"/>
        <v>390</v>
      </c>
      <c r="S604" s="239">
        <f ca="1"/>
        <v>260000</v>
      </c>
      <c r="T604" s="239">
        <f ca="1"/>
        <v>13039</v>
      </c>
      <c r="U604" s="239" t="str">
        <f ca="1"/>
        <v>0</v>
      </c>
      <c r="V604" s="239">
        <f ca="1"/>
        <v>23790</v>
      </c>
      <c r="W604" s="237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7">
        <f ca="1"/>
        <v>45138</v>
      </c>
      <c r="AE604" s="237">
        <f ca="1"/>
        <v>0</v>
      </c>
      <c r="AF604" s="237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1">
        <f ca="1"/>
        <v>230801</v>
      </c>
      <c r="C605" s="241">
        <f ca="1"/>
        <v>8210068</v>
      </c>
      <c r="D605" s="240" t="str">
        <f ca="1"/>
        <v>コーリツ 本社</v>
      </c>
      <c r="E605" s="240" t="str">
        <f ca="1"/>
        <v>本社工場製造1課1工区1班</v>
      </c>
      <c r="F605" s="240" t="str">
        <f ca="1"/>
        <v>本社工場製造1課1工区1班</v>
      </c>
      <c r="G605" s="240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7">
        <f ca="1"/>
        <v>35830</v>
      </c>
      <c r="M605">
        <f ca="1"/>
        <v>27</v>
      </c>
      <c r="N605" s="238">
        <f ca="1"/>
        <v>1555</v>
      </c>
      <c r="O605">
        <f ca="1"/>
        <v>0</v>
      </c>
      <c r="P605" s="239">
        <f ca="1"/>
        <v>2225</v>
      </c>
      <c r="Q605">
        <f ca="1"/>
        <v>0</v>
      </c>
      <c r="R605" s="239">
        <f ca="1"/>
        <v>670</v>
      </c>
      <c r="S605" s="239">
        <f ca="1"/>
        <v>360000</v>
      </c>
      <c r="T605" s="239">
        <f ca="1"/>
        <v>18054</v>
      </c>
      <c r="U605" s="239" t="str">
        <f ca="1"/>
        <v>0</v>
      </c>
      <c r="V605" s="239">
        <f ca="1"/>
        <v>32940</v>
      </c>
      <c r="W605" s="237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7">
        <f ca="1"/>
        <v>45139</v>
      </c>
      <c r="AE605" s="237">
        <f ca="1"/>
        <v>0</v>
      </c>
      <c r="AF605" s="237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1">
        <f ca="1"/>
        <v>230802</v>
      </c>
      <c r="C606" s="241">
        <f ca="1"/>
        <v>8210069</v>
      </c>
      <c r="D606" s="240" t="str">
        <f ca="1"/>
        <v>コーリツ 本社</v>
      </c>
      <c r="E606" s="240" t="str">
        <f ca="1"/>
        <v>本社工場製造1課1工区1班</v>
      </c>
      <c r="F606" s="240" t="str">
        <f ca="1"/>
        <v>本社工場製造1課1工区1班</v>
      </c>
      <c r="G606" s="240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7">
        <f ca="1"/>
        <v>35119</v>
      </c>
      <c r="M606">
        <f ca="1"/>
        <v>29</v>
      </c>
      <c r="N606" s="238">
        <f ca="1"/>
        <v>1555</v>
      </c>
      <c r="O606">
        <f ca="1"/>
        <v>0</v>
      </c>
      <c r="P606" s="239">
        <f ca="1"/>
        <v>2225</v>
      </c>
      <c r="Q606">
        <f ca="1"/>
        <v>0</v>
      </c>
      <c r="R606" s="239">
        <f ca="1"/>
        <v>670</v>
      </c>
      <c r="S606" s="239">
        <f ca="1"/>
        <v>360000</v>
      </c>
      <c r="T606" s="239">
        <f ca="1"/>
        <v>18054</v>
      </c>
      <c r="U606" s="239" t="str">
        <f ca="1"/>
        <v>0</v>
      </c>
      <c r="V606" s="239">
        <f ca="1"/>
        <v>32940</v>
      </c>
      <c r="W606" s="237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7">
        <f ca="1"/>
        <v>45139</v>
      </c>
      <c r="AE606" s="237">
        <f ca="1"/>
        <v>0</v>
      </c>
      <c r="AF606" s="237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1">
        <f ca="1"/>
        <v>230803</v>
      </c>
      <c r="C607" s="241">
        <f ca="1"/>
        <v>232117</v>
      </c>
      <c r="D607" s="240" t="str">
        <f ca="1"/>
        <v>高雄工業 岡山</v>
      </c>
      <c r="E607" s="240" t="str">
        <f ca="1"/>
        <v>高雄工業株式会社 岡山事業所HUB工場製作2課</v>
      </c>
      <c r="F607" s="240" t="str">
        <f ca="1"/>
        <v>一次旋係</v>
      </c>
      <c r="G607" s="240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7">
        <f ca="1"/>
        <v>36751</v>
      </c>
      <c r="M607">
        <f ca="1"/>
        <v>25</v>
      </c>
      <c r="N607" s="238">
        <f ca="1"/>
        <v>1200</v>
      </c>
      <c r="O607">
        <f ca="1"/>
        <v>0</v>
      </c>
      <c r="P607" s="239">
        <f ca="1"/>
        <v>1650</v>
      </c>
      <c r="Q607">
        <f ca="1"/>
        <v>0</v>
      </c>
      <c r="R607" s="239">
        <f ca="1"/>
        <v>450</v>
      </c>
      <c r="S607" s="239">
        <f ca="1"/>
        <v>180000</v>
      </c>
      <c r="T607" s="239">
        <f ca="1"/>
        <v>9027</v>
      </c>
      <c r="U607" s="239" t="str">
        <f ca="1"/>
        <v>0</v>
      </c>
      <c r="V607" s="239">
        <f ca="1"/>
        <v>16470</v>
      </c>
      <c r="W607" s="23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7">
        <f ca="1"/>
        <v>45139</v>
      </c>
      <c r="AE607" s="237">
        <f ca="1"/>
        <v>45397</v>
      </c>
      <c r="AF607" s="23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1">
        <f ca="1"/>
        <v>230804</v>
      </c>
      <c r="C608" s="241">
        <f ca="1"/>
        <v>232119</v>
      </c>
      <c r="D608" s="240" t="str">
        <f ca="1"/>
        <v>高雄工業 岡山</v>
      </c>
      <c r="E608" s="240" t="str">
        <f ca="1"/>
        <v>高雄工業株式会社 岡山事業所HUB工場製作1課</v>
      </c>
      <c r="F608" s="240" t="str">
        <f ca="1"/>
        <v>1次旋係</v>
      </c>
      <c r="G608" s="240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7">
        <f ca="1"/>
        <v>36740</v>
      </c>
      <c r="M608">
        <f ca="1"/>
        <v>25</v>
      </c>
      <c r="N608" s="238">
        <f ca="1"/>
        <v>1300</v>
      </c>
      <c r="O608">
        <f ca="1"/>
        <v>0</v>
      </c>
      <c r="P608" s="239">
        <f ca="1"/>
        <v>1690</v>
      </c>
      <c r="Q608">
        <f ca="1"/>
        <v>0</v>
      </c>
      <c r="R608" s="239">
        <f ca="1"/>
        <v>390</v>
      </c>
      <c r="S608" s="239">
        <f ca="1"/>
        <v>300000</v>
      </c>
      <c r="T608" s="239">
        <f ca="1"/>
        <v>15045</v>
      </c>
      <c r="U608" s="239" t="str">
        <f ca="1"/>
        <v>0</v>
      </c>
      <c r="V608" s="239">
        <f ca="1"/>
        <v>27450</v>
      </c>
      <c r="W608" s="237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7">
        <f ca="1"/>
        <v>45139</v>
      </c>
      <c r="AE608" s="237">
        <f ca="1"/>
        <v>45761</v>
      </c>
      <c r="AF608" s="237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1">
        <f ca="1"/>
        <v>230805</v>
      </c>
      <c r="C609" s="241">
        <f ca="1"/>
        <v>232116</v>
      </c>
      <c r="D609" s="240" t="str">
        <f ca="1"/>
        <v>高雄工業 岡山</v>
      </c>
      <c r="E609" s="240" t="str">
        <f ca="1"/>
        <v>高雄工業株式会社 岡山事業所HUB工場製作1課</v>
      </c>
      <c r="F609" s="240" t="str">
        <f ca="1"/>
        <v>1次旋係</v>
      </c>
      <c r="G609" s="240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7">
        <f ca="1"/>
        <v>37079</v>
      </c>
      <c r="M609">
        <f ca="1"/>
        <v>24</v>
      </c>
      <c r="N609" s="238">
        <f ca="1"/>
        <v>1300</v>
      </c>
      <c r="O609">
        <f ca="1"/>
        <v>0</v>
      </c>
      <c r="P609" s="239">
        <f ca="1"/>
        <v>1690</v>
      </c>
      <c r="Q609">
        <f ca="1"/>
        <v>0</v>
      </c>
      <c r="R609" s="239">
        <f ca="1"/>
        <v>390</v>
      </c>
      <c r="S609" s="239">
        <f ca="1"/>
        <v>220000</v>
      </c>
      <c r="T609" s="239">
        <f ca="1"/>
        <v>11033</v>
      </c>
      <c r="U609" s="239" t="str">
        <f ca="1"/>
        <v>0</v>
      </c>
      <c r="V609" s="239">
        <f ca="1"/>
        <v>20130</v>
      </c>
      <c r="W609" s="237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7">
        <f ca="1"/>
        <v>45139</v>
      </c>
      <c r="AE609" s="237">
        <f ca="1"/>
        <v>45667</v>
      </c>
      <c r="AF609" s="237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1">
        <f ca="1"/>
        <v>230806</v>
      </c>
      <c r="C610" s="241">
        <f ca="1"/>
        <v>232118</v>
      </c>
      <c r="D610" s="240" t="str">
        <f ca="1"/>
        <v>高雄工業 岡山</v>
      </c>
      <c r="E610" s="240" t="str">
        <f ca="1"/>
        <v>高雄工業株式会社 岡山事業所HUB工場製作1課</v>
      </c>
      <c r="F610" s="240" t="str">
        <f ca="1"/>
        <v>1次旋係</v>
      </c>
      <c r="G610" s="24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7">
        <f ca="1"/>
        <v>36596</v>
      </c>
      <c r="M610">
        <f ca="1"/>
        <v>25</v>
      </c>
      <c r="N610" s="238">
        <f ca="1"/>
        <v>1250</v>
      </c>
      <c r="O610">
        <f ca="1"/>
        <v>0</v>
      </c>
      <c r="P610" s="239">
        <f ca="1"/>
        <v>1690</v>
      </c>
      <c r="Q610">
        <f ca="1"/>
        <v>0</v>
      </c>
      <c r="R610" s="239">
        <f ca="1"/>
        <v>440</v>
      </c>
      <c r="S610" s="239">
        <f ca="1"/>
        <v>240000</v>
      </c>
      <c r="T610" s="239">
        <f ca="1"/>
        <v>12036</v>
      </c>
      <c r="U610" s="239" t="str">
        <f ca="1"/>
        <v>0</v>
      </c>
      <c r="V610" s="239">
        <f ca="1"/>
        <v>21960</v>
      </c>
      <c r="W610" s="237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7">
        <f ca="1"/>
        <v>45139</v>
      </c>
      <c r="AE610" s="237">
        <f ca="1"/>
        <v>45602</v>
      </c>
      <c r="AF610" s="237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1">
        <f ca="1"/>
        <v>230807</v>
      </c>
      <c r="C611" s="241">
        <f ca="1"/>
        <v>242070</v>
      </c>
      <c r="D611" s="240" t="str">
        <f ca="1"/>
        <v>高雄工業 静岡</v>
      </c>
      <c r="E611" s="240" t="str">
        <f ca="1"/>
        <v>高雄工業株式会社 静岡事業所第二工場製作課</v>
      </c>
      <c r="F611" s="240" t="str">
        <f ca="1"/>
        <v>内輪</v>
      </c>
      <c r="G611" s="240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7">
        <f ca="1"/>
        <v>36053</v>
      </c>
      <c r="M611">
        <f ca="1"/>
        <v>27</v>
      </c>
      <c r="N611" s="238">
        <f ca="1"/>
        <v>1300</v>
      </c>
      <c r="O611">
        <f ca="1"/>
        <v>0</v>
      </c>
      <c r="P611" s="239">
        <f ca="1"/>
        <v>1690</v>
      </c>
      <c r="Q611">
        <f ca="1"/>
        <v>0</v>
      </c>
      <c r="R611" s="239">
        <f ca="1"/>
        <v>390</v>
      </c>
      <c r="S611" s="239">
        <f ca="1"/>
        <v>240000</v>
      </c>
      <c r="T611" s="239">
        <f ca="1"/>
        <v>12036</v>
      </c>
      <c r="U611" s="239" t="str">
        <f ca="1"/>
        <v>0</v>
      </c>
      <c r="V611" s="239">
        <f ca="1"/>
        <v>21960</v>
      </c>
      <c r="W611" s="237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7">
        <f ca="1"/>
        <v>45139</v>
      </c>
      <c r="AE611" s="237">
        <f ca="1"/>
        <v>45611</v>
      </c>
      <c r="AF611" s="237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1">
        <f ca="1"/>
        <v>230809</v>
      </c>
      <c r="C612" s="241">
        <f ca="1"/>
        <v>242071</v>
      </c>
      <c r="D612" s="240" t="str">
        <f ca="1"/>
        <v>高雄工業 静岡</v>
      </c>
      <c r="E612" s="240" t="str">
        <f ca="1"/>
        <v>高雄工業株式会社 静岡事業所第二工場製作課</v>
      </c>
      <c r="F612" s="240" t="str">
        <f ca="1"/>
        <v>長軸バリ取り</v>
      </c>
      <c r="G612" s="240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7">
        <f ca="1"/>
        <v>36239</v>
      </c>
      <c r="M612">
        <f ca="1"/>
        <v>26</v>
      </c>
      <c r="N612" s="238">
        <f ca="1"/>
        <v>1200</v>
      </c>
      <c r="O612">
        <f ca="1"/>
        <v>0</v>
      </c>
      <c r="P612" s="239">
        <f ca="1"/>
        <v>1650</v>
      </c>
      <c r="Q612">
        <f ca="1"/>
        <v>0</v>
      </c>
      <c r="R612" s="239">
        <f ca="1"/>
        <v>450</v>
      </c>
      <c r="S612" s="239">
        <f ca="1"/>
        <v>180000</v>
      </c>
      <c r="T612" s="239">
        <f ca="1"/>
        <v>9027</v>
      </c>
      <c r="U612" s="239" t="str">
        <f ca="1"/>
        <v>0</v>
      </c>
      <c r="V612" s="239">
        <f ca="1"/>
        <v>16470</v>
      </c>
      <c r="W612" s="237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7">
        <f ca="1"/>
        <v>45139</v>
      </c>
      <c r="AE612" s="237">
        <f ca="1"/>
        <v>45282</v>
      </c>
      <c r="AF612" s="237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1">
        <f ca="1"/>
        <v>230810</v>
      </c>
      <c r="C613" s="241">
        <f ca="1"/>
        <v>242068</v>
      </c>
      <c r="D613" s="240" t="str">
        <f ca="1"/>
        <v>高雄工業 静岡</v>
      </c>
      <c r="E613" s="240" t="str">
        <f ca="1"/>
        <v>高雄工業株式会社 静岡事業所第一工場製作課</v>
      </c>
      <c r="F613" s="240" t="str">
        <f ca="1"/>
        <v>転造</v>
      </c>
      <c r="G613" s="240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7">
        <f ca="1"/>
        <v>32899</v>
      </c>
      <c r="M613">
        <f ca="1"/>
        <v>35</v>
      </c>
      <c r="N613" s="238">
        <f ca="1"/>
        <v>1300</v>
      </c>
      <c r="O613">
        <f ca="1"/>
        <v>0</v>
      </c>
      <c r="P613" s="239">
        <f ca="1"/>
        <v>1690</v>
      </c>
      <c r="Q613">
        <f ca="1"/>
        <v>0</v>
      </c>
      <c r="R613" s="239">
        <f ca="1"/>
        <v>390</v>
      </c>
      <c r="S613" s="239">
        <f ca="1"/>
        <v>240000</v>
      </c>
      <c r="T613" s="239">
        <f ca="1"/>
        <v>12036</v>
      </c>
      <c r="U613" s="239" t="str">
        <f ca="1"/>
        <v>0</v>
      </c>
      <c r="V613" s="239">
        <f ca="1"/>
        <v>21960</v>
      </c>
      <c r="W613" s="237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7">
        <f ca="1"/>
        <v>45139</v>
      </c>
      <c r="AE613" s="237">
        <f ca="1"/>
        <v>45590</v>
      </c>
      <c r="AF613" s="237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1">
        <f ca="1"/>
        <v>230813</v>
      </c>
      <c r="C614" s="241">
        <f ca="1"/>
        <v>212041</v>
      </c>
      <c r="D614" s="240" t="str">
        <f ca="1"/>
        <v>川原鉄工所</v>
      </c>
      <c r="E614" s="240" t="str">
        <f ca="1"/>
        <v>高雄工業株式会社 本社工場製作課</v>
      </c>
      <c r="F614" s="240" t="str">
        <f ca="1"/>
        <v>Gライン</v>
      </c>
      <c r="G614" s="240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7">
        <f ca="1"/>
        <v>36654</v>
      </c>
      <c r="M614">
        <f ca="1"/>
        <v>25</v>
      </c>
      <c r="N614" s="238">
        <f ca="1"/>
        <v>1250</v>
      </c>
      <c r="O614">
        <f ca="1"/>
        <v>0</v>
      </c>
      <c r="P614" s="239">
        <f ca="1"/>
        <v>1650</v>
      </c>
      <c r="Q614">
        <f ca="1"/>
        <v>0</v>
      </c>
      <c r="R614" s="239">
        <f ca="1"/>
        <v>400</v>
      </c>
      <c r="S614" s="239">
        <f ca="1"/>
        <v>300000</v>
      </c>
      <c r="T614" s="239">
        <f ca="1"/>
        <v>15045</v>
      </c>
      <c r="U614" s="239" t="str">
        <f ca="1"/>
        <v>0</v>
      </c>
      <c r="V614" s="239">
        <f ca="1"/>
        <v>27450</v>
      </c>
      <c r="W614" s="237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7">
        <f ca="1"/>
        <v>45139</v>
      </c>
      <c r="AE614" s="237">
        <f ca="1"/>
        <v>45755</v>
      </c>
      <c r="AF614" s="237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 s="241">
        <f ca="1"/>
        <v>230808</v>
      </c>
      <c r="C615" s="241">
        <f ca="1"/>
        <v>242069</v>
      </c>
      <c r="D615" s="240" t="str">
        <f ca="1"/>
        <v>高雄工業 静岡</v>
      </c>
      <c r="E615" s="240" t="str">
        <f ca="1"/>
        <v>高雄工業株式会社 静岡事業所第一工場製作課</v>
      </c>
      <c r="F615" s="240" t="str">
        <f ca="1"/>
        <v>転造</v>
      </c>
      <c r="G615" s="240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7">
        <f ca="1"/>
        <v>37208</v>
      </c>
      <c r="M615">
        <f ca="1"/>
        <v>24</v>
      </c>
      <c r="N615" s="238">
        <f ca="1"/>
        <v>1310</v>
      </c>
      <c r="O615">
        <f ca="1"/>
        <v>0</v>
      </c>
      <c r="P615" s="239">
        <f ca="1"/>
        <v>1690</v>
      </c>
      <c r="Q615">
        <f ca="1"/>
        <v>0</v>
      </c>
      <c r="R615" s="239">
        <f ca="1"/>
        <v>380</v>
      </c>
      <c r="S615" s="239">
        <f ca="1"/>
        <v>260000</v>
      </c>
      <c r="T615" s="239">
        <f ca="1"/>
        <v>13039</v>
      </c>
      <c r="U615" s="239" t="str">
        <f ca="1"/>
        <v>0</v>
      </c>
      <c r="V615" s="239">
        <f ca="1"/>
        <v>23790</v>
      </c>
      <c r="W615" s="237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7">
        <f ca="1"/>
        <v>45139</v>
      </c>
      <c r="AE615" s="237">
        <f ca="1"/>
        <v>45961</v>
      </c>
      <c r="AF615" s="237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1">
        <f ca="1"/>
        <v>230811</v>
      </c>
      <c r="C616" s="241">
        <f ca="1"/>
        <v>212042</v>
      </c>
      <c r="D616" s="240" t="str">
        <f ca="1"/>
        <v>高雄工業 本社</v>
      </c>
      <c r="E616" s="240" t="str">
        <f ca="1"/>
        <v>高雄工業株式会社 愛知事業所本社工場製作課</v>
      </c>
      <c r="F616" s="240" t="str">
        <f ca="1"/>
        <v>Fライン</v>
      </c>
      <c r="G616" s="240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7">
        <f ca="1"/>
        <v>37213</v>
      </c>
      <c r="M616">
        <f ca="1"/>
        <v>24</v>
      </c>
      <c r="N616" s="238">
        <f ca="1"/>
        <v>1310</v>
      </c>
      <c r="O616">
        <f ca="1"/>
        <v>0</v>
      </c>
      <c r="P616" s="239">
        <f ca="1"/>
        <v>1700</v>
      </c>
      <c r="Q616">
        <f ca="1"/>
        <v>0</v>
      </c>
      <c r="R616" s="239">
        <f ca="1"/>
        <v>390</v>
      </c>
      <c r="S616" s="239">
        <f ca="1"/>
        <v>240000</v>
      </c>
      <c r="T616" s="239">
        <f ca="1"/>
        <v>12036</v>
      </c>
      <c r="U616" s="239" t="str">
        <f ca="1"/>
        <v>0</v>
      </c>
      <c r="V616" s="239">
        <f ca="1"/>
        <v>21960</v>
      </c>
      <c r="W616" s="237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7">
        <f ca="1"/>
        <v>45139</v>
      </c>
      <c r="AE616" s="237">
        <f ca="1"/>
        <v>0</v>
      </c>
      <c r="AF616" s="237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1">
        <f ca="1"/>
        <v>230812</v>
      </c>
      <c r="C617" s="241">
        <f ca="1"/>
        <v>212040</v>
      </c>
      <c r="D617" s="240" t="str">
        <f ca="1"/>
        <v>高雄工業 本社</v>
      </c>
      <c r="E617" s="240" t="str">
        <f ca="1"/>
        <v>高雄工業株式会社 愛知事業所本社工場製作課</v>
      </c>
      <c r="F617" s="240" t="str">
        <f ca="1"/>
        <v>Gライン</v>
      </c>
      <c r="G617" s="240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7">
        <f ca="1"/>
        <v>34092</v>
      </c>
      <c r="M617">
        <f ca="1"/>
        <v>32</v>
      </c>
      <c r="N617" s="238">
        <f ca="1"/>
        <v>1310</v>
      </c>
      <c r="O617">
        <f ca="1"/>
        <v>0</v>
      </c>
      <c r="P617" s="239">
        <f ca="1"/>
        <v>1680</v>
      </c>
      <c r="Q617">
        <f ca="1"/>
        <v>0</v>
      </c>
      <c r="R617" s="239">
        <f ca="1"/>
        <v>370</v>
      </c>
      <c r="S617" s="239">
        <f ca="1"/>
        <v>220000</v>
      </c>
      <c r="T617" s="239">
        <f ca="1"/>
        <v>11033</v>
      </c>
      <c r="U617" s="239" t="str">
        <f ca="1"/>
        <v>0</v>
      </c>
      <c r="V617" s="239">
        <f ca="1"/>
        <v>20130</v>
      </c>
      <c r="W617" s="23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7">
        <f ca="1"/>
        <v>45139</v>
      </c>
      <c r="AE617" s="237">
        <f ca="1"/>
        <v>0</v>
      </c>
      <c r="AF617" s="23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1">
        <f ca="1"/>
        <v>230814</v>
      </c>
      <c r="C618" s="241">
        <f ca="1"/>
        <v>222054</v>
      </c>
      <c r="D618" s="240" t="str">
        <f ca="1"/>
        <v>高雄工業 海南第二</v>
      </c>
      <c r="E618" s="240" t="str">
        <f ca="1"/>
        <v>高雄工業株式会社 愛知事業所海南第二工場製作課</v>
      </c>
      <c r="F618" s="240" t="str">
        <f ca="1"/>
        <v>W研磨</v>
      </c>
      <c r="G618" s="240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7">
        <f ca="1"/>
        <v>32096</v>
      </c>
      <c r="M618">
        <f ca="1"/>
        <v>38</v>
      </c>
      <c r="N618" s="238">
        <f ca="1"/>
        <v>1300</v>
      </c>
      <c r="O618">
        <f ca="1"/>
        <v>0</v>
      </c>
      <c r="P618" s="239">
        <f ca="1"/>
        <v>1680</v>
      </c>
      <c r="Q618">
        <f ca="1"/>
        <v>0</v>
      </c>
      <c r="R618" s="239">
        <f ca="1"/>
        <v>380</v>
      </c>
      <c r="S618" s="239">
        <f ca="1"/>
        <v>260000</v>
      </c>
      <c r="T618" s="239">
        <f ca="1"/>
        <v>13039</v>
      </c>
      <c r="U618" s="239" t="str">
        <f ca="1"/>
        <v>0</v>
      </c>
      <c r="V618" s="239">
        <f ca="1"/>
        <v>23790</v>
      </c>
      <c r="W618" s="237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7">
        <f ca="1"/>
        <v>45140</v>
      </c>
      <c r="AE618" s="237">
        <f ca="1"/>
        <v>45685</v>
      </c>
      <c r="AF618" s="237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1">
        <f ca="1"/>
        <v>230602</v>
      </c>
      <c r="C619" s="241">
        <f ca="1"/>
        <v>5570</v>
      </c>
      <c r="D619" s="240" t="str">
        <f ca="1"/>
        <v>加藤木材工業 春日井</v>
      </c>
      <c r="E619" s="240" t="str">
        <f ca="1"/>
        <v>金物事業部</v>
      </c>
      <c r="F619" s="240" t="str">
        <f ca="1"/>
        <v>生産課</v>
      </c>
      <c r="G619" s="240" t="str">
        <f ca="1"/>
        <v>機械オペレーター及び機械メンテナンス他付随する業務</v>
      </c>
      <c r="H619" t="str">
        <f ca="1"/>
        <v>NGUYEN VAN DU</v>
      </c>
      <c r="I619" t="str">
        <f ca="1"/>
        <v>グエン　ヴァン　ズ</v>
      </c>
      <c r="J619" t="str">
        <f ca="1"/>
        <v>男</v>
      </c>
      <c r="K619" t="str">
        <f ca="1"/>
        <v>ﾍﾞﾄﾅﾑ</v>
      </c>
      <c r="L619" s="237">
        <f ca="1"/>
        <v>33704</v>
      </c>
      <c r="M619">
        <f ca="1"/>
        <v>33</v>
      </c>
      <c r="N619" s="238">
        <f ca="1"/>
        <v>1330</v>
      </c>
      <c r="O619" t="str">
        <f ca="1"/>
        <v>2025/5/21～1300円⇒1330円</v>
      </c>
      <c r="P619" s="239">
        <f ca="1"/>
        <v>1745</v>
      </c>
      <c r="Q619" t="str">
        <f ca="1"/>
        <v>2025/5/21~1700円⇒1745円</v>
      </c>
      <c r="R619" s="239">
        <f ca="1"/>
        <v>415</v>
      </c>
      <c r="S619" s="239">
        <f ca="1"/>
        <v>240000</v>
      </c>
      <c r="T619" s="239">
        <f ca="1"/>
        <v>12036</v>
      </c>
      <c r="U619" s="239" t="str">
        <f ca="1"/>
        <v>0</v>
      </c>
      <c r="V619" s="239">
        <f ca="1"/>
        <v>21960</v>
      </c>
      <c r="W619" s="237">
        <f ca="1"/>
        <v>46361</v>
      </c>
      <c r="X619" t="str">
        <f ca="1"/>
        <v/>
      </c>
      <c r="Y619" t="str">
        <f ca="1"/>
        <v>技術・人文知識・国際業務</v>
      </c>
      <c r="Z619" t="str">
        <f ca="1"/>
        <v>485-0832</v>
      </c>
      <c r="AA619" t="str">
        <f ca="1"/>
        <v>愛知県小牧市応時1丁目66番地</v>
      </c>
      <c r="AB619" t="str">
        <f ca="1"/>
        <v>ﾌﾚｽｶｲﾄｳ301</v>
      </c>
      <c r="AC619">
        <f ca="1"/>
        <v>45077</v>
      </c>
      <c r="AD619" s="237">
        <f ca="1"/>
        <v>45082</v>
      </c>
      <c r="AE619" s="237">
        <f ca="1"/>
        <v>0</v>
      </c>
      <c r="AF619" s="237">
        <f ca="1"/>
        <v>0</v>
      </c>
      <c r="AG619" t="str">
        <f ca="1"/>
        <v>23.6.5</v>
      </c>
      <c r="AH619" t="str">
        <f ca="1"/>
        <v>6/14林</v>
      </c>
      <c r="AI619">
        <f ca="1"/>
        <v>0</v>
      </c>
      <c r="AJ619">
        <f ca="1"/>
        <v>45082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1">
        <f ca="1"/>
        <v>230816</v>
      </c>
      <c r="C620" s="241">
        <f ca="1"/>
        <v>0</v>
      </c>
      <c r="D620" s="240" t="str">
        <f ca="1"/>
        <v>三幸技研</v>
      </c>
      <c r="E620" s="240" t="str">
        <f ca="1"/>
        <v>製造部</v>
      </c>
      <c r="F620" s="240" t="str">
        <f ca="1"/>
        <v>内研</v>
      </c>
      <c r="G620" s="24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7">
        <f ca="1"/>
        <v>33874</v>
      </c>
      <c r="M620">
        <f ca="1"/>
        <v>33</v>
      </c>
      <c r="N620" s="238">
        <f ca="1"/>
        <v>1300</v>
      </c>
      <c r="O620">
        <f ca="1"/>
        <v>0</v>
      </c>
      <c r="P620" s="239">
        <f ca="1"/>
        <v>1750</v>
      </c>
      <c r="Q620">
        <f ca="1"/>
        <v>0</v>
      </c>
      <c r="R620" s="239">
        <f ca="1"/>
        <v>450</v>
      </c>
      <c r="S620" s="239">
        <f ca="1"/>
        <v>200000</v>
      </c>
      <c r="T620" s="239">
        <f ca="1"/>
        <v>10030</v>
      </c>
      <c r="U620" s="239" t="str">
        <f ca="1"/>
        <v>0</v>
      </c>
      <c r="V620" s="239">
        <f ca="1"/>
        <v>18300</v>
      </c>
      <c r="W620" s="237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7">
        <f ca="1"/>
        <v>45141</v>
      </c>
      <c r="AE620" s="237">
        <f ca="1"/>
        <v>45405</v>
      </c>
      <c r="AF620" s="237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1">
        <f ca="1"/>
        <v>230817</v>
      </c>
      <c r="C621" s="241">
        <f ca="1"/>
        <v>8210070</v>
      </c>
      <c r="D621" s="240" t="str">
        <f ca="1"/>
        <v>コーリツ 本社</v>
      </c>
      <c r="E621" s="240" t="str">
        <f ca="1"/>
        <v>本社工場製造1課1工区1班</v>
      </c>
      <c r="F621" s="240" t="str">
        <f ca="1"/>
        <v>本社工場製造1課1工区1班</v>
      </c>
      <c r="G621" s="240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7">
        <f ca="1"/>
        <v>35362</v>
      </c>
      <c r="M621">
        <f ca="1"/>
        <v>29</v>
      </c>
      <c r="N621" s="238">
        <f ca="1"/>
        <v>1555</v>
      </c>
      <c r="O621">
        <f ca="1"/>
        <v>0</v>
      </c>
      <c r="P621" s="239">
        <f ca="1"/>
        <v>2225</v>
      </c>
      <c r="Q621">
        <f ca="1"/>
        <v>0</v>
      </c>
      <c r="R621" s="239">
        <f ca="1"/>
        <v>670</v>
      </c>
      <c r="S621" s="239">
        <f ca="1"/>
        <v>360000</v>
      </c>
      <c r="T621" s="239">
        <f ca="1"/>
        <v>18054</v>
      </c>
      <c r="U621" s="239" t="str">
        <f ca="1"/>
        <v>0</v>
      </c>
      <c r="V621" s="239">
        <f ca="1"/>
        <v>32940</v>
      </c>
      <c r="W621" s="237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7">
        <f ca="1"/>
        <v>45145</v>
      </c>
      <c r="AE621" s="237">
        <f ca="1"/>
        <v>0</v>
      </c>
      <c r="AF621" s="237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1">
        <f ca="1"/>
        <v>230818</v>
      </c>
      <c r="C622" s="241">
        <f ca="1"/>
        <v>8210072</v>
      </c>
      <c r="D622" s="240" t="str">
        <f ca="1"/>
        <v>コーリツ 乙川</v>
      </c>
      <c r="E622" s="240" t="str">
        <f ca="1"/>
        <v>乙川工場製造3課5工区7班</v>
      </c>
      <c r="F622" s="240" t="str">
        <f ca="1"/>
        <v>乙川工場製造3課5工区7班</v>
      </c>
      <c r="G622" s="240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7">
        <f ca="1"/>
        <v>33188</v>
      </c>
      <c r="M622">
        <f ca="1"/>
        <v>35</v>
      </c>
      <c r="N622" s="238">
        <f ca="1"/>
        <v>1400</v>
      </c>
      <c r="O622">
        <f ca="1"/>
        <v>0</v>
      </c>
      <c r="P622" s="239">
        <f ca="1"/>
        <v>2050</v>
      </c>
      <c r="Q622">
        <f ca="1"/>
        <v>0</v>
      </c>
      <c r="R622" s="239">
        <f ca="1"/>
        <v>650</v>
      </c>
      <c r="S622" s="239">
        <f ca="1"/>
        <v>360000</v>
      </c>
      <c r="T622" s="239">
        <f ca="1"/>
        <v>18054</v>
      </c>
      <c r="U622" s="239" t="str">
        <f ca="1"/>
        <v>0</v>
      </c>
      <c r="V622" s="239">
        <f ca="1"/>
        <v>32940</v>
      </c>
      <c r="W622" s="237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7">
        <f ca="1"/>
        <v>45159</v>
      </c>
      <c r="AE622" s="237">
        <f ca="1"/>
        <v>45603</v>
      </c>
      <c r="AF622" s="237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1">
        <f ca="1"/>
        <v>230819</v>
      </c>
      <c r="C623" s="241">
        <f ca="1"/>
        <v>8210071</v>
      </c>
      <c r="D623" s="240" t="str">
        <f ca="1"/>
        <v>コーリツ 本社</v>
      </c>
      <c r="E623" s="240" t="str">
        <f ca="1"/>
        <v>本社工場製造1課1工区1班</v>
      </c>
      <c r="F623" s="240" t="str">
        <f ca="1"/>
        <v>本社工場製造1課1工区1班</v>
      </c>
      <c r="G623" s="240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7">
        <f ca="1"/>
        <v>33046</v>
      </c>
      <c r="M623">
        <f ca="1"/>
        <v>35</v>
      </c>
      <c r="N623" s="238">
        <f ca="1"/>
        <v>1400</v>
      </c>
      <c r="O623">
        <f ca="1"/>
        <v>0</v>
      </c>
      <c r="P623" s="239">
        <f ca="1"/>
        <v>1960</v>
      </c>
      <c r="Q623">
        <f ca="1"/>
        <v>0</v>
      </c>
      <c r="R623" s="239">
        <f ca="1"/>
        <v>560</v>
      </c>
      <c r="S623" s="239">
        <f ca="1"/>
        <v>200000</v>
      </c>
      <c r="T623" s="239">
        <f ca="1"/>
        <v>10030</v>
      </c>
      <c r="U623" s="239" t="str">
        <f ca="1"/>
        <v>0</v>
      </c>
      <c r="V623" s="239">
        <f ca="1"/>
        <v>18300</v>
      </c>
      <c r="W623" s="237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7">
        <f ca="1"/>
        <v>45159</v>
      </c>
      <c r="AE623" s="237">
        <f ca="1"/>
        <v>45258</v>
      </c>
      <c r="AF623" s="237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1">
        <f ca="1"/>
        <v>230820</v>
      </c>
      <c r="C624" s="241">
        <f ca="1"/>
        <v>8210073</v>
      </c>
      <c r="D624" s="240" t="str">
        <f ca="1"/>
        <v>コーリツ 亀崎</v>
      </c>
      <c r="E624" s="240" t="str">
        <f ca="1"/>
        <v>亀崎工場製造5課7工区9班</v>
      </c>
      <c r="F624" s="240" t="str">
        <f ca="1"/>
        <v>亀崎工場製造5課7工区9班</v>
      </c>
      <c r="G624" s="240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7">
        <f ca="1"/>
        <v>32587</v>
      </c>
      <c r="M624">
        <f ca="1"/>
        <v>36</v>
      </c>
      <c r="N624" s="238">
        <f ca="1"/>
        <v>1400</v>
      </c>
      <c r="O624">
        <f ca="1"/>
        <v>0</v>
      </c>
      <c r="P624" s="239">
        <f ca="1"/>
        <v>1990</v>
      </c>
      <c r="Q624">
        <f ca="1"/>
        <v>0</v>
      </c>
      <c r="R624" s="239">
        <f ca="1"/>
        <v>590</v>
      </c>
      <c r="S624" s="239">
        <f ca="1"/>
        <v>200000</v>
      </c>
      <c r="T624" s="239">
        <f ca="1"/>
        <v>10030</v>
      </c>
      <c r="U624" s="239" t="str">
        <f ca="1"/>
        <v>0</v>
      </c>
      <c r="V624" s="239">
        <f ca="1"/>
        <v>18300</v>
      </c>
      <c r="W624" s="237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7">
        <f ca="1"/>
        <v>45159</v>
      </c>
      <c r="AE624" s="237">
        <f ca="1"/>
        <v>45456</v>
      </c>
      <c r="AF624" s="237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1">
        <f ca="1"/>
        <v>230821</v>
      </c>
      <c r="C625" s="241">
        <f ca="1"/>
        <v>222055</v>
      </c>
      <c r="D625" s="240" t="str">
        <f ca="1"/>
        <v>高雄工業 海南第一</v>
      </c>
      <c r="E625" s="240" t="str">
        <f ca="1"/>
        <v>高雄工業株式会社 第二営業部海南HUB営業課</v>
      </c>
      <c r="F625" s="240" t="str">
        <f ca="1"/>
        <v>リフト作業</v>
      </c>
      <c r="G625" s="240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7">
        <f ca="1"/>
        <v>22150</v>
      </c>
      <c r="M625">
        <f ca="1"/>
        <v>65</v>
      </c>
      <c r="N625" s="238">
        <f ca="1"/>
        <v>1400</v>
      </c>
      <c r="O625">
        <f ca="1"/>
        <v>0</v>
      </c>
      <c r="P625" s="239">
        <f ca="1"/>
        <v>1780</v>
      </c>
      <c r="Q625">
        <f ca="1"/>
        <v>0</v>
      </c>
      <c r="R625" s="239">
        <f ca="1"/>
        <v>380</v>
      </c>
      <c r="S625" s="239">
        <f ca="1"/>
        <v>340000</v>
      </c>
      <c r="T625" s="239">
        <f ca="1"/>
        <v>17051</v>
      </c>
      <c r="U625" s="239" t="str">
        <f ca="1"/>
        <v>0</v>
      </c>
      <c r="V625" s="239">
        <f ca="1"/>
        <v>31110</v>
      </c>
      <c r="W625" s="237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7">
        <f ca="1"/>
        <v>45159</v>
      </c>
      <c r="AE625" s="237">
        <f ca="1"/>
        <v>45674</v>
      </c>
      <c r="AF625" s="237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1">
        <f ca="1"/>
        <v>230903</v>
      </c>
      <c r="C626" s="241">
        <f ca="1"/>
        <v>0</v>
      </c>
      <c r="D626" s="240" t="str">
        <f ca="1"/>
        <v>三幸技研</v>
      </c>
      <c r="E626" s="240">
        <f ca="1"/>
        <v>0</v>
      </c>
      <c r="F626" s="240">
        <f ca="1"/>
        <v>0</v>
      </c>
      <c r="G626" s="240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7">
        <f ca="1"/>
        <v>31674</v>
      </c>
      <c r="M626">
        <f ca="1"/>
        <v>39</v>
      </c>
      <c r="N626" s="238">
        <f ca="1"/>
        <v>1300</v>
      </c>
      <c r="O626">
        <f ca="1"/>
        <v>0</v>
      </c>
      <c r="P626" s="239">
        <f ca="1"/>
        <v>1750</v>
      </c>
      <c r="Q626">
        <f ca="1"/>
        <v>0</v>
      </c>
      <c r="R626" s="239">
        <f ca="1"/>
        <v>450</v>
      </c>
      <c r="S626" s="239">
        <f ca="1"/>
        <v>220000</v>
      </c>
      <c r="T626" s="239">
        <f ca="1"/>
        <v>11033</v>
      </c>
      <c r="U626" s="239" t="str">
        <f ca="1"/>
        <v>0</v>
      </c>
      <c r="V626" s="239">
        <f ca="1"/>
        <v>20130</v>
      </c>
      <c r="W626" s="237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7">
        <f ca="1"/>
        <v>45170</v>
      </c>
      <c r="AE626" s="237">
        <f ca="1"/>
        <v>45239</v>
      </c>
      <c r="AF626" s="237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1">
        <f ca="1"/>
        <v>230901</v>
      </c>
      <c r="C627" s="241">
        <f ca="1"/>
        <v>242073</v>
      </c>
      <c r="D627" s="240" t="str">
        <f ca="1"/>
        <v>高雄工業 静岡</v>
      </c>
      <c r="E627" s="240" t="str">
        <f ca="1"/>
        <v>高雄工業株式会社 静岡事業所第二工場製作課</v>
      </c>
      <c r="F627" s="240" t="str">
        <f ca="1"/>
        <v>トラニオン</v>
      </c>
      <c r="G627" s="240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7">
        <f ca="1"/>
        <v>33801</v>
      </c>
      <c r="M627">
        <f ca="1"/>
        <v>33</v>
      </c>
      <c r="N627" s="238">
        <f ca="1"/>
        <v>1320</v>
      </c>
      <c r="O627">
        <f ca="1"/>
        <v>0</v>
      </c>
      <c r="P627" s="239">
        <f ca="1"/>
        <v>1680</v>
      </c>
      <c r="Q627">
        <f ca="1"/>
        <v>0</v>
      </c>
      <c r="R627" s="239">
        <f ca="1"/>
        <v>360</v>
      </c>
      <c r="S627" s="239">
        <f ca="1"/>
        <v>260000</v>
      </c>
      <c r="T627" s="239">
        <f ca="1"/>
        <v>13039</v>
      </c>
      <c r="U627" s="239" t="str">
        <f ca="1"/>
        <v>0</v>
      </c>
      <c r="V627" s="239">
        <f ca="1"/>
        <v>23790</v>
      </c>
      <c r="W627" s="23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7">
        <f ca="1"/>
        <v>45170</v>
      </c>
      <c r="AE627" s="237">
        <f ca="1"/>
        <v>0</v>
      </c>
      <c r="AF627" s="23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1">
        <f ca="1"/>
        <v>230902</v>
      </c>
      <c r="C628" s="241">
        <f ca="1"/>
        <v>242072</v>
      </c>
      <c r="D628" s="240" t="str">
        <f ca="1"/>
        <v>高雄工業 静岡</v>
      </c>
      <c r="E628" s="240" t="str">
        <f ca="1"/>
        <v>高雄工業株式会社 静岡事業所第一工場製作課</v>
      </c>
      <c r="F628" s="240" t="str">
        <f ca="1"/>
        <v>自動旋削</v>
      </c>
      <c r="G628" s="240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7">
        <f ca="1"/>
        <v>32987</v>
      </c>
      <c r="M628">
        <f ca="1"/>
        <v>35</v>
      </c>
      <c r="N628" s="238">
        <f ca="1"/>
        <v>1300</v>
      </c>
      <c r="O628">
        <f ca="1"/>
        <v>0</v>
      </c>
      <c r="P628" s="239">
        <f ca="1"/>
        <v>1700</v>
      </c>
      <c r="Q628">
        <f ca="1"/>
        <v>0</v>
      </c>
      <c r="R628" s="239">
        <f ca="1"/>
        <v>400</v>
      </c>
      <c r="S628" s="239">
        <f ca="1"/>
        <v>320000</v>
      </c>
      <c r="T628" s="239">
        <f ca="1"/>
        <v>16048</v>
      </c>
      <c r="U628" s="239" t="str">
        <f ca="1"/>
        <v>0</v>
      </c>
      <c r="V628" s="239">
        <f ca="1"/>
        <v>29280</v>
      </c>
      <c r="W628" s="237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7">
        <f ca="1"/>
        <v>45170</v>
      </c>
      <c r="AE628" s="237">
        <f ca="1"/>
        <v>45915</v>
      </c>
      <c r="AF628" s="237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1">
        <f ca="1"/>
        <v>230904</v>
      </c>
      <c r="C629" s="241">
        <f ca="1"/>
        <v>0</v>
      </c>
      <c r="D629" s="240" t="str">
        <f ca="1"/>
        <v>加藤木材工業 本社</v>
      </c>
      <c r="E629" s="240">
        <f ca="1"/>
        <v>0</v>
      </c>
      <c r="F629" s="240">
        <f ca="1"/>
        <v>0</v>
      </c>
      <c r="G629" s="240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7">
        <f ca="1"/>
        <v>35730</v>
      </c>
      <c r="M629">
        <f ca="1"/>
        <v>28</v>
      </c>
      <c r="N629" s="238">
        <f ca="1"/>
        <v>1300</v>
      </c>
      <c r="O629">
        <f ca="1"/>
        <v>0</v>
      </c>
      <c r="P629" s="239">
        <f ca="1"/>
        <v>1700</v>
      </c>
      <c r="Q629">
        <f ca="1"/>
        <v>0</v>
      </c>
      <c r="R629" s="239">
        <f ca="1"/>
        <v>400</v>
      </c>
      <c r="S629" s="239">
        <f ca="1"/>
        <v>0</v>
      </c>
      <c r="T629" s="239" t="str">
        <f ca="1"/>
        <v/>
      </c>
      <c r="U629" s="239" t="str">
        <f ca="1"/>
        <v>0</v>
      </c>
      <c r="V629" s="239">
        <f ca="1"/>
        <v>0</v>
      </c>
      <c r="W629" s="237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7">
        <f ca="1"/>
        <v>45175</v>
      </c>
      <c r="AE629" s="237">
        <f ca="1"/>
        <v>45181</v>
      </c>
      <c r="AF629" s="237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1">
        <f ca="1"/>
        <v>230905</v>
      </c>
      <c r="C630" s="241">
        <f ca="1"/>
        <v>8210075</v>
      </c>
      <c r="D630" s="240" t="str">
        <f ca="1"/>
        <v>コーリツ 本社</v>
      </c>
      <c r="E630" s="240" t="str">
        <f ca="1"/>
        <v>本社工場製造1課2工区2班</v>
      </c>
      <c r="F630" s="240" t="str">
        <f ca="1"/>
        <v>本社工場製造1課2工区2班</v>
      </c>
      <c r="G630" s="24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7">
        <f ca="1"/>
        <v>32065</v>
      </c>
      <c r="M630">
        <f ca="1"/>
        <v>38</v>
      </c>
      <c r="N630" s="238">
        <f ca="1"/>
        <v>1400</v>
      </c>
      <c r="O630">
        <f ca="1"/>
        <v>0</v>
      </c>
      <c r="P630" s="239">
        <f ca="1"/>
        <v>1960</v>
      </c>
      <c r="Q630">
        <f ca="1"/>
        <v>0</v>
      </c>
      <c r="R630" s="239">
        <f ca="1"/>
        <v>560</v>
      </c>
      <c r="S630" s="239">
        <f ca="1"/>
        <v>240000</v>
      </c>
      <c r="T630" s="239">
        <f ca="1"/>
        <v>12036</v>
      </c>
      <c r="U630" s="239" t="str">
        <f ca="1"/>
        <v>0</v>
      </c>
      <c r="V630" s="239">
        <f ca="1"/>
        <v>21960</v>
      </c>
      <c r="W630" s="237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7">
        <f ca="1"/>
        <v>45180</v>
      </c>
      <c r="AE630" s="237">
        <f ca="1"/>
        <v>45288</v>
      </c>
      <c r="AF630" s="237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1">
        <f ca="1"/>
        <v>230906</v>
      </c>
      <c r="C631" s="241">
        <f ca="1"/>
        <v>8210074</v>
      </c>
      <c r="D631" s="240" t="str">
        <f ca="1"/>
        <v>コーリツ 亀崎</v>
      </c>
      <c r="E631" s="240" t="str">
        <f ca="1"/>
        <v>亀崎工場製造5課7工区9班</v>
      </c>
      <c r="F631" s="240" t="str">
        <f ca="1"/>
        <v>亀崎工場製造5課7工区9班</v>
      </c>
      <c r="G631" s="240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7">
        <f ca="1"/>
        <v>34237</v>
      </c>
      <c r="M631">
        <f ca="1"/>
        <v>32</v>
      </c>
      <c r="N631" s="238">
        <f ca="1"/>
        <v>1400</v>
      </c>
      <c r="O631">
        <f ca="1"/>
        <v>0</v>
      </c>
      <c r="P631" s="239">
        <f ca="1"/>
        <v>1960</v>
      </c>
      <c r="Q631">
        <f ca="1"/>
        <v>0</v>
      </c>
      <c r="R631" s="239">
        <f ca="1"/>
        <v>560</v>
      </c>
      <c r="S631" s="239">
        <f ca="1"/>
        <v>240000</v>
      </c>
      <c r="T631" s="239">
        <f ca="1"/>
        <v>12036</v>
      </c>
      <c r="U631" s="239" t="str">
        <f ca="1"/>
        <v>0</v>
      </c>
      <c r="V631" s="239">
        <f ca="1"/>
        <v>21960</v>
      </c>
      <c r="W631" s="237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7">
        <f ca="1"/>
        <v>45180</v>
      </c>
      <c r="AE631" s="237">
        <f ca="1"/>
        <v>45373</v>
      </c>
      <c r="AF631" s="237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退社</v>
      </c>
      <c r="B632" s="241">
        <f ca="1"/>
        <v>230907</v>
      </c>
      <c r="C632" s="241">
        <f ca="1"/>
        <v>8210076</v>
      </c>
      <c r="D632" s="240" t="str">
        <f ca="1"/>
        <v>コーリツ 本社</v>
      </c>
      <c r="E632" s="240" t="str">
        <f ca="1"/>
        <v>本社工場製造1課1工区1班</v>
      </c>
      <c r="F632" s="240" t="str">
        <f ca="1"/>
        <v>本社工場製造1課1工区1班</v>
      </c>
      <c r="G632" s="240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7">
        <f ca="1"/>
        <v>35182</v>
      </c>
      <c r="M632">
        <f ca="1"/>
        <v>29</v>
      </c>
      <c r="N632" s="238">
        <f ca="1"/>
        <v>1500</v>
      </c>
      <c r="O632">
        <f ca="1"/>
        <v>0</v>
      </c>
      <c r="P632" s="239">
        <f ca="1"/>
        <v>2150</v>
      </c>
      <c r="Q632">
        <f ca="1"/>
        <v>0</v>
      </c>
      <c r="R632" s="239">
        <f ca="1"/>
        <v>650</v>
      </c>
      <c r="S632" s="239">
        <f ca="1"/>
        <v>380000</v>
      </c>
      <c r="T632" s="239">
        <f ca="1"/>
        <v>19057</v>
      </c>
      <c r="U632" s="239" t="str">
        <f ca="1"/>
        <v>0</v>
      </c>
      <c r="V632" s="239">
        <f ca="1"/>
        <v>34770</v>
      </c>
      <c r="W632" s="237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7">
        <f ca="1"/>
        <v>45180</v>
      </c>
      <c r="AE632" s="237">
        <f ca="1"/>
        <v>45991</v>
      </c>
      <c r="AF632" s="237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1">
        <f ca="1"/>
        <v>230908</v>
      </c>
      <c r="C633" s="241">
        <f ca="1"/>
        <v>212043</v>
      </c>
      <c r="D633" s="240" t="str">
        <f ca="1"/>
        <v>高雄工業 本社</v>
      </c>
      <c r="E633" s="240" t="str">
        <f ca="1"/>
        <v>高雄工業株式会社 愛知事業所本社工場製作課</v>
      </c>
      <c r="F633" s="240" t="str">
        <f ca="1"/>
        <v>Tライン</v>
      </c>
      <c r="G633" s="240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7">
        <f ca="1"/>
        <v>36910</v>
      </c>
      <c r="M633">
        <f ca="1"/>
        <v>24</v>
      </c>
      <c r="N633" s="238">
        <f ca="1"/>
        <v>1300</v>
      </c>
      <c r="O633">
        <f ca="1"/>
        <v>0</v>
      </c>
      <c r="P633" s="239">
        <f ca="1"/>
        <v>1660</v>
      </c>
      <c r="Q633">
        <f ca="1"/>
        <v>0</v>
      </c>
      <c r="R633" s="239">
        <f ca="1"/>
        <v>360</v>
      </c>
      <c r="S633" s="239">
        <f ca="1"/>
        <v>320000</v>
      </c>
      <c r="T633" s="239">
        <f ca="1"/>
        <v>16048</v>
      </c>
      <c r="U633" s="239" t="str">
        <f ca="1"/>
        <v>0</v>
      </c>
      <c r="V633" s="239">
        <f ca="1"/>
        <v>29280</v>
      </c>
      <c r="W633" s="237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7">
        <f ca="1"/>
        <v>45187</v>
      </c>
      <c r="AE633" s="237">
        <f ca="1"/>
        <v>45737</v>
      </c>
      <c r="AF633" s="237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1">
        <f ca="1"/>
        <v>230910</v>
      </c>
      <c r="C634" s="241">
        <f ca="1"/>
        <v>242076</v>
      </c>
      <c r="D634" s="240" t="str">
        <f ca="1"/>
        <v>高雄工業 静岡</v>
      </c>
      <c r="E634" s="240" t="str">
        <f ca="1"/>
        <v>高雄工業株式会社 静岡事業所第一工場製作課</v>
      </c>
      <c r="F634" s="240" t="str">
        <f ca="1"/>
        <v>転造</v>
      </c>
      <c r="G634" s="240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7">
        <f ca="1"/>
        <v>36274</v>
      </c>
      <c r="M634">
        <f ca="1"/>
        <v>26</v>
      </c>
      <c r="N634" s="238">
        <f ca="1"/>
        <v>1300</v>
      </c>
      <c r="O634">
        <f ca="1"/>
        <v>0</v>
      </c>
      <c r="P634" s="239">
        <f ca="1"/>
        <v>1680</v>
      </c>
      <c r="Q634">
        <f ca="1"/>
        <v>0</v>
      </c>
      <c r="R634" s="239">
        <f ca="1"/>
        <v>380</v>
      </c>
      <c r="S634" s="239">
        <f ca="1"/>
        <v>260000</v>
      </c>
      <c r="T634" s="239">
        <f ca="1"/>
        <v>13039</v>
      </c>
      <c r="U634" s="239" t="str">
        <f ca="1"/>
        <v>0</v>
      </c>
      <c r="V634" s="239">
        <f ca="1"/>
        <v>23790</v>
      </c>
      <c r="W634" s="237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7">
        <f ca="1"/>
        <v>45188</v>
      </c>
      <c r="AE634" s="237">
        <f ca="1"/>
        <v>45707</v>
      </c>
      <c r="AF634" s="237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1">
        <f ca="1"/>
        <v>230911</v>
      </c>
      <c r="C635" s="241">
        <f ca="1"/>
        <v>242075</v>
      </c>
      <c r="D635" s="240" t="str">
        <f ca="1"/>
        <v>高雄工業 静岡</v>
      </c>
      <c r="E635" s="240" t="str">
        <f ca="1"/>
        <v>高雄工業株式会社 静岡事業所第一工場製作課</v>
      </c>
      <c r="F635" s="240" t="str">
        <f ca="1"/>
        <v>転造</v>
      </c>
      <c r="G635" s="240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7">
        <f ca="1"/>
        <v>36248</v>
      </c>
      <c r="M635">
        <f ca="1"/>
        <v>26</v>
      </c>
      <c r="N635" s="238">
        <f ca="1"/>
        <v>1300</v>
      </c>
      <c r="O635">
        <f ca="1"/>
        <v>0</v>
      </c>
      <c r="P635" s="239">
        <f ca="1"/>
        <v>1680</v>
      </c>
      <c r="Q635">
        <f ca="1"/>
        <v>0</v>
      </c>
      <c r="R635" s="239">
        <f ca="1"/>
        <v>380</v>
      </c>
      <c r="S635" s="239">
        <f ca="1"/>
        <v>260000</v>
      </c>
      <c r="T635" s="239">
        <f ca="1"/>
        <v>13039</v>
      </c>
      <c r="U635" s="239" t="str">
        <f ca="1"/>
        <v>0</v>
      </c>
      <c r="V635" s="239">
        <f ca="1"/>
        <v>23790</v>
      </c>
      <c r="W635" s="237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7">
        <f ca="1"/>
        <v>45188</v>
      </c>
      <c r="AE635" s="237">
        <f ca="1"/>
        <v>45654</v>
      </c>
      <c r="AF635" s="237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1">
        <f ca="1"/>
        <v>230909</v>
      </c>
      <c r="C636" s="241">
        <f ca="1"/>
        <v>242077</v>
      </c>
      <c r="D636" s="240" t="str">
        <f ca="1"/>
        <v>高雄工業 静岡</v>
      </c>
      <c r="E636" s="240" t="str">
        <f ca="1"/>
        <v>高雄工業株式会社 静岡事業所第一工場製作課</v>
      </c>
      <c r="F636" s="240" t="str">
        <f ca="1"/>
        <v>自動旋削</v>
      </c>
      <c r="G636" s="240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7">
        <f ca="1"/>
        <v>36992</v>
      </c>
      <c r="M636">
        <f ca="1"/>
        <v>24</v>
      </c>
      <c r="N636" s="238">
        <f ca="1"/>
        <v>1320</v>
      </c>
      <c r="O636">
        <f ca="1"/>
        <v>0</v>
      </c>
      <c r="P636" s="239">
        <f ca="1"/>
        <v>1700</v>
      </c>
      <c r="Q636">
        <f ca="1"/>
        <v>0</v>
      </c>
      <c r="R636" s="239">
        <f ca="1"/>
        <v>380</v>
      </c>
      <c r="S636" s="239">
        <f ca="1"/>
        <v>260000</v>
      </c>
      <c r="T636" s="239">
        <f ca="1"/>
        <v>13039</v>
      </c>
      <c r="U636" s="239" t="str">
        <f ca="1"/>
        <v>0</v>
      </c>
      <c r="V636" s="239">
        <f ca="1"/>
        <v>23790</v>
      </c>
      <c r="W636" s="237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7">
        <f ca="1"/>
        <v>45188</v>
      </c>
      <c r="AE636" s="237">
        <f ca="1"/>
        <v>0</v>
      </c>
      <c r="AF636" s="237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1">
        <f ca="1"/>
        <v>230912</v>
      </c>
      <c r="C637" s="241">
        <f ca="1"/>
        <v>242074</v>
      </c>
      <c r="D637" s="240" t="str">
        <f ca="1"/>
        <v>高雄工業 静岡</v>
      </c>
      <c r="E637" s="240" t="str">
        <f ca="1"/>
        <v>高雄工業株式会社 静岡事業所第一工場製作課</v>
      </c>
      <c r="F637" s="240" t="str">
        <f ca="1"/>
        <v>手動旋削</v>
      </c>
      <c r="G637" s="240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7">
        <f ca="1"/>
        <v>35415</v>
      </c>
      <c r="M637">
        <f ca="1"/>
        <v>28</v>
      </c>
      <c r="N637" s="238">
        <f ca="1"/>
        <v>1310</v>
      </c>
      <c r="O637">
        <f ca="1"/>
        <v>0</v>
      </c>
      <c r="P637" s="239">
        <f ca="1"/>
        <v>1700</v>
      </c>
      <c r="Q637">
        <f ca="1"/>
        <v>0</v>
      </c>
      <c r="R637" s="239">
        <f ca="1"/>
        <v>390</v>
      </c>
      <c r="S637" s="239">
        <f ca="1"/>
        <v>260000</v>
      </c>
      <c r="T637" s="239">
        <f ca="1"/>
        <v>13039</v>
      </c>
      <c r="U637" s="239" t="str">
        <f ca="1"/>
        <v>0</v>
      </c>
      <c r="V637" s="239">
        <f ca="1"/>
        <v>23790</v>
      </c>
      <c r="W637" s="2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7">
        <f ca="1"/>
        <v>45188</v>
      </c>
      <c r="AE637" s="237">
        <f ca="1"/>
        <v>0</v>
      </c>
      <c r="AF637" s="2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1">
        <f ca="1"/>
        <v>230913</v>
      </c>
      <c r="C638" s="241">
        <f ca="1"/>
        <v>242078</v>
      </c>
      <c r="D638" s="240" t="str">
        <f ca="1"/>
        <v>高雄工業 静岡</v>
      </c>
      <c r="E638" s="240" t="str">
        <f ca="1"/>
        <v>高雄工業株式会社 静岡事業所第一工場製作課</v>
      </c>
      <c r="F638" s="240" t="str">
        <f ca="1"/>
        <v>自動旋削</v>
      </c>
      <c r="G638" s="240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7">
        <f ca="1"/>
        <v>37070</v>
      </c>
      <c r="M638">
        <f ca="1"/>
        <v>24</v>
      </c>
      <c r="N638" s="238">
        <f ca="1"/>
        <v>1310</v>
      </c>
      <c r="O638">
        <f ca="1"/>
        <v>0</v>
      </c>
      <c r="P638" s="239">
        <f ca="1"/>
        <v>1690</v>
      </c>
      <c r="Q638">
        <f ca="1"/>
        <v>0</v>
      </c>
      <c r="R638" s="239">
        <f ca="1"/>
        <v>380</v>
      </c>
      <c r="S638" s="239">
        <f ca="1"/>
        <v>280000</v>
      </c>
      <c r="T638" s="239">
        <f ca="1"/>
        <v>14042</v>
      </c>
      <c r="U638" s="239" t="str">
        <f ca="1"/>
        <v>0</v>
      </c>
      <c r="V638" s="239">
        <f ca="1"/>
        <v>25620</v>
      </c>
      <c r="W638" s="237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7">
        <f ca="1"/>
        <v>45188</v>
      </c>
      <c r="AE638" s="237">
        <f ca="1"/>
        <v>0</v>
      </c>
      <c r="AF638" s="237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1">
        <f ca="1"/>
        <v>230914</v>
      </c>
      <c r="C639" s="241">
        <f ca="1"/>
        <v>242079</v>
      </c>
      <c r="D639" s="240" t="str">
        <f ca="1"/>
        <v>高雄工業 静岡</v>
      </c>
      <c r="E639" s="240" t="str">
        <f ca="1"/>
        <v>高雄工業株式会社 静岡事業所第二工場製作課</v>
      </c>
      <c r="F639" s="240" t="str">
        <f ca="1"/>
        <v>トラニオン</v>
      </c>
      <c r="G639" s="240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7">
        <f ca="1"/>
        <v>35440</v>
      </c>
      <c r="M639">
        <f ca="1"/>
        <v>28</v>
      </c>
      <c r="N639" s="238">
        <f ca="1"/>
        <v>1320</v>
      </c>
      <c r="O639">
        <f ca="1"/>
        <v>0</v>
      </c>
      <c r="P639" s="239">
        <f ca="1"/>
        <v>1690</v>
      </c>
      <c r="Q639">
        <f ca="1"/>
        <v>0</v>
      </c>
      <c r="R639" s="239">
        <f ca="1"/>
        <v>370</v>
      </c>
      <c r="S639" s="239">
        <f ca="1"/>
        <v>260000</v>
      </c>
      <c r="T639" s="239">
        <f ca="1"/>
        <v>13039</v>
      </c>
      <c r="U639" s="239" t="str">
        <f ca="1"/>
        <v>0</v>
      </c>
      <c r="V639" s="239">
        <f ca="1"/>
        <v>23790</v>
      </c>
      <c r="W639" s="237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7">
        <f ca="1"/>
        <v>45190</v>
      </c>
      <c r="AE639" s="237">
        <f ca="1"/>
        <v>0</v>
      </c>
      <c r="AF639" s="237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1">
        <f ca="1"/>
        <v>230915</v>
      </c>
      <c r="C640" s="241">
        <f ca="1"/>
        <v>242080</v>
      </c>
      <c r="D640" s="240" t="str">
        <f ca="1"/>
        <v>高雄工業 静岡</v>
      </c>
      <c r="E640" s="240" t="str">
        <f ca="1"/>
        <v>高雄工業株式会社 静岡事業所第二工場製作課</v>
      </c>
      <c r="F640" s="240" t="str">
        <f ca="1"/>
        <v>PTJ</v>
      </c>
      <c r="G640" s="2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7">
        <f ca="1"/>
        <v>36642</v>
      </c>
      <c r="M640">
        <f ca="1"/>
        <v>25</v>
      </c>
      <c r="N640" s="238">
        <f ca="1"/>
        <v>1310</v>
      </c>
      <c r="O640">
        <f ca="1"/>
        <v>0</v>
      </c>
      <c r="P640" s="239">
        <f ca="1"/>
        <v>1680</v>
      </c>
      <c r="Q640">
        <f ca="1"/>
        <v>0</v>
      </c>
      <c r="R640" s="239">
        <f ca="1"/>
        <v>370</v>
      </c>
      <c r="S640" s="239">
        <f ca="1"/>
        <v>260000</v>
      </c>
      <c r="T640" s="239">
        <f ca="1"/>
        <v>13039</v>
      </c>
      <c r="U640" s="239" t="str">
        <f ca="1"/>
        <v>0</v>
      </c>
      <c r="V640" s="239">
        <f ca="1"/>
        <v>23790</v>
      </c>
      <c r="W640" s="237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7">
        <f ca="1"/>
        <v>45190</v>
      </c>
      <c r="AE640" s="237">
        <f ca="1"/>
        <v>0</v>
      </c>
      <c r="AF640" s="237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1">
        <f ca="1"/>
        <v>230916</v>
      </c>
      <c r="C641" s="241">
        <f ca="1"/>
        <v>8210077</v>
      </c>
      <c r="D641" s="240" t="str">
        <f ca="1"/>
        <v>コーリツ 州の崎</v>
      </c>
      <c r="E641" s="240" t="str">
        <f ca="1"/>
        <v>州の崎工場製造2課2工区３班</v>
      </c>
      <c r="F641" s="240" t="str">
        <f ca="1"/>
        <v>州の崎工場製造2課2工区３班</v>
      </c>
      <c r="G641" s="240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7">
        <f ca="1"/>
        <v>36369</v>
      </c>
      <c r="M641">
        <f ca="1"/>
        <v>26</v>
      </c>
      <c r="N641" s="238">
        <f ca="1"/>
        <v>1500</v>
      </c>
      <c r="O641">
        <f ca="1"/>
        <v>0</v>
      </c>
      <c r="P641" s="239">
        <f ca="1"/>
        <v>2150</v>
      </c>
      <c r="Q641">
        <f ca="1"/>
        <v>0</v>
      </c>
      <c r="R641" s="239">
        <f ca="1"/>
        <v>650</v>
      </c>
      <c r="S641" s="239">
        <f ca="1"/>
        <v>360000</v>
      </c>
      <c r="T641" s="239">
        <f ca="1"/>
        <v>18054</v>
      </c>
      <c r="U641" s="239" t="str">
        <f ca="1"/>
        <v>0</v>
      </c>
      <c r="V641" s="239">
        <f ca="1"/>
        <v>32940</v>
      </c>
      <c r="W641" s="237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7">
        <f ca="1"/>
        <v>45194</v>
      </c>
      <c r="AE641" s="237">
        <f ca="1"/>
        <v>0</v>
      </c>
      <c r="AF641" s="237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1">
        <f ca="1"/>
        <v>230917</v>
      </c>
      <c r="C642" s="241">
        <f ca="1"/>
        <v>232124</v>
      </c>
      <c r="D642" s="240" t="str">
        <f ca="1"/>
        <v>高雄工業 岡山</v>
      </c>
      <c r="E642" s="240" t="str">
        <f ca="1"/>
        <v>高雄工業株式会社 岡山事業所HUB工場製作1課</v>
      </c>
      <c r="F642" s="240" t="str">
        <f ca="1"/>
        <v>1次旋係</v>
      </c>
      <c r="G642" s="240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7">
        <f ca="1"/>
        <v>32860</v>
      </c>
      <c r="M642">
        <f ca="1"/>
        <v>35</v>
      </c>
      <c r="N642" s="238">
        <f ca="1"/>
        <v>1320</v>
      </c>
      <c r="O642">
        <f ca="1"/>
        <v>0</v>
      </c>
      <c r="P642" s="239">
        <f ca="1"/>
        <v>1700</v>
      </c>
      <c r="Q642">
        <f ca="1"/>
        <v>0</v>
      </c>
      <c r="R642" s="239">
        <f ca="1"/>
        <v>380</v>
      </c>
      <c r="S642" s="239">
        <f ca="1"/>
        <v>240000</v>
      </c>
      <c r="T642" s="239">
        <f ca="1"/>
        <v>12036</v>
      </c>
      <c r="U642" s="239" t="str">
        <f ca="1"/>
        <v>0</v>
      </c>
      <c r="V642" s="239">
        <f ca="1"/>
        <v>21960</v>
      </c>
      <c r="W642" s="237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7">
        <f ca="1"/>
        <v>45197</v>
      </c>
      <c r="AE642" s="237">
        <f ca="1"/>
        <v>0</v>
      </c>
      <c r="AF642" s="237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1">
        <f ca="1"/>
        <v>230919</v>
      </c>
      <c r="C643" s="241">
        <f ca="1"/>
        <v>232121</v>
      </c>
      <c r="D643" s="240" t="str">
        <f ca="1"/>
        <v>高雄工業 岡山</v>
      </c>
      <c r="E643" s="240" t="str">
        <f ca="1"/>
        <v>高雄工業株式会社 岡山事業所HUB工場製作1課</v>
      </c>
      <c r="F643" s="240" t="str">
        <f ca="1"/>
        <v>1次旋係</v>
      </c>
      <c r="G643" s="240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7">
        <f ca="1"/>
        <v>36595</v>
      </c>
      <c r="M643">
        <f ca="1"/>
        <v>25</v>
      </c>
      <c r="N643" s="238">
        <f ca="1"/>
        <v>1310</v>
      </c>
      <c r="O643">
        <f ca="1"/>
        <v>0</v>
      </c>
      <c r="P643" s="239">
        <f ca="1"/>
        <v>1680</v>
      </c>
      <c r="Q643">
        <f ca="1"/>
        <v>0</v>
      </c>
      <c r="R643" s="239">
        <f ca="1"/>
        <v>370</v>
      </c>
      <c r="S643" s="239">
        <f ca="1"/>
        <v>260000</v>
      </c>
      <c r="T643" s="239">
        <f ca="1"/>
        <v>13039</v>
      </c>
      <c r="U643" s="239" t="str">
        <f ca="1"/>
        <v>0</v>
      </c>
      <c r="V643" s="239">
        <f ca="1"/>
        <v>23790</v>
      </c>
      <c r="W643" s="237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7">
        <f ca="1"/>
        <v>45197</v>
      </c>
      <c r="AE643" s="237">
        <f ca="1"/>
        <v>0</v>
      </c>
      <c r="AF643" s="237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 s="241">
        <f ca="1"/>
        <v>230920</v>
      </c>
      <c r="C644" s="241">
        <f ca="1"/>
        <v>232123</v>
      </c>
      <c r="D644" s="240" t="str">
        <f ca="1"/>
        <v>高雄工業 岡山</v>
      </c>
      <c r="E644" s="240" t="str">
        <f ca="1"/>
        <v>高雄工業株式会社 岡山事業所HUB工場製作1課</v>
      </c>
      <c r="F644" s="240" t="str">
        <f ca="1"/>
        <v>1次旋係</v>
      </c>
      <c r="G644" s="240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7">
        <f ca="1"/>
        <v>36276</v>
      </c>
      <c r="M644">
        <f ca="1"/>
        <v>26</v>
      </c>
      <c r="N644" s="238">
        <f ca="1"/>
        <v>1300</v>
      </c>
      <c r="O644">
        <f ca="1"/>
        <v>0</v>
      </c>
      <c r="P644" s="239">
        <f ca="1"/>
        <v>1700</v>
      </c>
      <c r="Q644">
        <f ca="1"/>
        <v>0</v>
      </c>
      <c r="R644" s="239">
        <f ca="1"/>
        <v>400</v>
      </c>
      <c r="S644" s="239">
        <f ca="1"/>
        <v>260000</v>
      </c>
      <c r="T644" s="239">
        <f ca="1"/>
        <v>13039</v>
      </c>
      <c r="U644" s="239" t="str">
        <f ca="1"/>
        <v>0</v>
      </c>
      <c r="V644" s="239">
        <f ca="1"/>
        <v>23790</v>
      </c>
      <c r="W644" s="237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7">
        <f ca="1"/>
        <v>45197</v>
      </c>
      <c r="AE644" s="237">
        <f ca="1"/>
        <v>45989</v>
      </c>
      <c r="AF644" s="237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1">
        <f ca="1"/>
        <v>230918</v>
      </c>
      <c r="C645" s="241">
        <f ca="1"/>
        <v>232122</v>
      </c>
      <c r="D645" s="240" t="str">
        <f ca="1"/>
        <v>高雄工業 岡山</v>
      </c>
      <c r="E645" s="240" t="str">
        <f ca="1"/>
        <v>高雄工業株式会社 岡山事業所HUB工場製作1課</v>
      </c>
      <c r="F645" s="240" t="str">
        <f ca="1"/>
        <v>1次旋係</v>
      </c>
      <c r="G645" s="240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7">
        <f ca="1"/>
        <v>35911</v>
      </c>
      <c r="M645">
        <f ca="1"/>
        <v>27</v>
      </c>
      <c r="N645" s="238">
        <f ca="1"/>
        <v>1300</v>
      </c>
      <c r="O645">
        <f ca="1"/>
        <v>0</v>
      </c>
      <c r="P645" s="239">
        <f ca="1"/>
        <v>1680</v>
      </c>
      <c r="Q645">
        <f ca="1"/>
        <v>0</v>
      </c>
      <c r="R645" s="239">
        <f ca="1"/>
        <v>380</v>
      </c>
      <c r="S645" s="239">
        <f ca="1"/>
        <v>240000</v>
      </c>
      <c r="T645" s="239">
        <f ca="1"/>
        <v>12036</v>
      </c>
      <c r="U645" s="239" t="str">
        <f ca="1"/>
        <v>0</v>
      </c>
      <c r="V645" s="239">
        <f ca="1"/>
        <v>21960</v>
      </c>
      <c r="W645" s="237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7">
        <f ca="1"/>
        <v>45197</v>
      </c>
      <c r="AE645" s="237">
        <f ca="1"/>
        <v>45644</v>
      </c>
      <c r="AF645" s="237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1">
        <f ca="1"/>
        <v>231001</v>
      </c>
      <c r="C646" s="241">
        <f ca="1"/>
        <v>0</v>
      </c>
      <c r="D646" s="240" t="str">
        <f ca="1"/>
        <v>ピーエムアイ</v>
      </c>
      <c r="E646" s="240">
        <f ca="1"/>
        <v>0</v>
      </c>
      <c r="F646" s="240">
        <f ca="1"/>
        <v>0</v>
      </c>
      <c r="G646" s="240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7">
        <f ca="1"/>
        <v>36675</v>
      </c>
      <c r="M646">
        <f ca="1"/>
        <v>25</v>
      </c>
      <c r="N646" s="238">
        <f ca="1"/>
        <v>1300</v>
      </c>
      <c r="O646">
        <f ca="1"/>
        <v>0</v>
      </c>
      <c r="P646" s="239">
        <f ca="1"/>
        <v>1800</v>
      </c>
      <c r="Q646">
        <f ca="1"/>
        <v>0</v>
      </c>
      <c r="R646" s="239">
        <f ca="1"/>
        <v>500</v>
      </c>
      <c r="S646" s="239">
        <f ca="1"/>
        <v>240000</v>
      </c>
      <c r="T646" s="239">
        <f ca="1"/>
        <v>12036</v>
      </c>
      <c r="U646" s="239" t="str">
        <f ca="1"/>
        <v>0</v>
      </c>
      <c r="V646" s="239">
        <f ca="1"/>
        <v>21960</v>
      </c>
      <c r="W646" s="237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7">
        <f ca="1"/>
        <v>45201</v>
      </c>
      <c r="AE646" s="237">
        <f ca="1"/>
        <v>0</v>
      </c>
      <c r="AF646" s="237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1">
        <f ca="1"/>
        <v>231009</v>
      </c>
      <c r="C647" s="241">
        <f ca="1"/>
        <v>0</v>
      </c>
      <c r="D647" s="240" t="str">
        <f ca="1"/>
        <v>川原鉄工所</v>
      </c>
      <c r="E647" s="240">
        <f ca="1"/>
        <v>0</v>
      </c>
      <c r="F647" s="240">
        <f ca="1"/>
        <v>0</v>
      </c>
      <c r="G647" s="240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7">
        <f ca="1"/>
        <v>33095</v>
      </c>
      <c r="M647">
        <f ca="1"/>
        <v>35</v>
      </c>
      <c r="N647" s="238">
        <f ca="1"/>
        <v>1300</v>
      </c>
      <c r="O647">
        <f ca="1"/>
        <v>0</v>
      </c>
      <c r="P647" s="239">
        <f ca="1"/>
        <v>1650</v>
      </c>
      <c r="Q647">
        <f ca="1"/>
        <v>0</v>
      </c>
      <c r="R647" s="239">
        <f ca="1"/>
        <v>350</v>
      </c>
      <c r="S647" s="239">
        <f ca="1"/>
        <v>0</v>
      </c>
      <c r="T647" s="239" t="str">
        <f ca="1"/>
        <v/>
      </c>
      <c r="U647" s="239" t="str">
        <f ca="1"/>
        <v>0</v>
      </c>
      <c r="V647" s="239">
        <f ca="1"/>
        <v>0</v>
      </c>
      <c r="W647" s="23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7">
        <f ca="1"/>
        <v>45201</v>
      </c>
      <c r="AE647" s="237">
        <f ca="1"/>
        <v>45202</v>
      </c>
      <c r="AF647" s="23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1">
        <f ca="1"/>
        <v>231002</v>
      </c>
      <c r="C648" s="241">
        <f ca="1"/>
        <v>8210078</v>
      </c>
      <c r="D648" s="240" t="str">
        <f ca="1"/>
        <v>コーリツ 州の崎</v>
      </c>
      <c r="E648" s="240" t="str">
        <f ca="1"/>
        <v>州の崎工場製造1課1工区2班</v>
      </c>
      <c r="F648" s="240" t="str">
        <f ca="1"/>
        <v>州の崎工場製造1課1工区2班</v>
      </c>
      <c r="G648" s="240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7">
        <f ca="1"/>
        <v>35078</v>
      </c>
      <c r="M648">
        <f ca="1"/>
        <v>29</v>
      </c>
      <c r="N648" s="238">
        <f ca="1"/>
        <v>1500</v>
      </c>
      <c r="O648">
        <f ca="1"/>
        <v>0</v>
      </c>
      <c r="P648" s="239">
        <f ca="1"/>
        <v>2150</v>
      </c>
      <c r="Q648">
        <f ca="1"/>
        <v>0</v>
      </c>
      <c r="R648" s="239">
        <f ca="1"/>
        <v>650</v>
      </c>
      <c r="S648" s="239">
        <f ca="1"/>
        <v>360000</v>
      </c>
      <c r="T648" s="239">
        <f ca="1"/>
        <v>18054</v>
      </c>
      <c r="U648" s="239" t="str">
        <f ca="1"/>
        <v>0</v>
      </c>
      <c r="V648" s="239">
        <f ca="1"/>
        <v>32940</v>
      </c>
      <c r="W648" s="237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7">
        <f ca="1"/>
        <v>45215</v>
      </c>
      <c r="AE648" s="237">
        <f ca="1"/>
        <v>0</v>
      </c>
      <c r="AF648" s="237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1">
        <f ca="1"/>
        <v>231003</v>
      </c>
      <c r="C649" s="241">
        <f ca="1"/>
        <v>8210079</v>
      </c>
      <c r="D649" s="240" t="str">
        <f ca="1"/>
        <v>コーリツ 州の崎</v>
      </c>
      <c r="E649" s="240">
        <f ca="1"/>
        <v>0</v>
      </c>
      <c r="F649" s="240">
        <f ca="1"/>
        <v>0</v>
      </c>
      <c r="G649" s="240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7">
        <f ca="1"/>
        <v>36039</v>
      </c>
      <c r="M649">
        <f ca="1"/>
        <v>27</v>
      </c>
      <c r="N649" s="238">
        <f ca="1"/>
        <v>1400</v>
      </c>
      <c r="O649">
        <f ca="1"/>
        <v>0</v>
      </c>
      <c r="P649" s="239">
        <f ca="1"/>
        <v>1990</v>
      </c>
      <c r="Q649">
        <f ca="1"/>
        <v>0</v>
      </c>
      <c r="R649" s="239">
        <f ca="1"/>
        <v>590</v>
      </c>
      <c r="S649" s="239">
        <f ca="1"/>
        <v>0</v>
      </c>
      <c r="T649" s="239" t="str">
        <f ca="1"/>
        <v/>
      </c>
      <c r="U649" s="239" t="str">
        <f ca="1"/>
        <v>0</v>
      </c>
      <c r="V649" s="239">
        <f ca="1"/>
        <v>0</v>
      </c>
      <c r="W649" s="237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7">
        <f ca="1"/>
        <v>45215</v>
      </c>
      <c r="AE649" s="237">
        <f ca="1"/>
        <v>45219</v>
      </c>
      <c r="AF649" s="237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1">
        <f ca="1"/>
        <v>231004</v>
      </c>
      <c r="C650" s="241">
        <f ca="1"/>
        <v>5600</v>
      </c>
      <c r="D650" s="240" t="str">
        <f ca="1"/>
        <v>加藤木材工業 本社</v>
      </c>
      <c r="E650" s="240" t="str">
        <f ca="1"/>
        <v>生産1部</v>
      </c>
      <c r="F650" s="240" t="str">
        <f ca="1"/>
        <v>3課</v>
      </c>
      <c r="G650" s="24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7">
        <f ca="1"/>
        <v>34038</v>
      </c>
      <c r="M650">
        <f ca="1"/>
        <v>32</v>
      </c>
      <c r="N650" s="238">
        <f ca="1"/>
        <v>1300</v>
      </c>
      <c r="O650">
        <f ca="1"/>
        <v>0</v>
      </c>
      <c r="P650" s="239">
        <f ca="1"/>
        <v>1700</v>
      </c>
      <c r="Q650">
        <f ca="1"/>
        <v>0</v>
      </c>
      <c r="R650" s="239">
        <f ca="1"/>
        <v>400</v>
      </c>
      <c r="S650" s="239">
        <f ca="1"/>
        <v>220000</v>
      </c>
      <c r="T650" s="239">
        <f ca="1"/>
        <v>11033</v>
      </c>
      <c r="U650" s="239" t="str">
        <f ca="1"/>
        <v>0</v>
      </c>
      <c r="V650" s="239">
        <f ca="1"/>
        <v>20130</v>
      </c>
      <c r="W650" s="237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7">
        <f ca="1"/>
        <v>45215</v>
      </c>
      <c r="AE650" s="237">
        <f ca="1"/>
        <v>45309</v>
      </c>
      <c r="AF650" s="237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1">
        <f ca="1"/>
        <v>231005</v>
      </c>
      <c r="C651" s="241">
        <f ca="1"/>
        <v>4805</v>
      </c>
      <c r="D651" s="240" t="str">
        <f ca="1"/>
        <v>加藤木材工業 本社</v>
      </c>
      <c r="E651" s="240" t="str">
        <f ca="1"/>
        <v>生産1部</v>
      </c>
      <c r="F651" s="240" t="str">
        <f ca="1"/>
        <v>3課</v>
      </c>
      <c r="G651" s="240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7">
        <f ca="1"/>
        <v>33726</v>
      </c>
      <c r="M651">
        <f ca="1"/>
        <v>33</v>
      </c>
      <c r="N651" s="238">
        <f ca="1"/>
        <v>1300</v>
      </c>
      <c r="O651">
        <f ca="1"/>
        <v>0</v>
      </c>
      <c r="P651" s="239">
        <f ca="1"/>
        <v>1700</v>
      </c>
      <c r="Q651">
        <f ca="1"/>
        <v>0</v>
      </c>
      <c r="R651" s="239">
        <f ca="1"/>
        <v>400</v>
      </c>
      <c r="S651" s="239">
        <f ca="1"/>
        <v>220000</v>
      </c>
      <c r="T651" s="239">
        <f ca="1"/>
        <v>11033</v>
      </c>
      <c r="U651" s="239" t="str">
        <f ca="1"/>
        <v>0</v>
      </c>
      <c r="V651" s="239">
        <f ca="1"/>
        <v>20130</v>
      </c>
      <c r="W651" s="237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7">
        <f ca="1"/>
        <v>45215</v>
      </c>
      <c r="AE651" s="237">
        <f ca="1"/>
        <v>45316</v>
      </c>
      <c r="AF651" s="237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1">
        <f ca="1"/>
        <v>231006</v>
      </c>
      <c r="C652" s="241">
        <f ca="1"/>
        <v>0</v>
      </c>
      <c r="D652" s="240" t="str">
        <f ca="1"/>
        <v>川原鉄工所</v>
      </c>
      <c r="E652" s="240" t="str">
        <f ca="1"/>
        <v>製造部</v>
      </c>
      <c r="F652" s="240" t="str">
        <f ca="1"/>
        <v>旋盤ライン</v>
      </c>
      <c r="G652" s="240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7">
        <f ca="1"/>
        <v>35593</v>
      </c>
      <c r="M652">
        <f ca="1"/>
        <v>28</v>
      </c>
      <c r="N652" s="238">
        <f ca="1"/>
        <v>1300</v>
      </c>
      <c r="O652">
        <f ca="1"/>
        <v>0</v>
      </c>
      <c r="P652" s="239">
        <f ca="1"/>
        <v>1650</v>
      </c>
      <c r="Q652">
        <f ca="1"/>
        <v>0</v>
      </c>
      <c r="R652" s="239">
        <f ca="1"/>
        <v>350</v>
      </c>
      <c r="S652" s="239">
        <f ca="1"/>
        <v>300000</v>
      </c>
      <c r="T652" s="239">
        <f ca="1"/>
        <v>15045</v>
      </c>
      <c r="U652" s="239" t="str">
        <f ca="1"/>
        <v>0</v>
      </c>
      <c r="V652" s="239">
        <f ca="1"/>
        <v>27450</v>
      </c>
      <c r="W652" s="237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7">
        <f ca="1"/>
        <v>45216</v>
      </c>
      <c r="AE652" s="237">
        <f ca="1"/>
        <v>0</v>
      </c>
      <c r="AF652" s="237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1">
        <f ca="1"/>
        <v>231007</v>
      </c>
      <c r="C653" s="241">
        <f ca="1"/>
        <v>0</v>
      </c>
      <c r="D653" s="240" t="str">
        <f ca="1"/>
        <v>ピーエムアイ</v>
      </c>
      <c r="E653" s="240">
        <f ca="1"/>
        <v>0</v>
      </c>
      <c r="F653" s="240">
        <f ca="1"/>
        <v>0</v>
      </c>
      <c r="G653" s="240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7">
        <f ca="1"/>
        <v>33632</v>
      </c>
      <c r="M653">
        <f ca="1"/>
        <v>33</v>
      </c>
      <c r="N653" s="238">
        <f ca="1"/>
        <v>1300</v>
      </c>
      <c r="O653">
        <f ca="1"/>
        <v>0</v>
      </c>
      <c r="P653" s="239">
        <f ca="1"/>
        <v>1800</v>
      </c>
      <c r="Q653">
        <f ca="1"/>
        <v>0</v>
      </c>
      <c r="R653" s="239">
        <f ca="1"/>
        <v>500</v>
      </c>
      <c r="S653" s="239">
        <f ca="1"/>
        <v>240000</v>
      </c>
      <c r="T653" s="239">
        <f ca="1"/>
        <v>12036</v>
      </c>
      <c r="U653" s="239" t="str">
        <f ca="1"/>
        <v>0</v>
      </c>
      <c r="V653" s="239">
        <f ca="1"/>
        <v>21960</v>
      </c>
      <c r="W653" s="237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7">
        <f ca="1"/>
        <v>45217</v>
      </c>
      <c r="AE653" s="237">
        <f ca="1"/>
        <v>0</v>
      </c>
      <c r="AF653" s="237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1">
        <f ca="1"/>
        <v>231008</v>
      </c>
      <c r="C654" s="241">
        <f ca="1"/>
        <v>8210080</v>
      </c>
      <c r="D654" s="240" t="str">
        <f ca="1"/>
        <v>コーリツ 乙川</v>
      </c>
      <c r="E654" s="240" t="str">
        <f ca="1"/>
        <v>乙川工場製造3課7工区9班</v>
      </c>
      <c r="F654" s="240" t="str">
        <f ca="1"/>
        <v>乙川工場製造3課7工区9班</v>
      </c>
      <c r="G654" s="240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7">
        <f ca="1"/>
        <v>33460</v>
      </c>
      <c r="M654">
        <f ca="1"/>
        <v>34</v>
      </c>
      <c r="N654" s="238">
        <f ca="1"/>
        <v>1500</v>
      </c>
      <c r="O654">
        <f ca="1"/>
        <v>0</v>
      </c>
      <c r="P654" s="239">
        <f ca="1"/>
        <v>2150</v>
      </c>
      <c r="Q654">
        <f ca="1"/>
        <v>0</v>
      </c>
      <c r="R654" s="239">
        <f ca="1"/>
        <v>650</v>
      </c>
      <c r="S654" s="239">
        <f ca="1"/>
        <v>380000</v>
      </c>
      <c r="T654" s="239">
        <f ca="1"/>
        <v>19057</v>
      </c>
      <c r="U654" s="239" t="str">
        <f ca="1"/>
        <v>0</v>
      </c>
      <c r="V654" s="239">
        <f ca="1"/>
        <v>34770</v>
      </c>
      <c r="W654" s="237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7">
        <f ca="1"/>
        <v>45223</v>
      </c>
      <c r="AE654" s="237">
        <f ca="1"/>
        <v>45797</v>
      </c>
      <c r="AF654" s="237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1">
        <f ca="1"/>
        <v>231010</v>
      </c>
      <c r="C655" s="241">
        <f ca="1"/>
        <v>8210081</v>
      </c>
      <c r="D655" s="240" t="str">
        <f ca="1"/>
        <v>コーリツ 乙川</v>
      </c>
      <c r="E655" s="240" t="str">
        <f ca="1"/>
        <v>乙川工場製造3課6工区9班</v>
      </c>
      <c r="F655" s="240" t="str">
        <f ca="1"/>
        <v>乙川工場製造3課6工区9班</v>
      </c>
      <c r="G655" s="240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7">
        <f ca="1"/>
        <v>35727</v>
      </c>
      <c r="M655">
        <f ca="1"/>
        <v>28</v>
      </c>
      <c r="N655" s="238">
        <f ca="1"/>
        <v>1400</v>
      </c>
      <c r="O655">
        <f ca="1"/>
        <v>0</v>
      </c>
      <c r="P655" s="239">
        <f ca="1"/>
        <v>1960</v>
      </c>
      <c r="Q655">
        <f ca="1"/>
        <v>0</v>
      </c>
      <c r="R655" s="239">
        <f ca="1"/>
        <v>560</v>
      </c>
      <c r="S655" s="239">
        <f ca="1"/>
        <v>240000</v>
      </c>
      <c r="T655" s="239">
        <f ca="1"/>
        <v>12036</v>
      </c>
      <c r="U655" s="239" t="str">
        <f ca="1"/>
        <v>0</v>
      </c>
      <c r="V655" s="239">
        <f ca="1"/>
        <v>21960</v>
      </c>
      <c r="W655" s="237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7">
        <f ca="1"/>
        <v>45225</v>
      </c>
      <c r="AE655" s="237">
        <f ca="1"/>
        <v>45485</v>
      </c>
      <c r="AF655" s="237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1">
        <f ca="1"/>
        <v>231011</v>
      </c>
      <c r="C656" s="241">
        <f ca="1"/>
        <v>8210082</v>
      </c>
      <c r="D656" s="240" t="str">
        <f ca="1"/>
        <v>コーリツ 州の崎</v>
      </c>
      <c r="E656" s="240" t="str">
        <f ca="1"/>
        <v>州の埼工場製造2課2工区3班</v>
      </c>
      <c r="F656" s="240" t="str">
        <f ca="1"/>
        <v>州の崎工場製造2課2工区3班</v>
      </c>
      <c r="G656" s="240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7">
        <f ca="1"/>
        <v>31659</v>
      </c>
      <c r="M656">
        <f ca="1"/>
        <v>39</v>
      </c>
      <c r="N656" s="238">
        <f ca="1"/>
        <v>1400</v>
      </c>
      <c r="O656">
        <f ca="1"/>
        <v>0</v>
      </c>
      <c r="P656" s="239">
        <f ca="1"/>
        <v>1960</v>
      </c>
      <c r="Q656">
        <f ca="1"/>
        <v>0</v>
      </c>
      <c r="R656" s="239">
        <f ca="1"/>
        <v>560</v>
      </c>
      <c r="S656" s="239">
        <f ca="1"/>
        <v>240000</v>
      </c>
      <c r="T656" s="239">
        <f ca="1"/>
        <v>12036</v>
      </c>
      <c r="U656" s="239" t="str">
        <f ca="1"/>
        <v>0</v>
      </c>
      <c r="V656" s="239">
        <f ca="1"/>
        <v>21960</v>
      </c>
      <c r="W656" s="237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7">
        <f ca="1"/>
        <v>45229</v>
      </c>
      <c r="AE656" s="237">
        <f ca="1"/>
        <v>45307</v>
      </c>
      <c r="AF656" s="237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1">
        <f ca="1"/>
        <v>231012</v>
      </c>
      <c r="C657" s="241">
        <f ca="1"/>
        <v>0</v>
      </c>
      <c r="D657" s="240" t="str">
        <f ca="1"/>
        <v>ユアサ工機 本社</v>
      </c>
      <c r="E657" s="240" t="str">
        <f ca="1"/>
        <v>本社製造部製造1課</v>
      </c>
      <c r="F657" s="240" t="str">
        <f ca="1"/>
        <v>製造1課</v>
      </c>
      <c r="G657" s="240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7">
        <f ca="1"/>
        <v>34320</v>
      </c>
      <c r="M657">
        <f ca="1"/>
        <v>31</v>
      </c>
      <c r="N657" s="238">
        <f ca="1"/>
        <v>1300</v>
      </c>
      <c r="O657">
        <f ca="1"/>
        <v>0</v>
      </c>
      <c r="P657" s="239">
        <f ca="1"/>
        <v>1900</v>
      </c>
      <c r="Q657">
        <f ca="1"/>
        <v>0</v>
      </c>
      <c r="R657" s="239">
        <f ca="1"/>
        <v>600</v>
      </c>
      <c r="S657" s="239">
        <f ca="1"/>
        <v>240000</v>
      </c>
      <c r="T657" s="239">
        <f ca="1"/>
        <v>12036</v>
      </c>
      <c r="U657" s="239" t="str">
        <f ca="1"/>
        <v>0</v>
      </c>
      <c r="V657" s="239">
        <f ca="1"/>
        <v>21960</v>
      </c>
      <c r="W657" s="23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7">
        <f ca="1"/>
        <v>45230</v>
      </c>
      <c r="AE657" s="237">
        <f ca="1"/>
        <v>45499</v>
      </c>
      <c r="AF657" s="23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1">
        <f ca="1"/>
        <v>231101</v>
      </c>
      <c r="C658" s="241">
        <f ca="1"/>
        <v>0</v>
      </c>
      <c r="D658" s="240" t="str">
        <f ca="1"/>
        <v>三幸技研</v>
      </c>
      <c r="E658" s="240" t="str">
        <f ca="1"/>
        <v>製造部</v>
      </c>
      <c r="F658" s="240" t="str">
        <f ca="1"/>
        <v>外研</v>
      </c>
      <c r="G658" s="240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7">
        <f ca="1"/>
        <v>33417</v>
      </c>
      <c r="M658">
        <f ca="1"/>
        <v>34</v>
      </c>
      <c r="N658" s="238">
        <f ca="1"/>
        <v>1350</v>
      </c>
      <c r="O658">
        <f ca="1"/>
        <v>0</v>
      </c>
      <c r="P658" s="239">
        <f ca="1"/>
        <v>1750</v>
      </c>
      <c r="Q658">
        <f ca="1"/>
        <v>0</v>
      </c>
      <c r="R658" s="239">
        <f ca="1"/>
        <v>400</v>
      </c>
      <c r="S658" s="239">
        <f ca="1"/>
        <v>280000</v>
      </c>
      <c r="T658" s="239">
        <f ca="1"/>
        <v>14042</v>
      </c>
      <c r="U658" s="239" t="str">
        <f ca="1"/>
        <v>0</v>
      </c>
      <c r="V658" s="239">
        <f ca="1"/>
        <v>25620</v>
      </c>
      <c r="W658" s="237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7">
        <f ca="1"/>
        <v>45231</v>
      </c>
      <c r="AE658" s="237">
        <f ca="1"/>
        <v>45548</v>
      </c>
      <c r="AF658" s="237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1">
        <f ca="1"/>
        <v>231104</v>
      </c>
      <c r="C659" s="241">
        <f ca="1"/>
        <v>232125</v>
      </c>
      <c r="D659" s="240" t="str">
        <f ca="1"/>
        <v>高雄工業 岡山</v>
      </c>
      <c r="E659" s="240" t="str">
        <f ca="1"/>
        <v>高雄工業株式会社 岡山事業所HUB工場製作1課</v>
      </c>
      <c r="F659" s="240" t="str">
        <f ca="1"/>
        <v>1次旋係</v>
      </c>
      <c r="G659" s="240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7">
        <f ca="1"/>
        <v>36479</v>
      </c>
      <c r="M659">
        <f ca="1"/>
        <v>26</v>
      </c>
      <c r="N659" s="238">
        <f ca="1"/>
        <v>1300</v>
      </c>
      <c r="O659">
        <f ca="1"/>
        <v>0</v>
      </c>
      <c r="P659" s="239">
        <f ca="1"/>
        <v>1680</v>
      </c>
      <c r="Q659">
        <f ca="1"/>
        <v>0</v>
      </c>
      <c r="R659" s="239">
        <f ca="1"/>
        <v>380</v>
      </c>
      <c r="S659" s="239">
        <f ca="1"/>
        <v>240000</v>
      </c>
      <c r="T659" s="239">
        <f ca="1"/>
        <v>12036</v>
      </c>
      <c r="U659" s="239" t="str">
        <f ca="1"/>
        <v>0</v>
      </c>
      <c r="V659" s="239">
        <f ca="1"/>
        <v>21960</v>
      </c>
      <c r="W659" s="237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7">
        <f ca="1"/>
        <v>45231</v>
      </c>
      <c r="AE659" s="237">
        <f ca="1"/>
        <v>45695</v>
      </c>
      <c r="AF659" s="237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1">
        <f ca="1"/>
        <v>231105</v>
      </c>
      <c r="C660" s="241">
        <f ca="1"/>
        <v>232126</v>
      </c>
      <c r="D660" s="240" t="str">
        <f ca="1"/>
        <v>高雄工業 岡山</v>
      </c>
      <c r="E660" s="240" t="str">
        <f ca="1"/>
        <v>高雄工業株式会社 岡山事業所HUB工場製作1課</v>
      </c>
      <c r="F660" s="240" t="str">
        <f ca="1"/>
        <v>一次旋係</v>
      </c>
      <c r="G660" s="24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7">
        <f ca="1"/>
        <v>36198</v>
      </c>
      <c r="M660">
        <f ca="1"/>
        <v>26</v>
      </c>
      <c r="N660" s="238">
        <f ca="1"/>
        <v>1200</v>
      </c>
      <c r="O660">
        <f ca="1"/>
        <v>0</v>
      </c>
      <c r="P660" s="239">
        <f ca="1"/>
        <v>1650</v>
      </c>
      <c r="Q660">
        <f ca="1"/>
        <v>0</v>
      </c>
      <c r="R660" s="239">
        <f ca="1"/>
        <v>450</v>
      </c>
      <c r="S660" s="239">
        <f ca="1"/>
        <v>200000</v>
      </c>
      <c r="T660" s="239">
        <f ca="1"/>
        <v>10030</v>
      </c>
      <c r="U660" s="239" t="str">
        <f ca="1"/>
        <v>0</v>
      </c>
      <c r="V660" s="239">
        <f ca="1"/>
        <v>18300</v>
      </c>
      <c r="W660" s="237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7">
        <f ca="1"/>
        <v>45231</v>
      </c>
      <c r="AE660" s="237">
        <f ca="1"/>
        <v>45277</v>
      </c>
      <c r="AF660" s="237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1">
        <f ca="1"/>
        <v>231102</v>
      </c>
      <c r="C661" s="241">
        <f ca="1"/>
        <v>212044</v>
      </c>
      <c r="D661" s="240" t="str">
        <f ca="1"/>
        <v>高雄工業 本社</v>
      </c>
      <c r="E661" s="240" t="str">
        <f ca="1"/>
        <v>高雄工業株式会社 愛知事業所本社工場製作課</v>
      </c>
      <c r="F661" s="240" t="str">
        <f ca="1"/>
        <v>Fライン</v>
      </c>
      <c r="G661" s="240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7">
        <f ca="1"/>
        <v>35497</v>
      </c>
      <c r="M661">
        <f ca="1"/>
        <v>28</v>
      </c>
      <c r="N661" s="238">
        <f ca="1"/>
        <v>1300</v>
      </c>
      <c r="O661">
        <f ca="1"/>
        <v>0</v>
      </c>
      <c r="P661" s="239">
        <f ca="1"/>
        <v>1710</v>
      </c>
      <c r="Q661">
        <f ca="1"/>
        <v>0</v>
      </c>
      <c r="R661" s="239">
        <f ca="1"/>
        <v>410</v>
      </c>
      <c r="S661" s="239">
        <f ca="1"/>
        <v>240000</v>
      </c>
      <c r="T661" s="239">
        <f ca="1"/>
        <v>12036</v>
      </c>
      <c r="U661" s="239" t="str">
        <f ca="1"/>
        <v>0</v>
      </c>
      <c r="V661" s="239">
        <f ca="1"/>
        <v>21960</v>
      </c>
      <c r="W661" s="237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7">
        <f ca="1"/>
        <v>45231</v>
      </c>
      <c r="AE661" s="237">
        <f ca="1"/>
        <v>0</v>
      </c>
      <c r="AF661" s="237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1">
        <f ca="1"/>
        <v>231103</v>
      </c>
      <c r="C662" s="241">
        <f ca="1"/>
        <v>212045</v>
      </c>
      <c r="D662" s="240" t="str">
        <f ca="1"/>
        <v>高雄工業 本社</v>
      </c>
      <c r="E662" s="240" t="str">
        <f ca="1"/>
        <v>高雄工業株式会社 愛知事業所本社工場製作課</v>
      </c>
      <c r="F662" s="240" t="str">
        <f ca="1"/>
        <v>Aライン</v>
      </c>
      <c r="G662" s="240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7">
        <f ca="1"/>
        <v>36831</v>
      </c>
      <c r="M662">
        <f ca="1"/>
        <v>25</v>
      </c>
      <c r="N662" s="238">
        <f ca="1"/>
        <v>1300</v>
      </c>
      <c r="O662">
        <f ca="1"/>
        <v>0</v>
      </c>
      <c r="P662" s="239">
        <f ca="1"/>
        <v>1680</v>
      </c>
      <c r="Q662">
        <f ca="1"/>
        <v>0</v>
      </c>
      <c r="R662" s="239">
        <f ca="1"/>
        <v>380</v>
      </c>
      <c r="S662" s="239">
        <f ca="1"/>
        <v>240000</v>
      </c>
      <c r="T662" s="239">
        <f ca="1"/>
        <v>12036</v>
      </c>
      <c r="U662" s="239" t="str">
        <f ca="1"/>
        <v>0</v>
      </c>
      <c r="V662" s="239">
        <f ca="1"/>
        <v>21960</v>
      </c>
      <c r="W662" s="237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7">
        <f ca="1"/>
        <v>45231</v>
      </c>
      <c r="AE662" s="237">
        <f ca="1"/>
        <v>0</v>
      </c>
      <c r="AF662" s="237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1">
        <f ca="1"/>
        <v>231106</v>
      </c>
      <c r="C663" s="241">
        <f ca="1"/>
        <v>222056</v>
      </c>
      <c r="D663" s="240" t="str">
        <f ca="1"/>
        <v>高雄工業 海南第一</v>
      </c>
      <c r="E663" s="240" t="str">
        <f ca="1"/>
        <v>高雄工業株式会社 愛知事業所海南第一工場製作1課</v>
      </c>
      <c r="F663" s="240" t="str">
        <f ca="1"/>
        <v>H_2次旋</v>
      </c>
      <c r="G663" s="240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7">
        <f ca="1"/>
        <v>33137</v>
      </c>
      <c r="M663">
        <f ca="1"/>
        <v>35</v>
      </c>
      <c r="N663" s="238">
        <f ca="1"/>
        <v>1250</v>
      </c>
      <c r="O663">
        <f ca="1"/>
        <v>0</v>
      </c>
      <c r="P663" s="239">
        <f ca="1"/>
        <v>1680</v>
      </c>
      <c r="Q663">
        <f ca="1"/>
        <v>0</v>
      </c>
      <c r="R663" s="239">
        <f ca="1"/>
        <v>430</v>
      </c>
      <c r="S663" s="239">
        <f ca="1"/>
        <v>340000</v>
      </c>
      <c r="T663" s="239">
        <f ca="1"/>
        <v>17051</v>
      </c>
      <c r="U663" s="239" t="str">
        <f ca="1"/>
        <v>0</v>
      </c>
      <c r="V663" s="239">
        <f ca="1"/>
        <v>31110</v>
      </c>
      <c r="W663" s="237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7">
        <f ca="1"/>
        <v>45232</v>
      </c>
      <c r="AE663" s="237">
        <f ca="1"/>
        <v>45758</v>
      </c>
      <c r="AF663" s="237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1">
        <f ca="1"/>
        <v>231110</v>
      </c>
      <c r="C664" s="241">
        <f ca="1"/>
        <v>242082</v>
      </c>
      <c r="D664" s="240" t="str">
        <f ca="1"/>
        <v>高雄工業 静岡</v>
      </c>
      <c r="E664" s="240" t="str">
        <f ca="1"/>
        <v>高雄工業株式会社 静岡事業所第一工場製作課</v>
      </c>
      <c r="F664" s="240" t="str">
        <f ca="1"/>
        <v>手動旋削</v>
      </c>
      <c r="G664" s="240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7">
        <f ca="1"/>
        <v>37096</v>
      </c>
      <c r="M664">
        <f ca="1"/>
        <v>24</v>
      </c>
      <c r="N664" s="238">
        <f ca="1"/>
        <v>1250</v>
      </c>
      <c r="O664">
        <f ca="1"/>
        <v>0</v>
      </c>
      <c r="P664" s="239">
        <f ca="1"/>
        <v>1660</v>
      </c>
      <c r="Q664">
        <f ca="1"/>
        <v>0</v>
      </c>
      <c r="R664" s="239">
        <f ca="1"/>
        <v>410</v>
      </c>
      <c r="S664" s="239">
        <f ca="1"/>
        <v>280000</v>
      </c>
      <c r="T664" s="239">
        <f ca="1"/>
        <v>14042</v>
      </c>
      <c r="U664" s="239" t="str">
        <f ca="1"/>
        <v>0</v>
      </c>
      <c r="V664" s="239">
        <f ca="1"/>
        <v>25620</v>
      </c>
      <c r="W664" s="237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7">
        <f ca="1"/>
        <v>45232</v>
      </c>
      <c r="AE664" s="237">
        <f ca="1"/>
        <v>45685</v>
      </c>
      <c r="AF664" s="237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1">
        <f ca="1"/>
        <v>231111</v>
      </c>
      <c r="C665" s="241">
        <f ca="1"/>
        <v>0</v>
      </c>
      <c r="D665" s="240" t="str">
        <f ca="1"/>
        <v>ピーエムアイ</v>
      </c>
      <c r="E665" s="240">
        <f ca="1"/>
        <v>0</v>
      </c>
      <c r="F665" s="240">
        <f ca="1"/>
        <v>0</v>
      </c>
      <c r="G665" s="240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7">
        <f ca="1"/>
        <v>36383</v>
      </c>
      <c r="M665">
        <f ca="1"/>
        <v>26</v>
      </c>
      <c r="N665" s="238">
        <f ca="1"/>
        <v>1300</v>
      </c>
      <c r="O665">
        <f ca="1"/>
        <v>0</v>
      </c>
      <c r="P665" s="239">
        <f ca="1"/>
        <v>1800</v>
      </c>
      <c r="Q665">
        <f ca="1"/>
        <v>0</v>
      </c>
      <c r="R665" s="239">
        <f ca="1"/>
        <v>500</v>
      </c>
      <c r="S665" s="239">
        <f ca="1"/>
        <v>220000</v>
      </c>
      <c r="T665" s="239">
        <f ca="1"/>
        <v>11033</v>
      </c>
      <c r="U665" s="239" t="str">
        <f ca="1"/>
        <v>0</v>
      </c>
      <c r="V665" s="239">
        <f ca="1"/>
        <v>20130</v>
      </c>
      <c r="W665" s="237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7">
        <f ca="1"/>
        <v>45232</v>
      </c>
      <c r="AE665" s="237">
        <f ca="1"/>
        <v>0</v>
      </c>
      <c r="AF665" s="237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1">
        <f ca="1"/>
        <v>231107</v>
      </c>
      <c r="C666" s="241">
        <f ca="1"/>
        <v>222057</v>
      </c>
      <c r="D666" s="240" t="str">
        <f ca="1"/>
        <v>高雄工業 海南第一</v>
      </c>
      <c r="E666" s="240" t="str">
        <f ca="1"/>
        <v>高雄工業株式会社 愛知事業所海南第一工場製作1課</v>
      </c>
      <c r="F666" s="240" t="str">
        <f ca="1"/>
        <v>H_2次旋</v>
      </c>
      <c r="G666" s="240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7">
        <f ca="1"/>
        <v>36408</v>
      </c>
      <c r="M666">
        <f ca="1"/>
        <v>26</v>
      </c>
      <c r="N666" s="238">
        <f ca="1"/>
        <v>1300</v>
      </c>
      <c r="O666">
        <f ca="1"/>
        <v>0</v>
      </c>
      <c r="P666" s="239">
        <f ca="1"/>
        <v>1700</v>
      </c>
      <c r="Q666">
        <f ca="1"/>
        <v>0</v>
      </c>
      <c r="R666" s="239">
        <f ca="1"/>
        <v>400</v>
      </c>
      <c r="S666" s="239">
        <f ca="1"/>
        <v>240000</v>
      </c>
      <c r="T666" s="239">
        <f ca="1"/>
        <v>12036</v>
      </c>
      <c r="U666" s="239" t="str">
        <f ca="1"/>
        <v>0</v>
      </c>
      <c r="V666" s="239">
        <f ca="1"/>
        <v>21960</v>
      </c>
      <c r="W666" s="237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7">
        <f ca="1"/>
        <v>45232</v>
      </c>
      <c r="AE666" s="237">
        <f ca="1"/>
        <v>0</v>
      </c>
      <c r="AF666" s="237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1">
        <f ca="1"/>
        <v>231108</v>
      </c>
      <c r="C667" s="241">
        <f ca="1"/>
        <v>222058</v>
      </c>
      <c r="D667" s="240" t="str">
        <f ca="1"/>
        <v>高雄工業 海南第一</v>
      </c>
      <c r="E667" s="240" t="str">
        <f ca="1"/>
        <v>高雄工業株式会社 愛知事業所海南第一工場製作1課</v>
      </c>
      <c r="F667" s="240" t="str">
        <f ca="1"/>
        <v>HUB</v>
      </c>
      <c r="G667" s="240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7">
        <f ca="1"/>
        <v>36615</v>
      </c>
      <c r="M667">
        <f ca="1"/>
        <v>25</v>
      </c>
      <c r="N667" s="238">
        <f ca="1"/>
        <v>1300</v>
      </c>
      <c r="O667">
        <f ca="1"/>
        <v>0</v>
      </c>
      <c r="P667" s="239">
        <f ca="1"/>
        <v>1700</v>
      </c>
      <c r="Q667">
        <f ca="1"/>
        <v>0</v>
      </c>
      <c r="R667" s="239">
        <f ca="1"/>
        <v>400</v>
      </c>
      <c r="S667" s="239">
        <f ca="1"/>
        <v>240000</v>
      </c>
      <c r="T667" s="239">
        <f ca="1"/>
        <v>12036</v>
      </c>
      <c r="U667" s="239" t="str">
        <f ca="1"/>
        <v>0</v>
      </c>
      <c r="V667" s="239">
        <f ca="1"/>
        <v>21960</v>
      </c>
      <c r="W667" s="23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7">
        <f ca="1"/>
        <v>45232</v>
      </c>
      <c r="AE667" s="237">
        <f ca="1"/>
        <v>0</v>
      </c>
      <c r="AF667" s="23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1">
        <f ca="1"/>
        <v>231109</v>
      </c>
      <c r="C668" s="241">
        <f ca="1"/>
        <v>242081</v>
      </c>
      <c r="D668" s="240" t="str">
        <f ca="1"/>
        <v>高雄工業 静岡</v>
      </c>
      <c r="E668" s="240" t="str">
        <f ca="1"/>
        <v>高雄工業株式会社 静岡事業所第一工場製作課</v>
      </c>
      <c r="F668" s="240" t="str">
        <f ca="1"/>
        <v>自動旋削</v>
      </c>
      <c r="G668" s="240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7">
        <f ca="1"/>
        <v>35962</v>
      </c>
      <c r="M668">
        <f ca="1"/>
        <v>27</v>
      </c>
      <c r="N668" s="238">
        <f ca="1"/>
        <v>1300</v>
      </c>
      <c r="O668">
        <f ca="1"/>
        <v>0</v>
      </c>
      <c r="P668" s="239">
        <f ca="1"/>
        <v>1670</v>
      </c>
      <c r="Q668">
        <f ca="1"/>
        <v>0</v>
      </c>
      <c r="R668" s="239">
        <f ca="1"/>
        <v>370</v>
      </c>
      <c r="S668" s="239">
        <f ca="1"/>
        <v>280000</v>
      </c>
      <c r="T668" s="239">
        <f ca="1"/>
        <v>14042</v>
      </c>
      <c r="U668" s="239" t="str">
        <f ca="1"/>
        <v>0</v>
      </c>
      <c r="V668" s="239">
        <f ca="1"/>
        <v>25620</v>
      </c>
      <c r="W668" s="237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7">
        <f ca="1"/>
        <v>45232</v>
      </c>
      <c r="AE668" s="237">
        <f ca="1"/>
        <v>0</v>
      </c>
      <c r="AF668" s="237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1">
        <f ca="1"/>
        <v>220804</v>
      </c>
      <c r="C669" s="241">
        <f ca="1"/>
        <v>0</v>
      </c>
      <c r="D669" s="240" t="str">
        <f ca="1"/>
        <v>三幸技研</v>
      </c>
      <c r="E669" s="240" t="str">
        <f ca="1"/>
        <v>製造部</v>
      </c>
      <c r="F669" s="240" t="str">
        <f ca="1"/>
        <v>外研</v>
      </c>
      <c r="G669" s="240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7">
        <f ca="1"/>
        <v>34471</v>
      </c>
      <c r="M669">
        <f ca="1"/>
        <v>31</v>
      </c>
      <c r="N669" s="238">
        <f ca="1"/>
        <v>1400</v>
      </c>
      <c r="O669">
        <f ca="1"/>
        <v>0</v>
      </c>
      <c r="P669" s="239">
        <f ca="1"/>
        <v>1800</v>
      </c>
      <c r="Q669">
        <f ca="1"/>
        <v>0</v>
      </c>
      <c r="R669" s="239">
        <f ca="1"/>
        <v>400</v>
      </c>
      <c r="S669" s="239">
        <f ca="1"/>
        <v>240000</v>
      </c>
      <c r="T669" s="239">
        <f ca="1"/>
        <v>12036</v>
      </c>
      <c r="U669" s="239" t="str">
        <f ca="1"/>
        <v>0</v>
      </c>
      <c r="V669" s="239">
        <f ca="1"/>
        <v>21960</v>
      </c>
      <c r="W669" s="237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7">
        <f ca="1"/>
        <v>45236</v>
      </c>
      <c r="AE669" s="237">
        <f ca="1"/>
        <v>45335</v>
      </c>
      <c r="AF669" s="237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1">
        <f ca="1"/>
        <v>210420</v>
      </c>
      <c r="C670" s="241">
        <f ca="1"/>
        <v>0</v>
      </c>
      <c r="D670" s="240" t="str">
        <f ca="1"/>
        <v>セイビテック</v>
      </c>
      <c r="E670" s="240" t="str">
        <f ca="1"/>
        <v>製造部DCG課検査CHIP</v>
      </c>
      <c r="F670" s="240">
        <f ca="1"/>
        <v>0</v>
      </c>
      <c r="G670" s="24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7">
        <f ca="1"/>
        <v>33714</v>
      </c>
      <c r="M670">
        <f ca="1"/>
        <v>33</v>
      </c>
      <c r="N670" s="238">
        <f ca="1"/>
        <v>1400</v>
      </c>
      <c r="O670">
        <f ca="1"/>
        <v>0</v>
      </c>
      <c r="P670" s="239">
        <f ca="1"/>
        <v>2000</v>
      </c>
      <c r="Q670">
        <f ca="1"/>
        <v>0</v>
      </c>
      <c r="R670" s="239">
        <f ca="1"/>
        <v>600</v>
      </c>
      <c r="S670" s="239">
        <f ca="1"/>
        <v>280000</v>
      </c>
      <c r="T670" s="239">
        <f ca="1"/>
        <v>14042</v>
      </c>
      <c r="U670" s="239" t="str">
        <f ca="1"/>
        <v>0</v>
      </c>
      <c r="V670" s="239">
        <f ca="1"/>
        <v>25620</v>
      </c>
      <c r="W670" s="237">
        <f ca="1"/>
        <v>46073</v>
      </c>
      <c r="X670">
        <f ca="1"/>
        <v>67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7">
        <f ca="1"/>
        <v>45243</v>
      </c>
      <c r="AE670" s="237">
        <f ca="1"/>
        <v>0</v>
      </c>
      <c r="AF670" s="237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1">
        <f ca="1"/>
        <v>231112</v>
      </c>
      <c r="C671" s="241">
        <f ca="1"/>
        <v>8210084</v>
      </c>
      <c r="D671" s="240" t="str">
        <f ca="1"/>
        <v>コーリツ 本社</v>
      </c>
      <c r="E671" s="240" t="str">
        <f ca="1"/>
        <v>本社工場製造2課3工区6班</v>
      </c>
      <c r="F671" s="240" t="str">
        <f ca="1"/>
        <v>本社工場製造2課3工区6班</v>
      </c>
      <c r="G671" s="240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7">
        <f ca="1"/>
        <v>33293</v>
      </c>
      <c r="M671">
        <f ca="1"/>
        <v>34</v>
      </c>
      <c r="N671" s="238">
        <f ca="1"/>
        <v>1400</v>
      </c>
      <c r="O671">
        <f ca="1"/>
        <v>0</v>
      </c>
      <c r="P671" s="239">
        <f ca="1"/>
        <v>1990</v>
      </c>
      <c r="Q671">
        <f ca="1"/>
        <v>0</v>
      </c>
      <c r="R671" s="239">
        <f ca="1"/>
        <v>590</v>
      </c>
      <c r="S671" s="239">
        <f ca="1"/>
        <v>340000</v>
      </c>
      <c r="T671" s="239">
        <f ca="1"/>
        <v>17051</v>
      </c>
      <c r="U671" s="239" t="str">
        <f ca="1"/>
        <v>0</v>
      </c>
      <c r="V671" s="239">
        <f ca="1"/>
        <v>31110</v>
      </c>
      <c r="W671" s="237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7">
        <f ca="1"/>
        <v>45243</v>
      </c>
      <c r="AE671" s="237">
        <f ca="1"/>
        <v>45698</v>
      </c>
      <c r="AF671" s="237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1">
        <f ca="1"/>
        <v>231113</v>
      </c>
      <c r="C672" s="241">
        <f ca="1"/>
        <v>8210085</v>
      </c>
      <c r="D672" s="240" t="str">
        <f ca="1"/>
        <v>コーリツ 州の崎</v>
      </c>
      <c r="E672" s="240" t="str">
        <f ca="1"/>
        <v>州の崎工場製造1課1工区2班</v>
      </c>
      <c r="F672" s="240" t="str">
        <f ca="1"/>
        <v>州の崎工場製造1課1工区2班</v>
      </c>
      <c r="G672" s="240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7">
        <f ca="1"/>
        <v>35781</v>
      </c>
      <c r="M672">
        <f ca="1"/>
        <v>27</v>
      </c>
      <c r="N672" s="238">
        <f ca="1"/>
        <v>1500</v>
      </c>
      <c r="O672">
        <f ca="1"/>
        <v>0</v>
      </c>
      <c r="P672" s="239">
        <f ca="1"/>
        <v>2150</v>
      </c>
      <c r="Q672">
        <f ca="1"/>
        <v>0</v>
      </c>
      <c r="R672" s="239">
        <f ca="1"/>
        <v>650</v>
      </c>
      <c r="S672" s="239">
        <f ca="1"/>
        <v>360000</v>
      </c>
      <c r="T672" s="239">
        <f ca="1"/>
        <v>18054</v>
      </c>
      <c r="U672" s="239" t="str">
        <f ca="1"/>
        <v>0</v>
      </c>
      <c r="V672" s="239">
        <f ca="1"/>
        <v>32940</v>
      </c>
      <c r="W672" s="237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7">
        <f ca="1"/>
        <v>45250</v>
      </c>
      <c r="AE672" s="237">
        <f ca="1"/>
        <v>0</v>
      </c>
      <c r="AF672" s="237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1">
        <f ca="1"/>
        <v>231114</v>
      </c>
      <c r="C673" s="241">
        <f ca="1"/>
        <v>242083</v>
      </c>
      <c r="D673" s="240" t="str">
        <f ca="1"/>
        <v>高雄工業 静岡</v>
      </c>
      <c r="E673" s="240" t="str">
        <f ca="1"/>
        <v>高雄工業株式会社 静岡事業所第一工場製作課</v>
      </c>
      <c r="F673" s="240" t="str">
        <f ca="1"/>
        <v>転造</v>
      </c>
      <c r="G673" s="240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7">
        <f ca="1"/>
        <v>34746</v>
      </c>
      <c r="M673">
        <f ca="1"/>
        <v>30</v>
      </c>
      <c r="N673" s="238">
        <f ca="1"/>
        <v>1200</v>
      </c>
      <c r="O673">
        <f ca="1"/>
        <v>0</v>
      </c>
      <c r="P673" s="239">
        <f ca="1"/>
        <v>1650</v>
      </c>
      <c r="Q673">
        <f ca="1"/>
        <v>0</v>
      </c>
      <c r="R673" s="239">
        <f ca="1"/>
        <v>450</v>
      </c>
      <c r="S673" s="239">
        <f ca="1"/>
        <v>190000</v>
      </c>
      <c r="T673" s="239">
        <f ca="1"/>
        <v>9528</v>
      </c>
      <c r="U673" s="239" t="str">
        <f ca="1"/>
        <v>0</v>
      </c>
      <c r="V673" s="239">
        <f ca="1"/>
        <v>17385</v>
      </c>
      <c r="W673" s="237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7">
        <f ca="1"/>
        <v>45251</v>
      </c>
      <c r="AE673" s="237">
        <f ca="1"/>
        <v>45366</v>
      </c>
      <c r="AF673" s="237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1">
        <f ca="1"/>
        <v>231117</v>
      </c>
      <c r="C674" s="241">
        <f ca="1"/>
        <v>242086</v>
      </c>
      <c r="D674" s="240" t="str">
        <f ca="1"/>
        <v>高雄工業 静岡</v>
      </c>
      <c r="E674" s="240" t="str">
        <f ca="1"/>
        <v>高雄工業株式会社 静岡事業所第二工場製作課</v>
      </c>
      <c r="F674" s="240" t="str">
        <f ca="1"/>
        <v>内輪</v>
      </c>
      <c r="G674" s="240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7">
        <f ca="1"/>
        <v>36877</v>
      </c>
      <c r="M674">
        <f ca="1"/>
        <v>24</v>
      </c>
      <c r="N674" s="238">
        <f ca="1"/>
        <v>1300</v>
      </c>
      <c r="O674">
        <f ca="1"/>
        <v>0</v>
      </c>
      <c r="P674" s="239">
        <f ca="1"/>
        <v>1690</v>
      </c>
      <c r="Q674">
        <f ca="1"/>
        <v>0</v>
      </c>
      <c r="R674" s="239">
        <f ca="1"/>
        <v>390</v>
      </c>
      <c r="S674" s="239">
        <f ca="1"/>
        <v>240000</v>
      </c>
      <c r="T674" s="239">
        <f ca="1"/>
        <v>12036</v>
      </c>
      <c r="U674" s="239" t="str">
        <f ca="1"/>
        <v>0</v>
      </c>
      <c r="V674" s="239">
        <f ca="1"/>
        <v>21960</v>
      </c>
      <c r="W674" s="237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7">
        <f ca="1"/>
        <v>45251</v>
      </c>
      <c r="AE674" s="237">
        <f ca="1"/>
        <v>45679</v>
      </c>
      <c r="AF674" s="237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1">
        <f ca="1"/>
        <v>231115</v>
      </c>
      <c r="C675" s="241">
        <f ca="1"/>
        <v>242085</v>
      </c>
      <c r="D675" s="240" t="str">
        <f ca="1"/>
        <v>高雄工業 静岡</v>
      </c>
      <c r="E675" s="240" t="str">
        <f ca="1"/>
        <v>高雄工業株式会社 静岡事業所第一工場製作課</v>
      </c>
      <c r="F675" s="240" t="str">
        <f ca="1"/>
        <v>転造</v>
      </c>
      <c r="G675" s="240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7">
        <f ca="1"/>
        <v>35957</v>
      </c>
      <c r="M675">
        <f ca="1"/>
        <v>27</v>
      </c>
      <c r="N675" s="238">
        <f ca="1"/>
        <v>1300</v>
      </c>
      <c r="O675">
        <f ca="1"/>
        <v>0</v>
      </c>
      <c r="P675" s="239">
        <f ca="1"/>
        <v>1680</v>
      </c>
      <c r="Q675">
        <f ca="1"/>
        <v>0</v>
      </c>
      <c r="R675" s="239">
        <f ca="1"/>
        <v>380</v>
      </c>
      <c r="S675" s="239">
        <f ca="1"/>
        <v>280000</v>
      </c>
      <c r="T675" s="239">
        <f ca="1"/>
        <v>14042</v>
      </c>
      <c r="U675" s="239" t="str">
        <f ca="1"/>
        <v>0</v>
      </c>
      <c r="V675" s="239">
        <f ca="1"/>
        <v>25620</v>
      </c>
      <c r="W675" s="237">
        <f ca="1"/>
        <v>45976</v>
      </c>
      <c r="X675" t="str">
        <f ca="1"/>
        <v>期限過ぎてます! 30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7">
        <f ca="1"/>
        <v>45251</v>
      </c>
      <c r="AE675" s="237">
        <f ca="1"/>
        <v>0</v>
      </c>
      <c r="AF675" s="237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1">
        <f ca="1"/>
        <v>231116</v>
      </c>
      <c r="C676" s="241">
        <f ca="1"/>
        <v>242084</v>
      </c>
      <c r="D676" s="240" t="str">
        <f ca="1"/>
        <v>高雄工業 静岡</v>
      </c>
      <c r="E676" s="240" t="str">
        <f ca="1"/>
        <v>高雄工業株式会社 静岡事業所第二工場製作課</v>
      </c>
      <c r="F676" s="240" t="str">
        <f ca="1"/>
        <v>ナット</v>
      </c>
      <c r="G676" s="240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7">
        <f ca="1"/>
        <v>35182</v>
      </c>
      <c r="M676">
        <f ca="1"/>
        <v>29</v>
      </c>
      <c r="N676" s="238">
        <f ca="1"/>
        <v>1310</v>
      </c>
      <c r="O676">
        <f ca="1"/>
        <v>0</v>
      </c>
      <c r="P676" s="239">
        <f ca="1"/>
        <v>1710</v>
      </c>
      <c r="Q676">
        <f ca="1"/>
        <v>0</v>
      </c>
      <c r="R676" s="239">
        <f ca="1"/>
        <v>400</v>
      </c>
      <c r="S676" s="239">
        <f ca="1"/>
        <v>260000</v>
      </c>
      <c r="T676" s="239">
        <f ca="1"/>
        <v>13039</v>
      </c>
      <c r="U676" s="239" t="str">
        <f ca="1"/>
        <v>0</v>
      </c>
      <c r="V676" s="239">
        <f ca="1"/>
        <v>23790</v>
      </c>
      <c r="W676" s="237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7">
        <f ca="1"/>
        <v>45251</v>
      </c>
      <c r="AE676" s="237">
        <f ca="1"/>
        <v>0</v>
      </c>
      <c r="AF676" s="237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1">
        <f ca="1"/>
        <v>231118</v>
      </c>
      <c r="C677" s="241">
        <f ca="1"/>
        <v>0</v>
      </c>
      <c r="D677" s="240" t="str">
        <f ca="1"/>
        <v>川原鉄工所</v>
      </c>
      <c r="E677" s="240" t="str">
        <f ca="1"/>
        <v>製造部</v>
      </c>
      <c r="F677" s="240" t="str">
        <f ca="1"/>
        <v>旋盤ライン</v>
      </c>
      <c r="G677" s="240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7">
        <f ca="1"/>
        <v>33449</v>
      </c>
      <c r="M677">
        <f ca="1"/>
        <v>34</v>
      </c>
      <c r="N677" s="238">
        <f ca="1"/>
        <v>1300</v>
      </c>
      <c r="O677">
        <f ca="1"/>
        <v>0</v>
      </c>
      <c r="P677" s="239">
        <f ca="1"/>
        <v>1650</v>
      </c>
      <c r="Q677">
        <f ca="1"/>
        <v>0</v>
      </c>
      <c r="R677" s="239">
        <f ca="1"/>
        <v>350</v>
      </c>
      <c r="S677" s="239">
        <f ca="1"/>
        <v>200000</v>
      </c>
      <c r="T677" s="239">
        <f ca="1"/>
        <v>10030</v>
      </c>
      <c r="U677" s="239" t="str">
        <f ca="1"/>
        <v>0</v>
      </c>
      <c r="V677" s="239">
        <f ca="1"/>
        <v>18300</v>
      </c>
      <c r="W677" s="23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7">
        <f ca="1"/>
        <v>45254</v>
      </c>
      <c r="AE677" s="237">
        <f ca="1"/>
        <v>45471</v>
      </c>
      <c r="AF677" s="23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1">
        <f ca="1"/>
        <v>231119</v>
      </c>
      <c r="C678" s="241">
        <f ca="1"/>
        <v>0</v>
      </c>
      <c r="D678" s="240" t="str">
        <f ca="1"/>
        <v>川原鉄工所</v>
      </c>
      <c r="E678" s="240" t="str">
        <f ca="1"/>
        <v>製造部</v>
      </c>
      <c r="F678" s="240" t="str">
        <f ca="1"/>
        <v>旋盤ライン</v>
      </c>
      <c r="G678" s="240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7">
        <f ca="1"/>
        <v>36246</v>
      </c>
      <c r="M678">
        <f ca="1"/>
        <v>26</v>
      </c>
      <c r="N678" s="238">
        <f ca="1"/>
        <v>1300</v>
      </c>
      <c r="O678">
        <f ca="1"/>
        <v>0</v>
      </c>
      <c r="P678" s="239">
        <f ca="1"/>
        <v>1650</v>
      </c>
      <c r="Q678">
        <f ca="1"/>
        <v>0</v>
      </c>
      <c r="R678" s="239">
        <f ca="1"/>
        <v>350</v>
      </c>
      <c r="S678" s="239">
        <f ca="1"/>
        <v>320000</v>
      </c>
      <c r="T678" s="239">
        <f ca="1"/>
        <v>16048</v>
      </c>
      <c r="U678" s="239" t="str">
        <f ca="1"/>
        <v>0</v>
      </c>
      <c r="V678" s="239">
        <f ca="1"/>
        <v>29280</v>
      </c>
      <c r="W678" s="237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7">
        <f ca="1"/>
        <v>45254</v>
      </c>
      <c r="AE678" s="237">
        <f ca="1"/>
        <v>45930</v>
      </c>
      <c r="AF678" s="237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1">
        <f ca="1"/>
        <v>231120</v>
      </c>
      <c r="C679" s="241">
        <f ca="1"/>
        <v>0</v>
      </c>
      <c r="D679" s="240" t="str">
        <f ca="1"/>
        <v>ユアサ工機 御津</v>
      </c>
      <c r="E679" s="240">
        <f ca="1"/>
        <v>0</v>
      </c>
      <c r="F679" s="240">
        <f ca="1"/>
        <v>0</v>
      </c>
      <c r="G679" s="240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7">
        <f ca="1"/>
        <v>34858</v>
      </c>
      <c r="M679">
        <f ca="1"/>
        <v>30</v>
      </c>
      <c r="N679" s="238">
        <f ca="1"/>
        <v>1300</v>
      </c>
      <c r="O679">
        <f ca="1"/>
        <v>0</v>
      </c>
      <c r="P679" s="239">
        <f ca="1"/>
        <v>1900</v>
      </c>
      <c r="Q679">
        <f ca="1"/>
        <v>0</v>
      </c>
      <c r="R679" s="239">
        <f ca="1"/>
        <v>600</v>
      </c>
      <c r="S679" s="239">
        <f ca="1"/>
        <v>200000</v>
      </c>
      <c r="T679" s="239">
        <f ca="1"/>
        <v>10030</v>
      </c>
      <c r="U679" s="239" t="str">
        <f ca="1"/>
        <v>0</v>
      </c>
      <c r="V679" s="239">
        <f ca="1"/>
        <v>18300</v>
      </c>
      <c r="W679" s="237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7">
        <f ca="1"/>
        <v>45258</v>
      </c>
      <c r="AE679" s="237">
        <f ca="1"/>
        <v>45401</v>
      </c>
      <c r="AF679" s="237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1">
        <f ca="1"/>
        <v>231201</v>
      </c>
      <c r="C680" s="241">
        <f ca="1"/>
        <v>232046</v>
      </c>
      <c r="D680" s="240" t="str">
        <f ca="1"/>
        <v>高雄工業 岡山</v>
      </c>
      <c r="E680" s="240" t="str">
        <f ca="1"/>
        <v>高雄工業株式会社 岡山事業所HUB工場製作1課</v>
      </c>
      <c r="F680" s="240" t="str">
        <f ca="1"/>
        <v>1次旋係</v>
      </c>
      <c r="G680" s="24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7">
        <f ca="1"/>
        <v>34068</v>
      </c>
      <c r="M680">
        <f ca="1"/>
        <v>32</v>
      </c>
      <c r="N680" s="238">
        <f ca="1"/>
        <v>1110</v>
      </c>
      <c r="O680">
        <f ca="1"/>
        <v>0</v>
      </c>
      <c r="P680" s="239">
        <f ca="1"/>
        <v>1670</v>
      </c>
      <c r="Q680">
        <f ca="1"/>
        <v>0</v>
      </c>
      <c r="R680" s="239">
        <f ca="1"/>
        <v>560</v>
      </c>
      <c r="S680" s="239">
        <f ca="1"/>
        <v>126000</v>
      </c>
      <c r="T680" s="239">
        <f ca="1"/>
        <v>6319</v>
      </c>
      <c r="U680" s="239" t="str">
        <f ca="1"/>
        <v>0</v>
      </c>
      <c r="V680" s="239">
        <f ca="1"/>
        <v>11529</v>
      </c>
      <c r="W680" s="237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7">
        <f ca="1"/>
        <v>45261</v>
      </c>
      <c r="AE680" s="237">
        <f ca="1"/>
        <v>0</v>
      </c>
      <c r="AF680" s="237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1">
        <f ca="1"/>
        <v>231202</v>
      </c>
      <c r="C681" s="241">
        <f ca="1"/>
        <v>0</v>
      </c>
      <c r="D681" s="240" t="str">
        <f ca="1"/>
        <v>川原鉄工所</v>
      </c>
      <c r="E681" s="240" t="str">
        <f ca="1"/>
        <v>製造部</v>
      </c>
      <c r="F681" s="240" t="str">
        <f ca="1"/>
        <v>旋盤ライン</v>
      </c>
      <c r="G681" s="240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7">
        <f ca="1"/>
        <v>34804</v>
      </c>
      <c r="M681">
        <f ca="1"/>
        <v>30</v>
      </c>
      <c r="N681" s="238">
        <f ca="1"/>
        <v>1300</v>
      </c>
      <c r="O681">
        <f ca="1"/>
        <v>0</v>
      </c>
      <c r="P681" s="239">
        <f ca="1"/>
        <v>1650</v>
      </c>
      <c r="Q681">
        <f ca="1"/>
        <v>0</v>
      </c>
      <c r="R681" s="239">
        <f ca="1"/>
        <v>350</v>
      </c>
      <c r="S681" s="239">
        <f ca="1"/>
        <v>300000</v>
      </c>
      <c r="T681" s="239">
        <f ca="1"/>
        <v>15045</v>
      </c>
      <c r="U681" s="239" t="str">
        <f ca="1"/>
        <v>0</v>
      </c>
      <c r="V681" s="239">
        <f ca="1"/>
        <v>27450</v>
      </c>
      <c r="W681" s="237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7">
        <f ca="1"/>
        <v>45261</v>
      </c>
      <c r="AE681" s="237">
        <f ca="1"/>
        <v>45896</v>
      </c>
      <c r="AF681" s="237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1">
        <f ca="1"/>
        <v>231203</v>
      </c>
      <c r="C682" s="241">
        <f ca="1"/>
        <v>222060</v>
      </c>
      <c r="D682" s="240" t="str">
        <f ca="1"/>
        <v>高雄工業 海南第一</v>
      </c>
      <c r="E682" s="240" t="str">
        <f ca="1"/>
        <v>高雄工業株式会社 愛知事業所海南第一工場製作1課</v>
      </c>
      <c r="F682" s="240" t="str">
        <f ca="1"/>
        <v>H_2次旋</v>
      </c>
      <c r="G682" s="240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7">
        <f ca="1"/>
        <v>36803</v>
      </c>
      <c r="M682">
        <f ca="1"/>
        <v>25</v>
      </c>
      <c r="N682" s="238">
        <f ca="1"/>
        <v>1200</v>
      </c>
      <c r="O682">
        <f ca="1"/>
        <v>0</v>
      </c>
      <c r="P682" s="239">
        <f ca="1"/>
        <v>1680</v>
      </c>
      <c r="Q682">
        <f ca="1"/>
        <v>0</v>
      </c>
      <c r="R682" s="239">
        <f ca="1"/>
        <v>480</v>
      </c>
      <c r="S682" s="239">
        <f ca="1"/>
        <v>190000</v>
      </c>
      <c r="T682" s="239">
        <f ca="1"/>
        <v>9528</v>
      </c>
      <c r="U682" s="239" t="str">
        <f ca="1"/>
        <v>0</v>
      </c>
      <c r="V682" s="239">
        <f ca="1"/>
        <v>17385</v>
      </c>
      <c r="W682" s="237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7">
        <f ca="1"/>
        <v>45261</v>
      </c>
      <c r="AE682" s="237">
        <f ca="1"/>
        <v>45480</v>
      </c>
      <c r="AF682" s="237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1">
        <f ca="1"/>
        <v>231204</v>
      </c>
      <c r="C683" s="241">
        <f ca="1"/>
        <v>222059</v>
      </c>
      <c r="D683" s="240" t="str">
        <f ca="1"/>
        <v>高雄工業 海南第一</v>
      </c>
      <c r="E683" s="240" t="str">
        <f ca="1"/>
        <v>高雄工業株式会社 愛知事業所海南第一工場製作1課</v>
      </c>
      <c r="F683" s="240" t="str">
        <f ca="1"/>
        <v>H_2次旋</v>
      </c>
      <c r="G683" s="240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7">
        <f ca="1"/>
        <v>36471</v>
      </c>
      <c r="M683">
        <f ca="1"/>
        <v>26</v>
      </c>
      <c r="N683" s="238">
        <f ca="1"/>
        <v>1300</v>
      </c>
      <c r="O683">
        <f ca="1"/>
        <v>0</v>
      </c>
      <c r="P683" s="239">
        <f ca="1"/>
        <v>1680</v>
      </c>
      <c r="Q683">
        <f ca="1"/>
        <v>0</v>
      </c>
      <c r="R683" s="239">
        <f ca="1"/>
        <v>380</v>
      </c>
      <c r="S683" s="239">
        <f ca="1"/>
        <v>260000</v>
      </c>
      <c r="T683" s="239">
        <f ca="1"/>
        <v>13039</v>
      </c>
      <c r="U683" s="239" t="str">
        <f ca="1"/>
        <v>0</v>
      </c>
      <c r="V683" s="239">
        <f ca="1"/>
        <v>23790</v>
      </c>
      <c r="W683" s="237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7">
        <f ca="1"/>
        <v>45261</v>
      </c>
      <c r="AE683" s="237">
        <f ca="1"/>
        <v>45693</v>
      </c>
      <c r="AF683" s="237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1">
        <f ca="1"/>
        <v>231205</v>
      </c>
      <c r="C684" s="241">
        <f ca="1"/>
        <v>222061</v>
      </c>
      <c r="D684" s="240" t="str">
        <f ca="1"/>
        <v>高雄工業 本社</v>
      </c>
      <c r="E684" s="240" t="str">
        <f ca="1"/>
        <v>高雄工業株式会社 愛知事業所本社工場製作課</v>
      </c>
      <c r="F684" s="240" t="str">
        <f ca="1"/>
        <v>Fライン</v>
      </c>
      <c r="G684" s="240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7">
        <f ca="1"/>
        <v>35805</v>
      </c>
      <c r="M684">
        <f ca="1"/>
        <v>27</v>
      </c>
      <c r="N684" s="238">
        <f ca="1"/>
        <v>1300</v>
      </c>
      <c r="O684">
        <f ca="1"/>
        <v>0</v>
      </c>
      <c r="P684" s="239">
        <f ca="1"/>
        <v>1660</v>
      </c>
      <c r="Q684">
        <f ca="1"/>
        <v>0</v>
      </c>
      <c r="R684" s="239">
        <f ca="1"/>
        <v>360</v>
      </c>
      <c r="S684" s="239">
        <f ca="1"/>
        <v>280000</v>
      </c>
      <c r="T684" s="239">
        <f ca="1"/>
        <v>14042</v>
      </c>
      <c r="U684" s="239" t="str">
        <f ca="1"/>
        <v>0</v>
      </c>
      <c r="V684" s="239">
        <f ca="1"/>
        <v>25620</v>
      </c>
      <c r="W684" s="237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7">
        <f ca="1"/>
        <v>45261</v>
      </c>
      <c r="AE684" s="237">
        <f ca="1"/>
        <v>45721</v>
      </c>
      <c r="AF684" s="237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1">
        <f ca="1"/>
        <v>231207</v>
      </c>
      <c r="C685" s="241">
        <f ca="1"/>
        <v>0</v>
      </c>
      <c r="D685" s="240" t="str">
        <f ca="1"/>
        <v>瑞陵精機</v>
      </c>
      <c r="E685" s="240" t="str">
        <f ca="1"/>
        <v>製造課</v>
      </c>
      <c r="F685" s="240" t="str">
        <f ca="1"/>
        <v>等速ジョイント</v>
      </c>
      <c r="G685" s="240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7">
        <f ca="1"/>
        <v>36161</v>
      </c>
      <c r="M685">
        <f ca="1"/>
        <v>26</v>
      </c>
      <c r="N685" s="238">
        <f ca="1"/>
        <v>1300</v>
      </c>
      <c r="O685">
        <f ca="1"/>
        <v>0</v>
      </c>
      <c r="P685" s="239">
        <f ca="1"/>
        <v>1700</v>
      </c>
      <c r="Q685">
        <f ca="1"/>
        <v>0</v>
      </c>
      <c r="R685" s="239">
        <f ca="1"/>
        <v>400</v>
      </c>
      <c r="S685" s="239">
        <f ca="1"/>
        <v>240000</v>
      </c>
      <c r="T685" s="239">
        <f ca="1"/>
        <v>12036</v>
      </c>
      <c r="U685" s="239" t="str">
        <f ca="1"/>
        <v>0</v>
      </c>
      <c r="V685" s="239">
        <f ca="1"/>
        <v>21960</v>
      </c>
      <c r="W685" s="237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7">
        <f ca="1"/>
        <v>45261</v>
      </c>
      <c r="AE685" s="237">
        <f ca="1"/>
        <v>0</v>
      </c>
      <c r="AF685" s="237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1">
        <f ca="1"/>
        <v>231208</v>
      </c>
      <c r="C686" s="241">
        <f ca="1"/>
        <v>0</v>
      </c>
      <c r="D686" s="240" t="str">
        <f ca="1"/>
        <v>瑞陵精機</v>
      </c>
      <c r="E686" s="240" t="str">
        <f ca="1"/>
        <v>製造課</v>
      </c>
      <c r="F686" s="240" t="str">
        <f ca="1"/>
        <v>等速ジョイント</v>
      </c>
      <c r="G686" s="240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7">
        <f ca="1"/>
        <v>36021</v>
      </c>
      <c r="M686">
        <f ca="1"/>
        <v>27</v>
      </c>
      <c r="N686" s="238">
        <f ca="1"/>
        <v>1300</v>
      </c>
      <c r="O686">
        <f ca="1"/>
        <v>0</v>
      </c>
      <c r="P686" s="239">
        <f ca="1"/>
        <v>1700</v>
      </c>
      <c r="Q686">
        <f ca="1"/>
        <v>0</v>
      </c>
      <c r="R686" s="239">
        <f ca="1"/>
        <v>400</v>
      </c>
      <c r="S686" s="239">
        <f ca="1"/>
        <v>240000</v>
      </c>
      <c r="T686" s="239">
        <f ca="1"/>
        <v>12036</v>
      </c>
      <c r="U686" s="239" t="str">
        <f ca="1"/>
        <v>0</v>
      </c>
      <c r="V686" s="239">
        <f ca="1"/>
        <v>21960</v>
      </c>
      <c r="W686" s="237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7">
        <f ca="1"/>
        <v>45261</v>
      </c>
      <c r="AE686" s="237">
        <f ca="1"/>
        <v>0</v>
      </c>
      <c r="AF686" s="237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1">
        <f ca="1"/>
        <v>231206</v>
      </c>
      <c r="C687" s="241">
        <f ca="1"/>
        <v>212046</v>
      </c>
      <c r="D687" s="240" t="str">
        <f ca="1"/>
        <v>高雄工業 本社</v>
      </c>
      <c r="E687" s="240" t="str">
        <f ca="1"/>
        <v>高雄工業株式会社 愛知事業所本社工場製作課</v>
      </c>
      <c r="F687" s="240" t="str">
        <f ca="1"/>
        <v>Gライン</v>
      </c>
      <c r="G687" s="240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7">
        <f ca="1"/>
        <v>36983</v>
      </c>
      <c r="M687">
        <f ca="1"/>
        <v>24</v>
      </c>
      <c r="N687" s="238">
        <f ca="1"/>
        <v>1300</v>
      </c>
      <c r="O687">
        <f ca="1"/>
        <v>0</v>
      </c>
      <c r="P687" s="239">
        <f ca="1"/>
        <v>1680</v>
      </c>
      <c r="Q687">
        <f ca="1"/>
        <v>0</v>
      </c>
      <c r="R687" s="239">
        <f ca="1"/>
        <v>380</v>
      </c>
      <c r="S687" s="239">
        <f ca="1"/>
        <v>240000</v>
      </c>
      <c r="T687" s="239">
        <f ca="1"/>
        <v>12036</v>
      </c>
      <c r="U687" s="239" t="str">
        <f ca="1"/>
        <v>0</v>
      </c>
      <c r="V687" s="239">
        <f ca="1"/>
        <v>21960</v>
      </c>
      <c r="W687" s="23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7">
        <f ca="1"/>
        <v>45261</v>
      </c>
      <c r="AE687" s="237">
        <f ca="1"/>
        <v>0</v>
      </c>
      <c r="AF687" s="23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1">
        <f ca="1"/>
        <v>231214</v>
      </c>
      <c r="C688" s="241">
        <f ca="1"/>
        <v>232128</v>
      </c>
      <c r="D688" s="240" t="str">
        <f ca="1"/>
        <v>高雄工業 岡山</v>
      </c>
      <c r="E688" s="240" t="str">
        <f ca="1"/>
        <v>高雄工業株式会社 岡山事業所HUB工場製作1課</v>
      </c>
      <c r="F688" s="240" t="str">
        <f ca="1"/>
        <v>1次旋係</v>
      </c>
      <c r="G688" s="240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7">
        <f ca="1"/>
        <v>37519</v>
      </c>
      <c r="M688">
        <f ca="1"/>
        <v>23</v>
      </c>
      <c r="N688" s="238">
        <f ca="1"/>
        <v>1300</v>
      </c>
      <c r="O688">
        <f ca="1"/>
        <v>0</v>
      </c>
      <c r="P688" s="239">
        <f ca="1"/>
        <v>1710</v>
      </c>
      <c r="Q688">
        <f ca="1"/>
        <v>0</v>
      </c>
      <c r="R688" s="239">
        <f ca="1"/>
        <v>410</v>
      </c>
      <c r="S688" s="239">
        <f ca="1"/>
        <v>260000</v>
      </c>
      <c r="T688" s="239">
        <f ca="1"/>
        <v>13039</v>
      </c>
      <c r="U688" s="239" t="str">
        <f ca="1"/>
        <v>0</v>
      </c>
      <c r="V688" s="239">
        <f ca="1"/>
        <v>23790</v>
      </c>
      <c r="W688" s="237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7">
        <f ca="1"/>
        <v>45264</v>
      </c>
      <c r="AE688" s="237">
        <f ca="1"/>
        <v>0</v>
      </c>
      <c r="AF688" s="237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1">
        <f ca="1"/>
        <v>231210</v>
      </c>
      <c r="C689" s="241">
        <f ca="1"/>
        <v>242091</v>
      </c>
      <c r="D689" s="240" t="str">
        <f ca="1"/>
        <v>高雄工業 静岡</v>
      </c>
      <c r="E689" s="240" t="str">
        <f ca="1"/>
        <v>高雄工業株式会社 静岡事業所第一工場製作課</v>
      </c>
      <c r="F689" s="240" t="str">
        <f ca="1"/>
        <v>自動旋削</v>
      </c>
      <c r="G689" s="240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7">
        <f ca="1"/>
        <v>37378</v>
      </c>
      <c r="M689">
        <f ca="1"/>
        <v>23</v>
      </c>
      <c r="N689" s="238">
        <f ca="1"/>
        <v>1300</v>
      </c>
      <c r="O689">
        <f ca="1"/>
        <v>0</v>
      </c>
      <c r="P689" s="239">
        <f ca="1"/>
        <v>1660</v>
      </c>
      <c r="Q689">
        <f ca="1"/>
        <v>0</v>
      </c>
      <c r="R689" s="239">
        <f ca="1"/>
        <v>360</v>
      </c>
      <c r="S689" s="239">
        <f ca="1"/>
        <v>280000</v>
      </c>
      <c r="T689" s="239">
        <f ca="1"/>
        <v>14042</v>
      </c>
      <c r="U689" s="239" t="str">
        <f ca="1"/>
        <v>0</v>
      </c>
      <c r="V689" s="239">
        <f ca="1"/>
        <v>25620</v>
      </c>
      <c r="W689" s="237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7">
        <f ca="1"/>
        <v>45264</v>
      </c>
      <c r="AE689" s="237">
        <f ca="1"/>
        <v>45703</v>
      </c>
      <c r="AF689" s="237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1">
        <f ca="1"/>
        <v>231211</v>
      </c>
      <c r="C690" s="241">
        <f ca="1"/>
        <v>242089</v>
      </c>
      <c r="D690" s="240" t="str">
        <f ca="1"/>
        <v>高雄工業 静岡</v>
      </c>
      <c r="E690" s="240" t="str">
        <f ca="1"/>
        <v>高雄工業株式会社 静岡事業所第一工場製作課</v>
      </c>
      <c r="F690" s="240" t="str">
        <f ca="1"/>
        <v>転造</v>
      </c>
      <c r="G690" s="24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7">
        <f ca="1"/>
        <v>36779</v>
      </c>
      <c r="M690">
        <f ca="1"/>
        <v>25</v>
      </c>
      <c r="N690" s="238">
        <f ca="1"/>
        <v>1300</v>
      </c>
      <c r="O690">
        <f ca="1"/>
        <v>0</v>
      </c>
      <c r="P690" s="239">
        <f ca="1"/>
        <v>1660</v>
      </c>
      <c r="Q690">
        <f ca="1"/>
        <v>0</v>
      </c>
      <c r="R690" s="239">
        <f ca="1"/>
        <v>360</v>
      </c>
      <c r="S690" s="239">
        <f ca="1"/>
        <v>320000</v>
      </c>
      <c r="T690" s="239">
        <f ca="1"/>
        <v>16048</v>
      </c>
      <c r="U690" s="239" t="str">
        <f ca="1"/>
        <v>0</v>
      </c>
      <c r="V690" s="239">
        <f ca="1"/>
        <v>29280</v>
      </c>
      <c r="W690" s="237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7">
        <f ca="1"/>
        <v>45264</v>
      </c>
      <c r="AE690" s="237">
        <f ca="1"/>
        <v>45730</v>
      </c>
      <c r="AF690" s="237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1">
        <f ca="1"/>
        <v>231213</v>
      </c>
      <c r="C691" s="241">
        <f ca="1"/>
        <v>242088</v>
      </c>
      <c r="D691" s="240" t="str">
        <f ca="1"/>
        <v>高雄工業 静岡</v>
      </c>
      <c r="E691" s="240" t="str">
        <f ca="1"/>
        <v>高雄工業株式会社 静岡事業所第一工場製作課</v>
      </c>
      <c r="F691" s="240" t="str">
        <f ca="1"/>
        <v>手動旋削</v>
      </c>
      <c r="G691" s="240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7">
        <f ca="1"/>
        <v>36438</v>
      </c>
      <c r="M691">
        <f ca="1"/>
        <v>26</v>
      </c>
      <c r="N691" s="238">
        <f ca="1"/>
        <v>1300</v>
      </c>
      <c r="O691">
        <f ca="1"/>
        <v>0</v>
      </c>
      <c r="P691" s="239">
        <f ca="1"/>
        <v>1660</v>
      </c>
      <c r="Q691">
        <f ca="1"/>
        <v>0</v>
      </c>
      <c r="R691" s="239">
        <f ca="1"/>
        <v>360</v>
      </c>
      <c r="S691" s="239">
        <f ca="1"/>
        <v>280000</v>
      </c>
      <c r="T691" s="239">
        <f ca="1"/>
        <v>14042</v>
      </c>
      <c r="U691" s="239" t="str">
        <f ca="1"/>
        <v>0</v>
      </c>
      <c r="V691" s="239">
        <f ca="1"/>
        <v>25620</v>
      </c>
      <c r="W691" s="237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7">
        <f ca="1"/>
        <v>45264</v>
      </c>
      <c r="AE691" s="237">
        <f ca="1"/>
        <v>45730</v>
      </c>
      <c r="AF691" s="237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1">
        <f ca="1"/>
        <v>231209</v>
      </c>
      <c r="C692" s="241">
        <f ca="1"/>
        <v>242090</v>
      </c>
      <c r="D692" s="240" t="str">
        <f ca="1"/>
        <v>高雄工業 静岡</v>
      </c>
      <c r="E692" s="240" t="str">
        <f ca="1"/>
        <v>高雄工業株式会社 静岡事業所第一工場製作課</v>
      </c>
      <c r="F692" s="240" t="str">
        <f ca="1"/>
        <v>手動旋削</v>
      </c>
      <c r="G692" s="240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7">
        <f ca="1"/>
        <v>37138</v>
      </c>
      <c r="M692">
        <f ca="1"/>
        <v>24</v>
      </c>
      <c r="N692" s="238">
        <f ca="1"/>
        <v>1300</v>
      </c>
      <c r="O692">
        <f ca="1"/>
        <v>0</v>
      </c>
      <c r="P692" s="239">
        <f ca="1"/>
        <v>1700</v>
      </c>
      <c r="Q692">
        <f ca="1"/>
        <v>0</v>
      </c>
      <c r="R692" s="239">
        <f ca="1"/>
        <v>400</v>
      </c>
      <c r="S692" s="239">
        <f ca="1"/>
        <v>260000</v>
      </c>
      <c r="T692" s="239">
        <f ca="1"/>
        <v>13039</v>
      </c>
      <c r="U692" s="239" t="str">
        <f ca="1"/>
        <v>0</v>
      </c>
      <c r="V692" s="239">
        <f ca="1"/>
        <v>23790</v>
      </c>
      <c r="W692" s="237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7">
        <f ca="1"/>
        <v>45264</v>
      </c>
      <c r="AE692" s="237">
        <f ca="1"/>
        <v>0</v>
      </c>
      <c r="AF692" s="237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1">
        <f ca="1"/>
        <v>231212</v>
      </c>
      <c r="C693" s="241">
        <f ca="1"/>
        <v>242087</v>
      </c>
      <c r="D693" s="240" t="str">
        <f ca="1"/>
        <v>高雄工業 静岡</v>
      </c>
      <c r="E693" s="240" t="str">
        <f ca="1"/>
        <v>高雄工業株式会社 静岡事業所第一工場製作課</v>
      </c>
      <c r="F693" s="240" t="str">
        <f ca="1"/>
        <v>チャンファー</v>
      </c>
      <c r="G693" s="240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7">
        <f ca="1"/>
        <v>36648</v>
      </c>
      <c r="M693">
        <f ca="1"/>
        <v>25</v>
      </c>
      <c r="N693" s="238">
        <f ca="1"/>
        <v>1300</v>
      </c>
      <c r="O693">
        <f ca="1"/>
        <v>0</v>
      </c>
      <c r="P693" s="239">
        <f ca="1"/>
        <v>1680</v>
      </c>
      <c r="Q693">
        <f ca="1"/>
        <v>0</v>
      </c>
      <c r="R693" s="239">
        <f ca="1"/>
        <v>380</v>
      </c>
      <c r="S693" s="239">
        <f ca="1"/>
        <v>260000</v>
      </c>
      <c r="T693" s="239">
        <f ca="1"/>
        <v>13039</v>
      </c>
      <c r="U693" s="239" t="str">
        <f ca="1"/>
        <v>0</v>
      </c>
      <c r="V693" s="239">
        <f ca="1"/>
        <v>23790</v>
      </c>
      <c r="W693" s="237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7">
        <f ca="1"/>
        <v>45264</v>
      </c>
      <c r="AE693" s="237">
        <f ca="1"/>
        <v>0</v>
      </c>
      <c r="AF693" s="237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退社</v>
      </c>
      <c r="B694" s="241">
        <f ca="1"/>
        <v>231215</v>
      </c>
      <c r="C694" s="241">
        <f ca="1"/>
        <v>242093</v>
      </c>
      <c r="D694" s="240" t="str">
        <f ca="1"/>
        <v>高雄工業 静岡</v>
      </c>
      <c r="E694" s="240" t="str">
        <f ca="1"/>
        <v>高雄工業株式会社 静岡事業所第二工場製作課</v>
      </c>
      <c r="F694" s="240" t="str">
        <f ca="1"/>
        <v>長軸バリ取り</v>
      </c>
      <c r="G694" s="240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7">
        <f ca="1"/>
        <v>37082</v>
      </c>
      <c r="M694">
        <f ca="1"/>
        <v>24</v>
      </c>
      <c r="N694" s="238">
        <f ca="1"/>
        <v>1300</v>
      </c>
      <c r="O694">
        <f ca="1"/>
        <v>0</v>
      </c>
      <c r="P694" s="239">
        <f ca="1"/>
        <v>1680</v>
      </c>
      <c r="Q694">
        <f ca="1"/>
        <v>0</v>
      </c>
      <c r="R694" s="239">
        <f ca="1"/>
        <v>380</v>
      </c>
      <c r="S694" s="239">
        <f ca="1"/>
        <v>260000</v>
      </c>
      <c r="T694" s="239">
        <f ca="1"/>
        <v>13039</v>
      </c>
      <c r="U694" s="239" t="str">
        <f ca="1"/>
        <v>0</v>
      </c>
      <c r="V694" s="239">
        <f ca="1"/>
        <v>23790</v>
      </c>
      <c r="W694" s="237">
        <f ca="1"/>
        <v>45997</v>
      </c>
      <c r="X694" t="str">
        <f ca="1"/>
        <v/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7">
        <f ca="1"/>
        <v>45272</v>
      </c>
      <c r="AE694" s="237">
        <f ca="1"/>
        <v>45996</v>
      </c>
      <c r="AF694" s="237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1">
        <f ca="1"/>
        <v>231216</v>
      </c>
      <c r="C695" s="241">
        <f ca="1"/>
        <v>242092</v>
      </c>
      <c r="D695" s="240" t="str">
        <f ca="1"/>
        <v>高雄工業 静岡</v>
      </c>
      <c r="E695" s="240" t="str">
        <f ca="1"/>
        <v>高雄工業株式会社 静岡事業所第二工場製作課</v>
      </c>
      <c r="F695" s="240" t="str">
        <f ca="1"/>
        <v>内輪</v>
      </c>
      <c r="G695" s="240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7">
        <f ca="1"/>
        <v>35325</v>
      </c>
      <c r="M695">
        <f ca="1"/>
        <v>29</v>
      </c>
      <c r="N695" s="238">
        <f ca="1"/>
        <v>1300</v>
      </c>
      <c r="O695">
        <f ca="1"/>
        <v>0</v>
      </c>
      <c r="P695" s="239">
        <f ca="1"/>
        <v>1700</v>
      </c>
      <c r="Q695">
        <f ca="1"/>
        <v>0</v>
      </c>
      <c r="R695" s="239">
        <f ca="1"/>
        <v>400</v>
      </c>
      <c r="S695" s="239">
        <f ca="1"/>
        <v>280000</v>
      </c>
      <c r="T695" s="239">
        <f ca="1"/>
        <v>14042</v>
      </c>
      <c r="U695" s="239" t="str">
        <f ca="1"/>
        <v>0</v>
      </c>
      <c r="V695" s="239">
        <f ca="1"/>
        <v>25620</v>
      </c>
      <c r="W695" s="237">
        <f ca="1"/>
        <v>45997</v>
      </c>
      <c r="X695" t="str">
        <f ca="1"/>
        <v>期限過ぎてます! 9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7">
        <f ca="1"/>
        <v>45272</v>
      </c>
      <c r="AE695" s="237">
        <f ca="1"/>
        <v>0</v>
      </c>
      <c r="AF695" s="237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1">
        <f ca="1"/>
        <v>231217</v>
      </c>
      <c r="C696" s="241">
        <f ca="1"/>
        <v>8210086</v>
      </c>
      <c r="D696" s="240" t="str">
        <f ca="1"/>
        <v>コーリツ 本社</v>
      </c>
      <c r="E696" s="240" t="str">
        <f ca="1"/>
        <v>本社工場製造1課2工区2班</v>
      </c>
      <c r="F696" s="240" t="str">
        <f ca="1"/>
        <v>本社工場製造1課2工区2班</v>
      </c>
      <c r="G696" s="240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7">
        <f ca="1"/>
        <v>32010</v>
      </c>
      <c r="M696">
        <f ca="1"/>
        <v>38</v>
      </c>
      <c r="N696" s="238">
        <f ca="1"/>
        <v>1610</v>
      </c>
      <c r="O696">
        <f ca="1"/>
        <v>0</v>
      </c>
      <c r="P696" s="239">
        <f ca="1"/>
        <v>2300</v>
      </c>
      <c r="Q696">
        <f ca="1"/>
        <v>0</v>
      </c>
      <c r="R696" s="239">
        <f ca="1"/>
        <v>690</v>
      </c>
      <c r="S696" s="239">
        <f ca="1"/>
        <v>320000</v>
      </c>
      <c r="T696" s="239">
        <f ca="1"/>
        <v>16048</v>
      </c>
      <c r="U696" s="239" t="str">
        <f ca="1"/>
        <v>0</v>
      </c>
      <c r="V696" s="239">
        <f ca="1"/>
        <v>29280</v>
      </c>
      <c r="W696" s="237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7">
        <f ca="1"/>
        <v>45275</v>
      </c>
      <c r="AE696" s="237">
        <f ca="1"/>
        <v>0</v>
      </c>
      <c r="AF696" s="237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1">
        <f ca="1"/>
        <v>231218</v>
      </c>
      <c r="C697" s="241">
        <f ca="1"/>
        <v>232129</v>
      </c>
      <c r="D697" s="240" t="str">
        <f ca="1"/>
        <v>高雄工業 岡山</v>
      </c>
      <c r="E697" s="240" t="str">
        <f ca="1"/>
        <v>高雄工業株式会社 岡山事業所HUB工場製作1課</v>
      </c>
      <c r="F697" s="240" t="str">
        <f ca="1"/>
        <v>1次旋係</v>
      </c>
      <c r="G697" s="240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7">
        <f ca="1"/>
        <v>35883</v>
      </c>
      <c r="M697">
        <f ca="1"/>
        <v>27</v>
      </c>
      <c r="N697" s="238">
        <f ca="1"/>
        <v>1300</v>
      </c>
      <c r="O697">
        <f ca="1"/>
        <v>0</v>
      </c>
      <c r="P697" s="239">
        <f ca="1"/>
        <v>1660</v>
      </c>
      <c r="Q697">
        <f ca="1"/>
        <v>0</v>
      </c>
      <c r="R697" s="239">
        <f ca="1"/>
        <v>360</v>
      </c>
      <c r="S697" s="239">
        <f ca="1"/>
        <v>220000</v>
      </c>
      <c r="T697" s="239">
        <f ca="1"/>
        <v>11033</v>
      </c>
      <c r="U697" s="239" t="str">
        <f ca="1"/>
        <v>0</v>
      </c>
      <c r="V697" s="239">
        <f ca="1"/>
        <v>20130</v>
      </c>
      <c r="W697" s="23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7">
        <f ca="1"/>
        <v>45275</v>
      </c>
      <c r="AE697" s="237">
        <f ca="1"/>
        <v>45715</v>
      </c>
      <c r="AF697" s="23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 s="241">
        <f ca="1"/>
        <v>231219</v>
      </c>
      <c r="C698" s="241">
        <f ca="1"/>
        <v>232131</v>
      </c>
      <c r="D698" s="240" t="str">
        <f ca="1"/>
        <v>高雄工業 岡山</v>
      </c>
      <c r="E698" s="240" t="str">
        <f ca="1"/>
        <v>高雄工業株式会社 岡山品質保証部岡山HUB品証課</v>
      </c>
      <c r="F698" s="240" t="str">
        <f ca="1"/>
        <v>HUB 検査課係.</v>
      </c>
      <c r="G698" s="240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7">
        <f ca="1"/>
        <v>35212</v>
      </c>
      <c r="M698">
        <f ca="1"/>
        <v>29</v>
      </c>
      <c r="N698" s="238">
        <f ca="1"/>
        <v>1110</v>
      </c>
      <c r="O698">
        <f ca="1"/>
        <v>0</v>
      </c>
      <c r="P698" s="239">
        <f ca="1"/>
        <v>1640</v>
      </c>
      <c r="Q698">
        <f ca="1"/>
        <v>0</v>
      </c>
      <c r="R698" s="239">
        <f ca="1"/>
        <v>530</v>
      </c>
      <c r="S698" s="239">
        <f ca="1"/>
        <v>118000</v>
      </c>
      <c r="T698" s="239">
        <f ca="1"/>
        <v>5918</v>
      </c>
      <c r="U698" s="239" t="str">
        <f ca="1"/>
        <v>0</v>
      </c>
      <c r="V698" s="239">
        <f ca="1"/>
        <v>10797</v>
      </c>
      <c r="W698" s="237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7">
        <f ca="1"/>
        <v>45278</v>
      </c>
      <c r="AE698" s="237">
        <f ca="1"/>
        <v>45967</v>
      </c>
      <c r="AF698" s="237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1">
        <f ca="1"/>
        <v>231221</v>
      </c>
      <c r="C699" s="241">
        <f ca="1"/>
        <v>232130</v>
      </c>
      <c r="D699" s="240" t="str">
        <f ca="1"/>
        <v>高雄工業 岡山</v>
      </c>
      <c r="E699" s="240" t="str">
        <f ca="1"/>
        <v>高雄工業株式会社 岡山事業所HUB工場製作1課</v>
      </c>
      <c r="F699" s="240" t="str">
        <f ca="1"/>
        <v>1次旋係</v>
      </c>
      <c r="G699" s="240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7">
        <f ca="1"/>
        <v>35121</v>
      </c>
      <c r="M699">
        <f ca="1"/>
        <v>29</v>
      </c>
      <c r="N699" s="238">
        <f ca="1"/>
        <v>1400</v>
      </c>
      <c r="O699" t="str">
        <f ca="1"/>
        <v>2024/12/18～請負から高雄岡山派遣に異動　時給1350円　2024/8/15支給から1400円にUP</v>
      </c>
      <c r="P699" s="239">
        <f ca="1"/>
        <v>1790</v>
      </c>
      <c r="Q699">
        <f ca="1"/>
        <v>0</v>
      </c>
      <c r="R699" s="239">
        <f ca="1"/>
        <v>390</v>
      </c>
      <c r="S699" s="239">
        <f ca="1"/>
        <v>280000</v>
      </c>
      <c r="T699" s="239">
        <f ca="1"/>
        <v>14042</v>
      </c>
      <c r="U699" s="239" t="str">
        <f ca="1"/>
        <v>0</v>
      </c>
      <c r="V699" s="239">
        <f ca="1"/>
        <v>25620</v>
      </c>
      <c r="W699" s="237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7">
        <f ca="1"/>
        <v>45278</v>
      </c>
      <c r="AE699" s="237">
        <f ca="1"/>
        <v>0</v>
      </c>
      <c r="AF699" s="237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1">
        <f ca="1"/>
        <v>231220</v>
      </c>
      <c r="C700" s="241">
        <f ca="1"/>
        <v>0</v>
      </c>
      <c r="D700" s="240" t="str">
        <f ca="1"/>
        <v>川原鉄工所</v>
      </c>
      <c r="E700" s="240">
        <f ca="1"/>
        <v>0</v>
      </c>
      <c r="F700" s="240">
        <f ca="1"/>
        <v>0</v>
      </c>
      <c r="G700" s="24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7">
        <f ca="1"/>
        <v>32146</v>
      </c>
      <c r="M700">
        <f ca="1"/>
        <v>37</v>
      </c>
      <c r="N700" s="238">
        <f ca="1"/>
        <v>1300</v>
      </c>
      <c r="O700">
        <f ca="1"/>
        <v>0</v>
      </c>
      <c r="P700" s="239">
        <f ca="1"/>
        <v>1650</v>
      </c>
      <c r="Q700">
        <f ca="1"/>
        <v>0</v>
      </c>
      <c r="R700" s="239">
        <f ca="1"/>
        <v>350</v>
      </c>
      <c r="S700" s="239">
        <f ca="1"/>
        <v>200000</v>
      </c>
      <c r="T700" s="239">
        <f ca="1"/>
        <v>10030</v>
      </c>
      <c r="U700" s="239" t="str">
        <f ca="1"/>
        <v>0</v>
      </c>
      <c r="V700" s="239">
        <f ca="1"/>
        <v>18300</v>
      </c>
      <c r="W700" s="237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7">
        <f ca="1"/>
        <v>45281</v>
      </c>
      <c r="AE700" s="237">
        <f ca="1"/>
        <v>45379</v>
      </c>
      <c r="AF700" s="237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1">
        <f ca="1"/>
        <v>240101</v>
      </c>
      <c r="C701" s="241">
        <f ca="1"/>
        <v>0</v>
      </c>
      <c r="D701" s="240" t="str">
        <f ca="1"/>
        <v>ワーク 岡山</v>
      </c>
      <c r="E701" s="240">
        <f ca="1"/>
        <v>0</v>
      </c>
      <c r="F701" s="240">
        <f ca="1"/>
        <v>0</v>
      </c>
      <c r="G701" s="240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7">
        <f ca="1"/>
        <v>31142</v>
      </c>
      <c r="M701">
        <f ca="1"/>
        <v>40</v>
      </c>
      <c r="N701" s="238">
        <f ca="1"/>
        <v>1400</v>
      </c>
      <c r="O701">
        <f ca="1"/>
        <v>0</v>
      </c>
      <c r="P701" s="239">
        <f ca="1"/>
        <v>1900</v>
      </c>
      <c r="Q701">
        <f ca="1"/>
        <v>0</v>
      </c>
      <c r="R701" s="239">
        <f ca="1"/>
        <v>500</v>
      </c>
      <c r="S701" s="239">
        <f ca="1"/>
        <v>260000</v>
      </c>
      <c r="T701" s="239">
        <f ca="1"/>
        <v>13039</v>
      </c>
      <c r="U701" s="239">
        <f ca="1"/>
        <v>2067</v>
      </c>
      <c r="V701" s="239">
        <f ca="1"/>
        <v>23790</v>
      </c>
      <c r="W701" s="237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7">
        <f ca="1"/>
        <v>45301</v>
      </c>
      <c r="AE701" s="237">
        <f ca="1"/>
        <v>45603</v>
      </c>
      <c r="AF701" s="237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1">
        <f ca="1"/>
        <v>240102</v>
      </c>
      <c r="C702" s="241">
        <f ca="1"/>
        <v>0</v>
      </c>
      <c r="D702" s="240" t="str">
        <f ca="1"/>
        <v>ワーク 岡山</v>
      </c>
      <c r="E702" s="240">
        <f ca="1"/>
        <v>0</v>
      </c>
      <c r="F702" s="240">
        <f ca="1"/>
        <v>0</v>
      </c>
      <c r="G702" s="240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7">
        <f ca="1"/>
        <v>35789</v>
      </c>
      <c r="M702">
        <f ca="1"/>
        <v>27</v>
      </c>
      <c r="N702" s="238">
        <f ca="1"/>
        <v>1430</v>
      </c>
      <c r="O702">
        <f ca="1"/>
        <v>0</v>
      </c>
      <c r="P702" s="239">
        <f ca="1"/>
        <v>1900</v>
      </c>
      <c r="Q702">
        <f ca="1"/>
        <v>0</v>
      </c>
      <c r="R702" s="239">
        <f ca="1"/>
        <v>470</v>
      </c>
      <c r="S702" s="239">
        <f ca="1"/>
        <v>240000</v>
      </c>
      <c r="T702" s="239">
        <f ca="1"/>
        <v>12036</v>
      </c>
      <c r="U702" s="239" t="str">
        <f ca="1"/>
        <v>0</v>
      </c>
      <c r="V702" s="239">
        <f ca="1"/>
        <v>21960</v>
      </c>
      <c r="W702" s="237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7">
        <f ca="1"/>
        <v>45301</v>
      </c>
      <c r="AE702" s="237">
        <f ca="1"/>
        <v>45834</v>
      </c>
      <c r="AF702" s="237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1">
        <f ca="1"/>
        <v>220806</v>
      </c>
      <c r="C703" s="241">
        <f ca="1"/>
        <v>232076</v>
      </c>
      <c r="D703" s="240" t="str">
        <f ca="1"/>
        <v>高雄工業 岡山</v>
      </c>
      <c r="E703" s="240" t="str">
        <f ca="1"/>
        <v>高雄工業株式会社 岡山事業所HUB工場製作1課</v>
      </c>
      <c r="F703" s="240" t="str">
        <f ca="1"/>
        <v>1次旋係</v>
      </c>
      <c r="G703" s="240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7">
        <f ca="1"/>
        <v>31723</v>
      </c>
      <c r="M703">
        <f ca="1"/>
        <v>39</v>
      </c>
      <c r="N703" s="238">
        <f ca="1"/>
        <v>1420</v>
      </c>
      <c r="O703" t="str">
        <f ca="1"/>
        <v>2022/8/25　請負から派遣に切替　請負で1年以上経験有る為、1400円ｽﾀｰﾄ</v>
      </c>
      <c r="P703" s="239">
        <f ca="1"/>
        <v>1850</v>
      </c>
      <c r="Q703">
        <f ca="1"/>
        <v>0</v>
      </c>
      <c r="R703" s="239">
        <f ca="1"/>
        <v>430</v>
      </c>
      <c r="S703" s="239">
        <f ca="1"/>
        <v>280000</v>
      </c>
      <c r="T703" s="239">
        <f ca="1"/>
        <v>14042</v>
      </c>
      <c r="U703" s="239" t="str">
        <f ca="1"/>
        <v>0</v>
      </c>
      <c r="V703" s="239">
        <f ca="1"/>
        <v>25620</v>
      </c>
      <c r="W703" s="237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 s="237">
        <f ca="1"/>
        <v>45306</v>
      </c>
      <c r="AE703" s="237">
        <f ca="1"/>
        <v>0</v>
      </c>
      <c r="AF703" s="237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1">
        <f ca="1"/>
        <v>240103</v>
      </c>
      <c r="C704" s="241">
        <f ca="1"/>
        <v>8210087</v>
      </c>
      <c r="D704" s="240" t="str">
        <f ca="1"/>
        <v>コーリツ 乙川</v>
      </c>
      <c r="E704" s="240" t="str">
        <f ca="1"/>
        <v>乙川工場製造3課7工区9班</v>
      </c>
      <c r="F704" s="240" t="str">
        <f ca="1"/>
        <v>乙川工場製造3課7工区9班</v>
      </c>
      <c r="G704" s="240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7">
        <f ca="1"/>
        <v>29726</v>
      </c>
      <c r="M704">
        <f ca="1"/>
        <v>44</v>
      </c>
      <c r="N704" s="238">
        <f ca="1"/>
        <v>1555</v>
      </c>
      <c r="O704">
        <f ca="1"/>
        <v>0</v>
      </c>
      <c r="P704" s="239">
        <f ca="1"/>
        <v>2225</v>
      </c>
      <c r="Q704">
        <f ca="1"/>
        <v>0</v>
      </c>
      <c r="R704" s="239">
        <f ca="1"/>
        <v>670</v>
      </c>
      <c r="S704" s="239">
        <f ca="1"/>
        <v>380000</v>
      </c>
      <c r="T704" s="239">
        <f ca="1"/>
        <v>19057</v>
      </c>
      <c r="U704" s="239">
        <f ca="1"/>
        <v>3021</v>
      </c>
      <c r="V704" s="239">
        <f ca="1"/>
        <v>34770</v>
      </c>
      <c r="W704" s="237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7">
        <f ca="1"/>
        <v>45306</v>
      </c>
      <c r="AE704" s="237">
        <f ca="1"/>
        <v>0</v>
      </c>
      <c r="AF704" s="237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1">
        <f ca="1"/>
        <v>240104</v>
      </c>
      <c r="C705" s="241">
        <f ca="1"/>
        <v>242096</v>
      </c>
      <c r="D705" s="240" t="str">
        <f ca="1"/>
        <v>高雄工業 静岡</v>
      </c>
      <c r="E705" s="240" t="str">
        <f ca="1"/>
        <v>高雄工業株式会社 静岡事業所第一工場製作課</v>
      </c>
      <c r="F705" s="240" t="str">
        <f ca="1"/>
        <v>手動旋削</v>
      </c>
      <c r="G705" s="240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7">
        <f ca="1"/>
        <v>36697</v>
      </c>
      <c r="M705">
        <f ca="1"/>
        <v>25</v>
      </c>
      <c r="N705" s="238">
        <f ca="1"/>
        <v>1300</v>
      </c>
      <c r="O705">
        <f ca="1"/>
        <v>0</v>
      </c>
      <c r="P705" s="239">
        <f ca="1"/>
        <v>1690</v>
      </c>
      <c r="Q705">
        <f ca="1"/>
        <v>0</v>
      </c>
      <c r="R705" s="239">
        <f ca="1"/>
        <v>390</v>
      </c>
      <c r="S705" s="239">
        <f ca="1"/>
        <v>260000</v>
      </c>
      <c r="T705" s="239">
        <f ca="1"/>
        <v>13039</v>
      </c>
      <c r="U705" s="239" t="str">
        <f ca="1"/>
        <v>0</v>
      </c>
      <c r="V705" s="239">
        <f ca="1"/>
        <v>23790</v>
      </c>
      <c r="W705" s="237">
        <f ca="1"/>
        <v>46058</v>
      </c>
      <c r="X705">
        <f ca="1"/>
        <v>52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7">
        <f ca="1"/>
        <v>45309</v>
      </c>
      <c r="AE705" s="237">
        <f ca="1"/>
        <v>0</v>
      </c>
      <c r="AF705" s="237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1">
        <f ca="1"/>
        <v>240105</v>
      </c>
      <c r="C706" s="241">
        <f ca="1"/>
        <v>242097</v>
      </c>
      <c r="D706" s="240" t="str">
        <f ca="1"/>
        <v>高雄工業 静岡</v>
      </c>
      <c r="E706" s="240" t="str">
        <f ca="1"/>
        <v>高雄工業株式会社 静岡事業所第一工場製作課</v>
      </c>
      <c r="F706" s="240" t="str">
        <f ca="1"/>
        <v>自動旋削</v>
      </c>
      <c r="G706" s="240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7">
        <f ca="1"/>
        <v>37099</v>
      </c>
      <c r="M706">
        <f ca="1"/>
        <v>24</v>
      </c>
      <c r="N706" s="238">
        <f ca="1"/>
        <v>1320</v>
      </c>
      <c r="O706">
        <f ca="1"/>
        <v>0</v>
      </c>
      <c r="P706" s="239">
        <f ca="1"/>
        <v>1680</v>
      </c>
      <c r="Q706">
        <f ca="1"/>
        <v>0</v>
      </c>
      <c r="R706" s="239">
        <f ca="1"/>
        <v>360</v>
      </c>
      <c r="S706" s="239">
        <f ca="1"/>
        <v>260000</v>
      </c>
      <c r="T706" s="239">
        <f ca="1"/>
        <v>13039</v>
      </c>
      <c r="U706" s="239" t="str">
        <f ca="1"/>
        <v>0</v>
      </c>
      <c r="V706" s="239">
        <f ca="1"/>
        <v>23790</v>
      </c>
      <c r="W706" s="237">
        <f ca="1"/>
        <v>46058</v>
      </c>
      <c r="X706">
        <f ca="1"/>
        <v>52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7">
        <f ca="1"/>
        <v>45309</v>
      </c>
      <c r="AE706" s="237">
        <f ca="1"/>
        <v>0</v>
      </c>
      <c r="AF706" s="237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1">
        <f ca="1"/>
        <v>240106</v>
      </c>
      <c r="C707" s="241">
        <f ca="1"/>
        <v>242094</v>
      </c>
      <c r="D707" s="240" t="str">
        <f ca="1"/>
        <v>高雄工業 静岡</v>
      </c>
      <c r="E707" s="240" t="str">
        <f ca="1"/>
        <v>高雄工業株式会社 静岡事業所第一工場製作課</v>
      </c>
      <c r="F707" s="240" t="str">
        <f ca="1"/>
        <v>手動旋削</v>
      </c>
      <c r="G707" s="240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7">
        <f ca="1"/>
        <v>35186</v>
      </c>
      <c r="M707">
        <f ca="1"/>
        <v>29</v>
      </c>
      <c r="N707" s="238">
        <f ca="1"/>
        <v>1300</v>
      </c>
      <c r="O707">
        <f ca="1"/>
        <v>0</v>
      </c>
      <c r="P707" s="239">
        <f ca="1"/>
        <v>1670</v>
      </c>
      <c r="Q707">
        <f ca="1"/>
        <v>0</v>
      </c>
      <c r="R707" s="239">
        <f ca="1"/>
        <v>370</v>
      </c>
      <c r="S707" s="239">
        <f ca="1"/>
        <v>260000</v>
      </c>
      <c r="T707" s="239">
        <f ca="1"/>
        <v>13039</v>
      </c>
      <c r="U707" s="239" t="str">
        <f ca="1"/>
        <v>0</v>
      </c>
      <c r="V707" s="239">
        <f ca="1"/>
        <v>23790</v>
      </c>
      <c r="W707" s="237">
        <f ca="1"/>
        <v>46058</v>
      </c>
      <c r="X707">
        <f ca="1"/>
        <v>52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7">
        <f ca="1"/>
        <v>45309</v>
      </c>
      <c r="AE707" s="237">
        <f ca="1"/>
        <v>0</v>
      </c>
      <c r="AF707" s="23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1">
        <f ca="1"/>
        <v>240107</v>
      </c>
      <c r="C708" s="241">
        <f ca="1"/>
        <v>242095</v>
      </c>
      <c r="D708" s="240" t="str">
        <f ca="1"/>
        <v>高雄工業 静岡</v>
      </c>
      <c r="E708" s="240" t="str">
        <f ca="1"/>
        <v>高雄工業株式会社 静岡事業所第一工場製作課</v>
      </c>
      <c r="F708" s="240" t="str">
        <f ca="1"/>
        <v>手動旋削</v>
      </c>
      <c r="G708" s="240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7">
        <f ca="1"/>
        <v>36560</v>
      </c>
      <c r="M708">
        <f ca="1"/>
        <v>25</v>
      </c>
      <c r="N708" s="238">
        <f ca="1"/>
        <v>1300</v>
      </c>
      <c r="O708">
        <f ca="1"/>
        <v>0</v>
      </c>
      <c r="P708" s="239">
        <f ca="1"/>
        <v>1700</v>
      </c>
      <c r="Q708">
        <f ca="1"/>
        <v>0</v>
      </c>
      <c r="R708" s="239">
        <f ca="1"/>
        <v>400</v>
      </c>
      <c r="S708" s="239">
        <f ca="1"/>
        <v>260000</v>
      </c>
      <c r="T708" s="239">
        <f ca="1"/>
        <v>13039</v>
      </c>
      <c r="U708" s="239" t="str">
        <f ca="1"/>
        <v>0</v>
      </c>
      <c r="V708" s="239">
        <f ca="1"/>
        <v>23790</v>
      </c>
      <c r="W708" s="237">
        <f ca="1"/>
        <v>46058</v>
      </c>
      <c r="X708">
        <f ca="1"/>
        <v>52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7">
        <f ca="1"/>
        <v>45309</v>
      </c>
      <c r="AE708" s="237">
        <f ca="1"/>
        <v>0</v>
      </c>
      <c r="AF708" s="237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1">
        <f ca="1"/>
        <v>240108</v>
      </c>
      <c r="C709" s="241">
        <f ca="1"/>
        <v>242098</v>
      </c>
      <c r="D709" s="240" t="str">
        <f ca="1"/>
        <v>高雄工業 静岡</v>
      </c>
      <c r="E709" s="240" t="str">
        <f ca="1"/>
        <v>高雄工業株式会社 静岡事業所第一工場製作課</v>
      </c>
      <c r="F709" s="240" t="str">
        <f ca="1"/>
        <v>転造</v>
      </c>
      <c r="G709" s="240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7">
        <f ca="1"/>
        <v>37106</v>
      </c>
      <c r="M709">
        <f ca="1"/>
        <v>24</v>
      </c>
      <c r="N709" s="238">
        <f ca="1"/>
        <v>1300</v>
      </c>
      <c r="O709">
        <f ca="1"/>
        <v>0</v>
      </c>
      <c r="P709" s="239">
        <f ca="1"/>
        <v>1680</v>
      </c>
      <c r="Q709">
        <f ca="1"/>
        <v>0</v>
      </c>
      <c r="R709" s="239">
        <f ca="1"/>
        <v>380</v>
      </c>
      <c r="S709" s="239">
        <f ca="1"/>
        <v>260000</v>
      </c>
      <c r="T709" s="239">
        <f ca="1"/>
        <v>13039</v>
      </c>
      <c r="U709" s="239" t="str">
        <f ca="1"/>
        <v>0</v>
      </c>
      <c r="V709" s="239">
        <f ca="1"/>
        <v>23790</v>
      </c>
      <c r="W709" s="237">
        <f ca="1"/>
        <v>46058</v>
      </c>
      <c r="X709">
        <f ca="1"/>
        <v>52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7">
        <f ca="1"/>
        <v>45309</v>
      </c>
      <c r="AE709" s="237">
        <f ca="1"/>
        <v>0</v>
      </c>
      <c r="AF709" s="237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1">
        <f ca="1"/>
        <v>240109</v>
      </c>
      <c r="C710" s="241">
        <f ca="1"/>
        <v>222062</v>
      </c>
      <c r="D710" s="240" t="str">
        <f ca="1"/>
        <v>高雄工業 海南第二</v>
      </c>
      <c r="E710" s="240" t="str">
        <f ca="1"/>
        <v>高雄工業株式会社 愛知事業所海南第二工場製作課</v>
      </c>
      <c r="F710" s="240" t="str">
        <f ca="1"/>
        <v>W研磨</v>
      </c>
      <c r="G710" s="24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7">
        <f ca="1"/>
        <v>36618</v>
      </c>
      <c r="M710">
        <f ca="1"/>
        <v>25</v>
      </c>
      <c r="N710" s="238">
        <f ca="1"/>
        <v>1300</v>
      </c>
      <c r="O710">
        <f ca="1"/>
        <v>0</v>
      </c>
      <c r="P710" s="239">
        <f ca="1"/>
        <v>1650</v>
      </c>
      <c r="Q710">
        <f ca="1"/>
        <v>0</v>
      </c>
      <c r="R710" s="239">
        <f ca="1"/>
        <v>350</v>
      </c>
      <c r="S710" s="239">
        <f ca="1"/>
        <v>220000</v>
      </c>
      <c r="T710" s="239">
        <f ca="1"/>
        <v>11033</v>
      </c>
      <c r="U710" s="239" t="str">
        <f ca="1"/>
        <v>0</v>
      </c>
      <c r="V710" s="239">
        <f ca="1"/>
        <v>20130</v>
      </c>
      <c r="W710" s="237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7">
        <f ca="1"/>
        <v>45313</v>
      </c>
      <c r="AE710" s="237">
        <f ca="1"/>
        <v>45743</v>
      </c>
      <c r="AF710" s="237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1">
        <f ca="1"/>
        <v>240110</v>
      </c>
      <c r="C711" s="241">
        <f ca="1"/>
        <v>242102</v>
      </c>
      <c r="D711" s="240" t="str">
        <f ca="1"/>
        <v>高雄工業 静岡</v>
      </c>
      <c r="E711" s="240" t="str">
        <f ca="1"/>
        <v>高雄工業株式会社 静岡事業所第二工場製作課</v>
      </c>
      <c r="F711" s="240" t="str">
        <f ca="1"/>
        <v>ナット</v>
      </c>
      <c r="G711" s="240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7">
        <f ca="1"/>
        <v>36577</v>
      </c>
      <c r="M711">
        <f ca="1"/>
        <v>25</v>
      </c>
      <c r="N711" s="238">
        <f ca="1"/>
        <v>1300</v>
      </c>
      <c r="O711">
        <f ca="1"/>
        <v>0</v>
      </c>
      <c r="P711" s="239">
        <f ca="1"/>
        <v>1700</v>
      </c>
      <c r="Q711">
        <f ca="1"/>
        <v>0</v>
      </c>
      <c r="R711" s="239">
        <f ca="1"/>
        <v>400</v>
      </c>
      <c r="S711" s="239">
        <f ca="1"/>
        <v>280000</v>
      </c>
      <c r="T711" s="239">
        <f ca="1"/>
        <v>14042</v>
      </c>
      <c r="U711" s="239" t="str">
        <f ca="1"/>
        <v>0</v>
      </c>
      <c r="V711" s="239">
        <f ca="1"/>
        <v>25620</v>
      </c>
      <c r="W711" s="237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7">
        <f ca="1"/>
        <v>45314</v>
      </c>
      <c r="AE711" s="237">
        <f ca="1"/>
        <v>45775</v>
      </c>
      <c r="AF711" s="237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1">
        <f ca="1"/>
        <v>240114</v>
      </c>
      <c r="C712" s="241">
        <f ca="1"/>
        <v>0</v>
      </c>
      <c r="D712" s="240" t="str">
        <f ca="1"/>
        <v>瑞陵精機</v>
      </c>
      <c r="E712" s="240" t="str">
        <f ca="1"/>
        <v>製造課</v>
      </c>
      <c r="F712" s="240" t="str">
        <f ca="1"/>
        <v>等速ジョイント</v>
      </c>
      <c r="G712" s="240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7">
        <f ca="1"/>
        <v>34160</v>
      </c>
      <c r="M712">
        <f ca="1"/>
        <v>32</v>
      </c>
      <c r="N712" s="238">
        <f ca="1"/>
        <v>1200</v>
      </c>
      <c r="O712">
        <f ca="1"/>
        <v>0</v>
      </c>
      <c r="P712" s="239">
        <f ca="1"/>
        <v>1700</v>
      </c>
      <c r="Q712">
        <f ca="1"/>
        <v>0</v>
      </c>
      <c r="R712" s="239">
        <f ca="1"/>
        <v>500</v>
      </c>
      <c r="S712" s="239">
        <f ca="1"/>
        <v>240000</v>
      </c>
      <c r="T712" s="239">
        <f ca="1"/>
        <v>12036</v>
      </c>
      <c r="U712" s="239" t="str">
        <f ca="1"/>
        <v>0</v>
      </c>
      <c r="V712" s="239">
        <f ca="1"/>
        <v>21960</v>
      </c>
      <c r="W712" s="237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7">
        <f ca="1"/>
        <v>45314</v>
      </c>
      <c r="AE712" s="237">
        <f ca="1"/>
        <v>0</v>
      </c>
      <c r="AF712" s="237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1">
        <f ca="1"/>
        <v>240115</v>
      </c>
      <c r="C713" s="241">
        <f ca="1"/>
        <v>0</v>
      </c>
      <c r="D713" s="240" t="str">
        <f ca="1"/>
        <v>瑞陵精機</v>
      </c>
      <c r="E713" s="240">
        <f ca="1"/>
        <v>0</v>
      </c>
      <c r="F713" s="240">
        <f ca="1"/>
        <v>0</v>
      </c>
      <c r="G713" s="240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7">
        <f ca="1"/>
        <v>35457</v>
      </c>
      <c r="M713">
        <f ca="1"/>
        <v>28</v>
      </c>
      <c r="N713" s="238">
        <f ca="1"/>
        <v>1200</v>
      </c>
      <c r="O713">
        <f ca="1"/>
        <v>0</v>
      </c>
      <c r="P713" s="239">
        <f ca="1"/>
        <v>1700</v>
      </c>
      <c r="Q713">
        <f ca="1"/>
        <v>0</v>
      </c>
      <c r="R713" s="239">
        <f ca="1"/>
        <v>500</v>
      </c>
      <c r="S713" s="239">
        <f ca="1"/>
        <v>190000</v>
      </c>
      <c r="T713" s="239">
        <f ca="1"/>
        <v>9528</v>
      </c>
      <c r="U713" s="239" t="str">
        <f ca="1"/>
        <v>0</v>
      </c>
      <c r="V713" s="239">
        <f ca="1"/>
        <v>17385</v>
      </c>
      <c r="W713" s="237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7">
        <f ca="1"/>
        <v>45314</v>
      </c>
      <c r="AE713" s="237">
        <f ca="1"/>
        <v>45379</v>
      </c>
      <c r="AF713" s="237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1">
        <f ca="1"/>
        <v>240111</v>
      </c>
      <c r="C714" s="241">
        <f ca="1"/>
        <v>242100</v>
      </c>
      <c r="D714" s="240" t="str">
        <f ca="1"/>
        <v>高雄工業 静岡</v>
      </c>
      <c r="E714" s="240" t="str">
        <f ca="1"/>
        <v>高雄工業株式会社 静岡事業所第一工場製作課</v>
      </c>
      <c r="F714" s="240" t="str">
        <f ca="1"/>
        <v>転造</v>
      </c>
      <c r="G714" s="240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7">
        <f ca="1"/>
        <v>36708</v>
      </c>
      <c r="M714">
        <f ca="1"/>
        <v>25</v>
      </c>
      <c r="N714" s="238">
        <f ca="1"/>
        <v>1300</v>
      </c>
      <c r="O714">
        <f ca="1"/>
        <v>0</v>
      </c>
      <c r="P714" s="239">
        <f ca="1"/>
        <v>1670</v>
      </c>
      <c r="Q714">
        <f ca="1"/>
        <v>0</v>
      </c>
      <c r="R714" s="239">
        <f ca="1"/>
        <v>370</v>
      </c>
      <c r="S714" s="239">
        <f ca="1"/>
        <v>280000</v>
      </c>
      <c r="T714" s="239">
        <f ca="1"/>
        <v>14042</v>
      </c>
      <c r="U714" s="239" t="str">
        <f ca="1"/>
        <v>0</v>
      </c>
      <c r="V714" s="239">
        <f ca="1"/>
        <v>25620</v>
      </c>
      <c r="W714" s="237">
        <f ca="1"/>
        <v>46058</v>
      </c>
      <c r="X714">
        <f ca="1"/>
        <v>52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7">
        <f ca="1"/>
        <v>45314</v>
      </c>
      <c r="AE714" s="237">
        <f ca="1"/>
        <v>0</v>
      </c>
      <c r="AF714" s="237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1">
        <f ca="1"/>
        <v>240112</v>
      </c>
      <c r="C715" s="241">
        <f ca="1"/>
        <v>242101</v>
      </c>
      <c r="D715" s="240" t="str">
        <f ca="1"/>
        <v>高雄工業 静岡</v>
      </c>
      <c r="E715" s="240" t="str">
        <f ca="1"/>
        <v>高雄工業株式会社 静岡事業所第一工場製作課</v>
      </c>
      <c r="F715" s="240" t="str">
        <f ca="1"/>
        <v>自動旋削</v>
      </c>
      <c r="G715" s="240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7">
        <f ca="1"/>
        <v>36787</v>
      </c>
      <c r="M715">
        <f ca="1"/>
        <v>25</v>
      </c>
      <c r="N715" s="238">
        <f ca="1"/>
        <v>1300</v>
      </c>
      <c r="O715">
        <f ca="1"/>
        <v>0</v>
      </c>
      <c r="P715" s="239">
        <f ca="1"/>
        <v>1700</v>
      </c>
      <c r="Q715">
        <f ca="1"/>
        <v>0</v>
      </c>
      <c r="R715" s="239">
        <f ca="1"/>
        <v>400</v>
      </c>
      <c r="S715" s="239">
        <f ca="1"/>
        <v>280000</v>
      </c>
      <c r="T715" s="239">
        <f ca="1"/>
        <v>14042</v>
      </c>
      <c r="U715" s="239" t="str">
        <f ca="1"/>
        <v>0</v>
      </c>
      <c r="V715" s="239">
        <f ca="1"/>
        <v>25620</v>
      </c>
      <c r="W715" s="237">
        <f ca="1"/>
        <v>46058</v>
      </c>
      <c r="X715">
        <f ca="1"/>
        <v>52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7">
        <f ca="1"/>
        <v>45314</v>
      </c>
      <c r="AE715" s="237">
        <f ca="1"/>
        <v>0</v>
      </c>
      <c r="AF715" s="237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1">
        <f ca="1"/>
        <v>240113</v>
      </c>
      <c r="C716" s="241">
        <f ca="1"/>
        <v>242099</v>
      </c>
      <c r="D716" s="240" t="str">
        <f ca="1"/>
        <v>高雄工業 静岡</v>
      </c>
      <c r="E716" s="240" t="str">
        <f ca="1"/>
        <v>高雄工業株式会社 静岡事業所第一工場製作課</v>
      </c>
      <c r="F716" s="240" t="str">
        <f ca="1"/>
        <v>手動旋削</v>
      </c>
      <c r="G716" s="240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7">
        <f ca="1"/>
        <v>35877</v>
      </c>
      <c r="M716">
        <f ca="1"/>
        <v>27</v>
      </c>
      <c r="N716" s="238">
        <f ca="1"/>
        <v>1300</v>
      </c>
      <c r="O716">
        <f ca="1"/>
        <v>0</v>
      </c>
      <c r="P716" s="239">
        <f ca="1"/>
        <v>1680</v>
      </c>
      <c r="Q716">
        <f ca="1"/>
        <v>0</v>
      </c>
      <c r="R716" s="239">
        <f ca="1"/>
        <v>380</v>
      </c>
      <c r="S716" s="239">
        <f ca="1"/>
        <v>260000</v>
      </c>
      <c r="T716" s="239">
        <f ca="1"/>
        <v>13039</v>
      </c>
      <c r="U716" s="239" t="str">
        <f ca="1"/>
        <v>0</v>
      </c>
      <c r="V716" s="239">
        <f ca="1"/>
        <v>23790</v>
      </c>
      <c r="W716" s="237">
        <f ca="1"/>
        <v>46058</v>
      </c>
      <c r="X716">
        <f ca="1"/>
        <v>52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7">
        <f ca="1"/>
        <v>45314</v>
      </c>
      <c r="AE716" s="237">
        <f ca="1"/>
        <v>0</v>
      </c>
      <c r="AF716" s="237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1">
        <f ca="1"/>
        <v>240116</v>
      </c>
      <c r="C717" s="241">
        <f ca="1"/>
        <v>0</v>
      </c>
      <c r="D717" s="240" t="str">
        <f ca="1"/>
        <v>高雄工業 静岡</v>
      </c>
      <c r="E717" s="240" t="str">
        <f ca="1"/>
        <v>高雄工業株式会社 静岡事業所第一工場製作課</v>
      </c>
      <c r="F717" s="240">
        <f ca="1"/>
        <v>0</v>
      </c>
      <c r="G717" s="240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7">
        <f ca="1"/>
        <v>32245</v>
      </c>
      <c r="M717">
        <f ca="1"/>
        <v>37</v>
      </c>
      <c r="N717" s="238">
        <f ca="1"/>
        <v>1200</v>
      </c>
      <c r="O717">
        <f ca="1"/>
        <v>0</v>
      </c>
      <c r="P717" s="239">
        <f ca="1"/>
        <v>1650</v>
      </c>
      <c r="Q717">
        <f ca="1"/>
        <v>0</v>
      </c>
      <c r="R717" s="239">
        <f ca="1"/>
        <v>450</v>
      </c>
      <c r="S717" s="239">
        <f ca="1"/>
        <v>180000</v>
      </c>
      <c r="T717" s="239">
        <f ca="1"/>
        <v>9027</v>
      </c>
      <c r="U717" s="239" t="str">
        <f ca="1"/>
        <v>0</v>
      </c>
      <c r="V717" s="239">
        <f ca="1"/>
        <v>16470</v>
      </c>
      <c r="W717" s="23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7">
        <f ca="1"/>
        <v>45316</v>
      </c>
      <c r="AE717" s="237">
        <f ca="1"/>
        <v>45324</v>
      </c>
      <c r="AF717" s="23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1">
        <f ca="1"/>
        <v>240117</v>
      </c>
      <c r="C718" s="241">
        <f ca="1"/>
        <v>242104</v>
      </c>
      <c r="D718" s="240" t="str">
        <f ca="1"/>
        <v>高雄工業 静岡</v>
      </c>
      <c r="E718" s="240" t="str">
        <f ca="1"/>
        <v>高雄工業株式会社 静岡事業所第二工場製作課</v>
      </c>
      <c r="F718" s="240" t="str">
        <f ca="1"/>
        <v>ナット</v>
      </c>
      <c r="G718" s="240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7">
        <f ca="1"/>
        <v>37354</v>
      </c>
      <c r="M718">
        <f ca="1"/>
        <v>23</v>
      </c>
      <c r="N718" s="238">
        <f ca="1"/>
        <v>1200</v>
      </c>
      <c r="O718">
        <f ca="1"/>
        <v>0</v>
      </c>
      <c r="P718" s="239">
        <f ca="1"/>
        <v>1700</v>
      </c>
      <c r="Q718">
        <f ca="1"/>
        <v>0</v>
      </c>
      <c r="R718" s="239">
        <f ca="1"/>
        <v>500</v>
      </c>
      <c r="S718" s="239">
        <f ca="1"/>
        <v>260000</v>
      </c>
      <c r="T718" s="239">
        <f ca="1"/>
        <v>13039</v>
      </c>
      <c r="U718" s="239" t="str">
        <f ca="1"/>
        <v>0</v>
      </c>
      <c r="V718" s="239">
        <f ca="1"/>
        <v>23790</v>
      </c>
      <c r="W718" s="237">
        <f ca="1"/>
        <v>46058</v>
      </c>
      <c r="X718">
        <f ca="1"/>
        <v>52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7">
        <f ca="1"/>
        <v>45316</v>
      </c>
      <c r="AE718" s="237">
        <f ca="1"/>
        <v>0</v>
      </c>
      <c r="AF718" s="237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1">
        <f ca="1"/>
        <v>220214</v>
      </c>
      <c r="C719" s="241">
        <f ca="1"/>
        <v>0</v>
      </c>
      <c r="D719" s="240" t="str">
        <f ca="1"/>
        <v>ﾌｪﾆﾃｯｸｾﾐｺﾝﾀﾞｸﾀｰ 鹿児島</v>
      </c>
      <c r="E719" s="240">
        <f ca="1"/>
        <v>0</v>
      </c>
      <c r="F719" s="240">
        <f ca="1"/>
        <v>0</v>
      </c>
      <c r="G719" s="240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7">
        <f ca="1"/>
        <v>36030</v>
      </c>
      <c r="M719">
        <f ca="1"/>
        <v>27</v>
      </c>
      <c r="N719" s="238">
        <f ca="1"/>
        <v>1450</v>
      </c>
      <c r="O719">
        <f ca="1"/>
        <v>0</v>
      </c>
      <c r="P719" s="239">
        <f ca="1"/>
        <v>2100</v>
      </c>
      <c r="Q719">
        <f ca="1"/>
        <v>0</v>
      </c>
      <c r="R719" s="239">
        <f ca="1"/>
        <v>650</v>
      </c>
      <c r="S719" s="239">
        <f ca="1"/>
        <v>300000</v>
      </c>
      <c r="T719" s="239">
        <f ca="1"/>
        <v>15045</v>
      </c>
      <c r="U719" s="239" t="str">
        <f ca="1"/>
        <v>0</v>
      </c>
      <c r="V719" s="239">
        <f ca="1"/>
        <v>27450</v>
      </c>
      <c r="W719" s="237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7">
        <f ca="1"/>
        <v>45321</v>
      </c>
      <c r="AE719" s="237">
        <f ca="1"/>
        <v>45819</v>
      </c>
      <c r="AF719" s="237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1">
        <f ca="1"/>
        <v>240201</v>
      </c>
      <c r="C720" s="241">
        <f ca="1"/>
        <v>0</v>
      </c>
      <c r="D720" s="240" t="str">
        <f ca="1"/>
        <v>ワーク 堺</v>
      </c>
      <c r="E720" s="240">
        <f ca="1"/>
        <v>0</v>
      </c>
      <c r="F720" s="240">
        <f ca="1"/>
        <v>0</v>
      </c>
      <c r="G720" s="24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7">
        <f ca="1"/>
        <v>32830</v>
      </c>
      <c r="M720">
        <f ca="1"/>
        <v>36</v>
      </c>
      <c r="N720" s="238">
        <f ca="1"/>
        <v>1400</v>
      </c>
      <c r="O720">
        <f ca="1"/>
        <v>0</v>
      </c>
      <c r="P720" s="239">
        <f ca="1"/>
        <v>1900</v>
      </c>
      <c r="Q720">
        <f ca="1"/>
        <v>0</v>
      </c>
      <c r="R720" s="239">
        <f ca="1"/>
        <v>500</v>
      </c>
      <c r="S720" s="239">
        <f ca="1"/>
        <v>220000</v>
      </c>
      <c r="T720" s="239">
        <f ca="1"/>
        <v>11033</v>
      </c>
      <c r="U720" s="239" t="str">
        <f ca="1"/>
        <v>0</v>
      </c>
      <c r="V720" s="239">
        <f ca="1"/>
        <v>20130</v>
      </c>
      <c r="W720" s="237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7">
        <f ca="1"/>
        <v>45323</v>
      </c>
      <c r="AE720" s="237">
        <f ca="1"/>
        <v>45408</v>
      </c>
      <c r="AF720" s="237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1">
        <f ca="1"/>
        <v>240202</v>
      </c>
      <c r="C721" s="241">
        <f ca="1"/>
        <v>0</v>
      </c>
      <c r="D721" s="240" t="str">
        <f ca="1"/>
        <v>川原鉄工所</v>
      </c>
      <c r="E721" s="240" t="str">
        <f ca="1"/>
        <v>製造部</v>
      </c>
      <c r="F721" s="240" t="str">
        <f ca="1"/>
        <v>旋盤ライン</v>
      </c>
      <c r="G721" s="240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7">
        <f ca="1"/>
        <v>33244</v>
      </c>
      <c r="M721">
        <f ca="1"/>
        <v>34</v>
      </c>
      <c r="N721" s="238">
        <f ca="1"/>
        <v>1300</v>
      </c>
      <c r="O721">
        <f ca="1"/>
        <v>0</v>
      </c>
      <c r="P721" s="239">
        <f ca="1"/>
        <v>1650</v>
      </c>
      <c r="Q721">
        <f ca="1"/>
        <v>0</v>
      </c>
      <c r="R721" s="239">
        <f ca="1"/>
        <v>350</v>
      </c>
      <c r="S721" s="239">
        <f ca="1"/>
        <v>200000</v>
      </c>
      <c r="T721" s="239">
        <f ca="1"/>
        <v>10030</v>
      </c>
      <c r="U721" s="239" t="str">
        <f ca="1"/>
        <v>0</v>
      </c>
      <c r="V721" s="239">
        <f ca="1"/>
        <v>18300</v>
      </c>
      <c r="W721" s="237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7">
        <f ca="1"/>
        <v>45323</v>
      </c>
      <c r="AE721" s="237">
        <f ca="1"/>
        <v>45457</v>
      </c>
      <c r="AF721" s="237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1">
        <f ca="1"/>
        <v>201001</v>
      </c>
      <c r="C722" s="241">
        <f ca="1"/>
        <v>225003</v>
      </c>
      <c r="D722" s="240" t="str">
        <f ca="1"/>
        <v>ﾃｨｰｹｰｴﾝｼﾞﾆｱﾘﾝｸﾞ</v>
      </c>
      <c r="E722" s="240" t="str">
        <f ca="1"/>
        <v>IH技術開発部</v>
      </c>
      <c r="F722" s="240" t="str">
        <f ca="1"/>
        <v>CAD</v>
      </c>
      <c r="G722" s="240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7">
        <f ca="1"/>
        <v>33380</v>
      </c>
      <c r="M722">
        <f ca="1"/>
        <v>34</v>
      </c>
      <c r="N722" s="238">
        <f ca="1"/>
        <v>1400</v>
      </c>
      <c r="O722">
        <f ca="1"/>
        <v>0</v>
      </c>
      <c r="P722" s="239">
        <f ca="1"/>
        <v>1800</v>
      </c>
      <c r="Q722">
        <f ca="1"/>
        <v>0</v>
      </c>
      <c r="R722" s="239">
        <f ca="1"/>
        <v>400</v>
      </c>
      <c r="S722" s="239">
        <f ca="1"/>
        <v>300000</v>
      </c>
      <c r="T722" s="239">
        <f ca="1"/>
        <v>15045</v>
      </c>
      <c r="U722" s="239" t="str">
        <f ca="1"/>
        <v>0</v>
      </c>
      <c r="V722" s="239">
        <f ca="1"/>
        <v>27450</v>
      </c>
      <c r="W722" s="237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7">
        <f ca="1"/>
        <v>45327</v>
      </c>
      <c r="AE722" s="237">
        <f ca="1"/>
        <v>0</v>
      </c>
      <c r="AF722" s="237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1">
        <f ca="1"/>
        <v>240203</v>
      </c>
      <c r="C723" s="241">
        <f ca="1"/>
        <v>0</v>
      </c>
      <c r="D723" s="240" t="str">
        <f ca="1"/>
        <v>アサヒフォージ</v>
      </c>
      <c r="E723" s="240">
        <f ca="1"/>
        <v>0</v>
      </c>
      <c r="F723" s="240">
        <f ca="1"/>
        <v>0</v>
      </c>
      <c r="G723" s="240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7">
        <f ca="1"/>
        <v>35886</v>
      </c>
      <c r="M723">
        <f ca="1"/>
        <v>27</v>
      </c>
      <c r="N723" s="238">
        <f ca="1"/>
        <v>1600</v>
      </c>
      <c r="O723">
        <f ca="1"/>
        <v>0</v>
      </c>
      <c r="P723" s="239">
        <f ca="1"/>
        <v>2200</v>
      </c>
      <c r="Q723">
        <f ca="1"/>
        <v>0</v>
      </c>
      <c r="R723" s="239">
        <f ca="1"/>
        <v>600</v>
      </c>
      <c r="S723" s="239">
        <f ca="1"/>
        <v>240000</v>
      </c>
      <c r="T723" s="239">
        <f ca="1"/>
        <v>12036</v>
      </c>
      <c r="U723" s="239" t="str">
        <f ca="1"/>
        <v>0</v>
      </c>
      <c r="V723" s="239">
        <f ca="1"/>
        <v>21960</v>
      </c>
      <c r="W723" s="237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7">
        <f ca="1"/>
        <v>45341</v>
      </c>
      <c r="AE723" s="237">
        <f ca="1"/>
        <v>45471</v>
      </c>
      <c r="AF723" s="237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 s="241">
        <f ca="1"/>
        <v>240204</v>
      </c>
      <c r="C724" s="241">
        <f ca="1"/>
        <v>0</v>
      </c>
      <c r="D724" s="240" t="str">
        <f ca="1"/>
        <v>川原鉄工所</v>
      </c>
      <c r="E724" s="240" t="str">
        <f ca="1"/>
        <v>製造部</v>
      </c>
      <c r="F724" s="240" t="str">
        <f ca="1"/>
        <v>旋盤ライン</v>
      </c>
      <c r="G724" s="240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7">
        <f ca="1"/>
        <v>34702</v>
      </c>
      <c r="M724">
        <f ca="1"/>
        <v>30</v>
      </c>
      <c r="N724" s="238">
        <f ca="1"/>
        <v>1300</v>
      </c>
      <c r="O724">
        <f ca="1"/>
        <v>0</v>
      </c>
      <c r="P724" s="239">
        <f ca="1"/>
        <v>1650</v>
      </c>
      <c r="Q724">
        <f ca="1"/>
        <v>0</v>
      </c>
      <c r="R724" s="239">
        <f ca="1"/>
        <v>350</v>
      </c>
      <c r="S724" s="239">
        <f ca="1"/>
        <v>260000</v>
      </c>
      <c r="T724" s="239">
        <f ca="1"/>
        <v>13039</v>
      </c>
      <c r="U724" s="239" t="str">
        <f ca="1"/>
        <v>0</v>
      </c>
      <c r="V724" s="239">
        <f ca="1"/>
        <v>23790</v>
      </c>
      <c r="W724" s="237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7">
        <f ca="1"/>
        <v>45341</v>
      </c>
      <c r="AE724" s="237">
        <f ca="1"/>
        <v>45964</v>
      </c>
      <c r="AF724" s="237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1">
        <f ca="1"/>
        <v>240205</v>
      </c>
      <c r="C725" s="241">
        <f ca="1"/>
        <v>0</v>
      </c>
      <c r="D725" s="240" t="str">
        <f ca="1"/>
        <v>ピーエムアイ</v>
      </c>
      <c r="E725" s="240">
        <f ca="1"/>
        <v>0</v>
      </c>
      <c r="F725" s="240">
        <f ca="1"/>
        <v>0</v>
      </c>
      <c r="G725" s="240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7">
        <f ca="1"/>
        <v>33873</v>
      </c>
      <c r="M725">
        <f ca="1"/>
        <v>33</v>
      </c>
      <c r="N725" s="238">
        <f ca="1"/>
        <v>1300</v>
      </c>
      <c r="O725">
        <f ca="1"/>
        <v>0</v>
      </c>
      <c r="P725" s="239">
        <f ca="1"/>
        <v>1800</v>
      </c>
      <c r="Q725">
        <f ca="1"/>
        <v>0</v>
      </c>
      <c r="R725" s="239">
        <f ca="1"/>
        <v>500</v>
      </c>
      <c r="S725" s="239">
        <f ca="1"/>
        <v>240000</v>
      </c>
      <c r="T725" s="239">
        <f ca="1"/>
        <v>12036</v>
      </c>
      <c r="U725" s="239" t="str">
        <f ca="1"/>
        <v>0</v>
      </c>
      <c r="V725" s="239">
        <f ca="1"/>
        <v>21960</v>
      </c>
      <c r="W725" s="237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7">
        <f ca="1"/>
        <v>45341</v>
      </c>
      <c r="AE725" s="237">
        <f ca="1"/>
        <v>45624</v>
      </c>
      <c r="AF725" s="237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1">
        <f ca="1"/>
        <v>240206</v>
      </c>
      <c r="C726" s="241">
        <f ca="1"/>
        <v>0</v>
      </c>
      <c r="D726" s="240" t="str">
        <f ca="1"/>
        <v>川原鉄工所</v>
      </c>
      <c r="E726" s="240" t="str">
        <f ca="1"/>
        <v>製造部</v>
      </c>
      <c r="F726" s="240" t="str">
        <f ca="1"/>
        <v>旋盤ライン</v>
      </c>
      <c r="G726" s="240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7">
        <f ca="1"/>
        <v>18235</v>
      </c>
      <c r="M726">
        <f ca="1"/>
        <v>76</v>
      </c>
      <c r="N726" s="238">
        <f ca="1"/>
        <v>1250</v>
      </c>
      <c r="O726" t="str">
        <f ca="1"/>
        <v>24/8/21~1250　24/2/21～1300</v>
      </c>
      <c r="P726" s="239">
        <f ca="1"/>
        <v>1650</v>
      </c>
      <c r="Q726">
        <f ca="1"/>
        <v>0</v>
      </c>
      <c r="R726" s="239">
        <f ca="1"/>
        <v>400</v>
      </c>
      <c r="S726" s="239">
        <f ca="1"/>
        <v>220000</v>
      </c>
      <c r="T726" s="239">
        <f ca="1"/>
        <v>11033</v>
      </c>
      <c r="U726" s="239" t="str">
        <f ca="1"/>
        <v>0</v>
      </c>
      <c r="V726" s="239" t="str">
        <f ca="1"/>
        <v>0</v>
      </c>
      <c r="W726" s="237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7">
        <f ca="1"/>
        <v>45348</v>
      </c>
      <c r="AE726" s="237">
        <f ca="1"/>
        <v>45630</v>
      </c>
      <c r="AF726" s="237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1">
        <f ca="1"/>
        <v>240207</v>
      </c>
      <c r="C727" s="241">
        <f ca="1"/>
        <v>0</v>
      </c>
      <c r="D727" s="240" t="str">
        <f ca="1"/>
        <v>高雄工業 海南第二</v>
      </c>
      <c r="E727" s="240" t="str">
        <f ca="1"/>
        <v>高雄工業株式会社 海南第二工場製作課</v>
      </c>
      <c r="F727" s="240" t="str">
        <f ca="1"/>
        <v>W研磨</v>
      </c>
      <c r="G727" s="240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7">
        <f ca="1"/>
        <v>37765</v>
      </c>
      <c r="M727">
        <f ca="1"/>
        <v>22</v>
      </c>
      <c r="N727" s="238">
        <f ca="1"/>
        <v>1300</v>
      </c>
      <c r="O727">
        <f ca="1"/>
        <v>0</v>
      </c>
      <c r="P727" s="239">
        <f ca="1"/>
        <v>1780</v>
      </c>
      <c r="Q727">
        <f ca="1"/>
        <v>0</v>
      </c>
      <c r="R727" s="239">
        <f ca="1"/>
        <v>480</v>
      </c>
      <c r="S727" s="239">
        <f ca="1"/>
        <v>220000</v>
      </c>
      <c r="T727" s="239">
        <f ca="1"/>
        <v>11033</v>
      </c>
      <c r="U727" s="239" t="str">
        <f ca="1"/>
        <v>0</v>
      </c>
      <c r="V727" s="239">
        <f ca="1"/>
        <v>20130</v>
      </c>
      <c r="W727" s="23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7">
        <f ca="1"/>
        <v>45351</v>
      </c>
      <c r="AE727" s="237">
        <f ca="1"/>
        <v>45432</v>
      </c>
      <c r="AF727" s="23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1">
        <f ca="1"/>
        <v>240301</v>
      </c>
      <c r="C728" s="241">
        <f ca="1"/>
        <v>0</v>
      </c>
      <c r="D728" s="240" t="str">
        <f ca="1"/>
        <v>瑞陵精機</v>
      </c>
      <c r="E728" s="240">
        <f ca="1"/>
        <v>0</v>
      </c>
      <c r="F728" s="240">
        <f ca="1"/>
        <v>0</v>
      </c>
      <c r="G728" s="240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7">
        <f ca="1"/>
        <v>33363</v>
      </c>
      <c r="M728">
        <f ca="1"/>
        <v>34</v>
      </c>
      <c r="N728" s="238">
        <f ca="1"/>
        <v>1300</v>
      </c>
      <c r="O728">
        <f ca="1"/>
        <v>0</v>
      </c>
      <c r="P728" s="239">
        <f ca="1"/>
        <v>1700</v>
      </c>
      <c r="Q728">
        <f ca="1"/>
        <v>0</v>
      </c>
      <c r="R728" s="239">
        <f ca="1"/>
        <v>400</v>
      </c>
      <c r="S728" s="239">
        <f ca="1"/>
        <v>280000</v>
      </c>
      <c r="T728" s="239">
        <f ca="1"/>
        <v>14042</v>
      </c>
      <c r="U728" s="239" t="str">
        <f ca="1"/>
        <v>0</v>
      </c>
      <c r="V728" s="239">
        <f ca="1"/>
        <v>25620</v>
      </c>
      <c r="W728" s="237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7">
        <f ca="1"/>
        <v>45355</v>
      </c>
      <c r="AE728" s="237">
        <f ca="1"/>
        <v>45741</v>
      </c>
      <c r="AF728" s="237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1">
        <f ca="1"/>
        <v>240302</v>
      </c>
      <c r="C729" s="241">
        <f ca="1"/>
        <v>0</v>
      </c>
      <c r="D729" s="240" t="str">
        <f ca="1"/>
        <v>川原鉄工所</v>
      </c>
      <c r="E729" s="240" t="str">
        <f ca="1"/>
        <v>製造部</v>
      </c>
      <c r="F729" s="240" t="str">
        <f ca="1"/>
        <v>旋盤ライン</v>
      </c>
      <c r="G729" s="240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7">
        <f ca="1"/>
        <v>34486</v>
      </c>
      <c r="M729">
        <f ca="1"/>
        <v>31</v>
      </c>
      <c r="N729" s="238">
        <f ca="1"/>
        <v>1300</v>
      </c>
      <c r="O729">
        <f ca="1"/>
        <v>0</v>
      </c>
      <c r="P729" s="239">
        <f ca="1"/>
        <v>1650</v>
      </c>
      <c r="Q729">
        <f ca="1"/>
        <v>0</v>
      </c>
      <c r="R729" s="239">
        <f ca="1"/>
        <v>350</v>
      </c>
      <c r="S729" s="239">
        <f ca="1"/>
        <v>300000</v>
      </c>
      <c r="T729" s="239">
        <f ca="1"/>
        <v>15045</v>
      </c>
      <c r="U729" s="239" t="str">
        <f ca="1"/>
        <v>0</v>
      </c>
      <c r="V729" s="239">
        <f ca="1"/>
        <v>27450</v>
      </c>
      <c r="W729" s="237">
        <f ca="1"/>
        <v>46073</v>
      </c>
      <c r="X729">
        <f ca="1"/>
        <v>67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7">
        <f ca="1"/>
        <v>45356</v>
      </c>
      <c r="AE729" s="237">
        <f ca="1"/>
        <v>0</v>
      </c>
      <c r="AF729" s="237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1">
        <f ca="1"/>
        <v>240303</v>
      </c>
      <c r="C730" s="241">
        <f ca="1"/>
        <v>0</v>
      </c>
      <c r="D730" s="240" t="str">
        <f ca="1"/>
        <v>川原鉄工所</v>
      </c>
      <c r="E730" s="240" t="str">
        <f ca="1"/>
        <v>製造部</v>
      </c>
      <c r="F730" s="240" t="str">
        <f ca="1"/>
        <v>旋盤ライン</v>
      </c>
      <c r="G730" s="24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7">
        <f ca="1"/>
        <v>35921</v>
      </c>
      <c r="M730">
        <f ca="1"/>
        <v>27</v>
      </c>
      <c r="N730" s="238">
        <f ca="1"/>
        <v>1300</v>
      </c>
      <c r="O730">
        <f ca="1"/>
        <v>0</v>
      </c>
      <c r="P730" s="239">
        <f ca="1"/>
        <v>1650</v>
      </c>
      <c r="Q730">
        <f ca="1"/>
        <v>0</v>
      </c>
      <c r="R730" s="239">
        <f ca="1"/>
        <v>350</v>
      </c>
      <c r="S730" s="239">
        <f ca="1"/>
        <v>280000</v>
      </c>
      <c r="T730" s="239">
        <f ca="1"/>
        <v>14042</v>
      </c>
      <c r="U730" s="239" t="str">
        <f ca="1"/>
        <v>0</v>
      </c>
      <c r="V730" s="239">
        <f ca="1"/>
        <v>25620</v>
      </c>
      <c r="W730" s="237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7">
        <f ca="1"/>
        <v>45357</v>
      </c>
      <c r="AE730" s="237">
        <f ca="1"/>
        <v>45652</v>
      </c>
      <c r="AF730" s="237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1">
        <f ca="1"/>
        <v>240304</v>
      </c>
      <c r="C731" s="241">
        <f ca="1"/>
        <v>0</v>
      </c>
      <c r="D731" s="240" t="str">
        <f ca="1"/>
        <v>ユアサ工機 御津</v>
      </c>
      <c r="E731" s="240">
        <f ca="1"/>
        <v>0</v>
      </c>
      <c r="F731" s="240">
        <f ca="1"/>
        <v>0</v>
      </c>
      <c r="G731" s="240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7">
        <f ca="1"/>
        <v>36735</v>
      </c>
      <c r="M731">
        <f ca="1"/>
        <v>25</v>
      </c>
      <c r="N731" s="238">
        <f ca="1"/>
        <v>1300</v>
      </c>
      <c r="O731">
        <f ca="1"/>
        <v>0</v>
      </c>
      <c r="P731" s="239">
        <f ca="1"/>
        <v>1900</v>
      </c>
      <c r="Q731">
        <f ca="1"/>
        <v>0</v>
      </c>
      <c r="R731" s="239">
        <f ca="1"/>
        <v>600</v>
      </c>
      <c r="S731" s="239">
        <f ca="1"/>
        <v>300000</v>
      </c>
      <c r="T731" s="239">
        <f ca="1"/>
        <v>15045</v>
      </c>
      <c r="U731" s="239" t="str">
        <f ca="1"/>
        <v>0</v>
      </c>
      <c r="V731" s="239">
        <f ca="1"/>
        <v>27450</v>
      </c>
      <c r="W731" s="237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7">
        <f ca="1"/>
        <v>45357</v>
      </c>
      <c r="AE731" s="237">
        <f ca="1"/>
        <v>0</v>
      </c>
      <c r="AF731" s="237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1">
        <f ca="1"/>
        <v>240305</v>
      </c>
      <c r="C732" s="241">
        <f ca="1"/>
        <v>222066</v>
      </c>
      <c r="D732" s="240" t="str">
        <f ca="1"/>
        <v>高雄工業 海南第一</v>
      </c>
      <c r="E732" s="240" t="str">
        <f ca="1"/>
        <v>高雄工業株式会社 愛知事業所海南第一工場製作2課</v>
      </c>
      <c r="F732" s="240" t="str">
        <f ca="1"/>
        <v>熱処理</v>
      </c>
      <c r="G732" s="240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7">
        <f ca="1"/>
        <v>37573</v>
      </c>
      <c r="M732">
        <f ca="1"/>
        <v>23</v>
      </c>
      <c r="N732" s="238">
        <f ca="1"/>
        <v>1300</v>
      </c>
      <c r="O732">
        <f ca="1"/>
        <v>0</v>
      </c>
      <c r="P732" s="239">
        <f ca="1"/>
        <v>1670</v>
      </c>
      <c r="Q732">
        <f ca="1"/>
        <v>0</v>
      </c>
      <c r="R732" s="239">
        <f ca="1"/>
        <v>370</v>
      </c>
      <c r="S732" s="239">
        <f ca="1"/>
        <v>220000</v>
      </c>
      <c r="T732" s="239">
        <f ca="1"/>
        <v>11033</v>
      </c>
      <c r="U732" s="239" t="str">
        <f ca="1"/>
        <v>0</v>
      </c>
      <c r="V732" s="239">
        <f ca="1"/>
        <v>20130</v>
      </c>
      <c r="W732" s="237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7">
        <f ca="1"/>
        <v>45359</v>
      </c>
      <c r="AE732" s="237">
        <f ca="1"/>
        <v>0</v>
      </c>
      <c r="AF732" s="237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1">
        <f ca="1"/>
        <v>240306</v>
      </c>
      <c r="C733" s="241">
        <f ca="1"/>
        <v>222064</v>
      </c>
      <c r="D733" s="240" t="str">
        <f ca="1"/>
        <v>高雄工業 海南第一</v>
      </c>
      <c r="E733" s="240" t="str">
        <f ca="1"/>
        <v>高雄工業株式会社 愛知事業所海南第一工場製作1課</v>
      </c>
      <c r="F733" s="240" t="str">
        <f ca="1"/>
        <v>H_2次旋</v>
      </c>
      <c r="G733" s="240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7">
        <f ca="1"/>
        <v>36526</v>
      </c>
      <c r="M733">
        <f ca="1"/>
        <v>25</v>
      </c>
      <c r="N733" s="238">
        <f ca="1"/>
        <v>1300</v>
      </c>
      <c r="O733">
        <f ca="1"/>
        <v>0</v>
      </c>
      <c r="P733" s="239">
        <f ca="1"/>
        <v>1670</v>
      </c>
      <c r="Q733">
        <f ca="1"/>
        <v>0</v>
      </c>
      <c r="R733" s="239">
        <f ca="1"/>
        <v>370</v>
      </c>
      <c r="S733" s="239">
        <f ca="1"/>
        <v>240000</v>
      </c>
      <c r="T733" s="239">
        <f ca="1"/>
        <v>12036</v>
      </c>
      <c r="U733" s="239" t="str">
        <f ca="1"/>
        <v>0</v>
      </c>
      <c r="V733" s="239">
        <f ca="1"/>
        <v>21960</v>
      </c>
      <c r="W733" s="237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7">
        <f ca="1"/>
        <v>45359</v>
      </c>
      <c r="AE733" s="237">
        <f ca="1"/>
        <v>0</v>
      </c>
      <c r="AF733" s="237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1">
        <f ca="1"/>
        <v>240307</v>
      </c>
      <c r="C734" s="241">
        <f ca="1"/>
        <v>222065</v>
      </c>
      <c r="D734" s="240" t="str">
        <f ca="1"/>
        <v>高雄工業 海南第一</v>
      </c>
      <c r="E734" s="240" t="str">
        <f ca="1"/>
        <v>高雄工業株式会社 愛知事業所海南第一工場製作1課</v>
      </c>
      <c r="F734" s="240" t="str">
        <f ca="1"/>
        <v>H_2次旋</v>
      </c>
      <c r="G734" s="240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7">
        <f ca="1"/>
        <v>36859</v>
      </c>
      <c r="M734">
        <f ca="1"/>
        <v>25</v>
      </c>
      <c r="N734" s="238">
        <f ca="1"/>
        <v>1250</v>
      </c>
      <c r="O734">
        <f ca="1"/>
        <v>0</v>
      </c>
      <c r="P734" s="239">
        <f ca="1"/>
        <v>1650</v>
      </c>
      <c r="Q734">
        <f ca="1"/>
        <v>0</v>
      </c>
      <c r="R734" s="239">
        <f ca="1"/>
        <v>400</v>
      </c>
      <c r="S734" s="239">
        <f ca="1"/>
        <v>240000</v>
      </c>
      <c r="T734" s="239">
        <f ca="1"/>
        <v>12036</v>
      </c>
      <c r="U734" s="239" t="str">
        <f ca="1"/>
        <v>0</v>
      </c>
      <c r="V734" s="239">
        <f ca="1"/>
        <v>21960</v>
      </c>
      <c r="W734" s="237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7">
        <f ca="1"/>
        <v>45359</v>
      </c>
      <c r="AE734" s="237">
        <f ca="1"/>
        <v>45679</v>
      </c>
      <c r="AF734" s="237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 s="241">
        <f ca="1"/>
        <v>240308</v>
      </c>
      <c r="C735" s="241">
        <f ca="1"/>
        <v>8210088</v>
      </c>
      <c r="D735" s="240" t="str">
        <f ca="1"/>
        <v>コーリツ 乙川</v>
      </c>
      <c r="E735" s="240" t="str">
        <f ca="1"/>
        <v>乙川工場製造3課5工区7班</v>
      </c>
      <c r="F735" s="240" t="str">
        <f ca="1"/>
        <v>乙川工場製造3課5工区7班</v>
      </c>
      <c r="G735" s="240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7">
        <f ca="1"/>
        <v>32911</v>
      </c>
      <c r="M735">
        <f ca="1"/>
        <v>35</v>
      </c>
      <c r="N735" s="238">
        <f ca="1"/>
        <v>1500</v>
      </c>
      <c r="O735">
        <f ca="1"/>
        <v>0</v>
      </c>
      <c r="P735" s="239">
        <f ca="1"/>
        <v>2150</v>
      </c>
      <c r="Q735">
        <f ca="1"/>
        <v>0</v>
      </c>
      <c r="R735" s="239">
        <f ca="1"/>
        <v>650</v>
      </c>
      <c r="S735" s="239">
        <f ca="1"/>
        <v>360000</v>
      </c>
      <c r="T735" s="239">
        <f ca="1"/>
        <v>18054</v>
      </c>
      <c r="U735" s="239" t="str">
        <f ca="1"/>
        <v>0</v>
      </c>
      <c r="V735" s="239">
        <f ca="1"/>
        <v>32940</v>
      </c>
      <c r="W735" s="237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7">
        <f ca="1"/>
        <v>45362</v>
      </c>
      <c r="AE735" s="237">
        <f ca="1"/>
        <v>45908</v>
      </c>
      <c r="AF735" s="237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1">
        <f ca="1"/>
        <v>240309</v>
      </c>
      <c r="C736" s="241">
        <f ca="1"/>
        <v>0</v>
      </c>
      <c r="D736" s="240" t="str">
        <f ca="1"/>
        <v>川原鉄工所</v>
      </c>
      <c r="E736" s="240" t="str">
        <f ca="1"/>
        <v>製造部</v>
      </c>
      <c r="F736" s="240" t="str">
        <f ca="1"/>
        <v>旋盤ライン</v>
      </c>
      <c r="G736" s="240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7">
        <f ca="1"/>
        <v>32702</v>
      </c>
      <c r="M736">
        <f ca="1"/>
        <v>36</v>
      </c>
      <c r="N736" s="238">
        <f ca="1"/>
        <v>1300</v>
      </c>
      <c r="O736">
        <f ca="1"/>
        <v>0</v>
      </c>
      <c r="P736" s="239">
        <f ca="1"/>
        <v>1650</v>
      </c>
      <c r="Q736">
        <f ca="1"/>
        <v>0</v>
      </c>
      <c r="R736" s="239">
        <f ca="1"/>
        <v>350</v>
      </c>
      <c r="S736" s="239">
        <f ca="1"/>
        <v>300000</v>
      </c>
      <c r="T736" s="239">
        <f ca="1"/>
        <v>15045</v>
      </c>
      <c r="U736" s="239" t="str">
        <f ca="1"/>
        <v>0</v>
      </c>
      <c r="V736" s="239">
        <f ca="1"/>
        <v>27450</v>
      </c>
      <c r="W736" s="237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7">
        <f ca="1"/>
        <v>45362</v>
      </c>
      <c r="AE736" s="237">
        <f ca="1"/>
        <v>0</v>
      </c>
      <c r="AF736" s="237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1">
        <f ca="1"/>
        <v>220315</v>
      </c>
      <c r="C737" s="241">
        <f ca="1"/>
        <v>8210089</v>
      </c>
      <c r="D737" s="240" t="str">
        <f ca="1"/>
        <v>コーリツ 乙川</v>
      </c>
      <c r="E737" s="240" t="str">
        <f ca="1"/>
        <v>乙川工場製造3課5工区7班</v>
      </c>
      <c r="F737" s="240" t="str">
        <f ca="1"/>
        <v>乙川工場製造3課5工区7班</v>
      </c>
      <c r="G737" s="240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7">
        <f ca="1"/>
        <v>34262</v>
      </c>
      <c r="M737">
        <f ca="1"/>
        <v>32</v>
      </c>
      <c r="N737" s="238">
        <f ca="1"/>
        <v>1400</v>
      </c>
      <c r="O737">
        <f ca="1"/>
        <v>0</v>
      </c>
      <c r="P737" s="239">
        <f ca="1"/>
        <v>1990</v>
      </c>
      <c r="Q737">
        <f ca="1"/>
        <v>0</v>
      </c>
      <c r="R737" s="239">
        <f ca="1"/>
        <v>590</v>
      </c>
      <c r="S737" s="239">
        <f ca="1"/>
        <v>360000</v>
      </c>
      <c r="T737" s="239">
        <f ca="1"/>
        <v>18054</v>
      </c>
      <c r="U737" s="239" t="str">
        <f ca="1"/>
        <v>0</v>
      </c>
      <c r="V737" s="239">
        <f ca="1"/>
        <v>32940</v>
      </c>
      <c r="W737" s="2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7">
        <f ca="1"/>
        <v>45363</v>
      </c>
      <c r="AE737" s="237">
        <f ca="1"/>
        <v>45609</v>
      </c>
      <c r="AF737" s="2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1">
        <f ca="1"/>
        <v>240310</v>
      </c>
      <c r="C738" s="241">
        <f ca="1"/>
        <v>242105</v>
      </c>
      <c r="D738" s="240" t="str">
        <f ca="1"/>
        <v>高雄工業 静岡</v>
      </c>
      <c r="E738" s="240" t="str">
        <f ca="1"/>
        <v>高雄工業株式会社 静岡事業所第一工場製作課</v>
      </c>
      <c r="F738" s="240" t="str">
        <f ca="1"/>
        <v>チャンファー</v>
      </c>
      <c r="G738" s="240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7">
        <f ca="1"/>
        <v>35522</v>
      </c>
      <c r="M738">
        <f ca="1"/>
        <v>28</v>
      </c>
      <c r="N738" s="238">
        <f ca="1"/>
        <v>1300</v>
      </c>
      <c r="O738">
        <f ca="1"/>
        <v>0</v>
      </c>
      <c r="P738" s="239">
        <f ca="1"/>
        <v>1660</v>
      </c>
      <c r="Q738">
        <f ca="1"/>
        <v>0</v>
      </c>
      <c r="R738" s="239">
        <f ca="1"/>
        <v>360</v>
      </c>
      <c r="S738" s="239">
        <f ca="1"/>
        <v>320000</v>
      </c>
      <c r="T738" s="239">
        <f ca="1"/>
        <v>16048</v>
      </c>
      <c r="U738" s="239" t="str">
        <f ca="1"/>
        <v>0</v>
      </c>
      <c r="V738" s="239">
        <f ca="1"/>
        <v>29280</v>
      </c>
      <c r="W738" s="237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7">
        <f ca="1"/>
        <v>45363</v>
      </c>
      <c r="AE738" s="237">
        <f ca="1"/>
        <v>45813</v>
      </c>
      <c r="AF738" s="237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1">
        <f ca="1"/>
        <v>240311</v>
      </c>
      <c r="C739" s="241">
        <f ca="1"/>
        <v>242106</v>
      </c>
      <c r="D739" s="240" t="str">
        <f ca="1"/>
        <v>高雄工業 静岡</v>
      </c>
      <c r="E739" s="240" t="str">
        <f ca="1"/>
        <v>高雄工業株式会社 静岡事業所第一工場製作課</v>
      </c>
      <c r="F739" s="240" t="str">
        <f ca="1"/>
        <v>自動旋削</v>
      </c>
      <c r="G739" s="240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7">
        <f ca="1"/>
        <v>36528</v>
      </c>
      <c r="M739">
        <f ca="1"/>
        <v>25</v>
      </c>
      <c r="N739" s="238">
        <f ca="1"/>
        <v>1300</v>
      </c>
      <c r="O739">
        <f ca="1"/>
        <v>0</v>
      </c>
      <c r="P739" s="239">
        <f ca="1"/>
        <v>1670</v>
      </c>
      <c r="Q739">
        <f ca="1"/>
        <v>0</v>
      </c>
      <c r="R739" s="239">
        <f ca="1"/>
        <v>370</v>
      </c>
      <c r="S739" s="239">
        <f ca="1"/>
        <v>260000</v>
      </c>
      <c r="T739" s="239">
        <f ca="1"/>
        <v>13039</v>
      </c>
      <c r="U739" s="239" t="str">
        <f ca="1"/>
        <v>0</v>
      </c>
      <c r="V739" s="239">
        <f ca="1"/>
        <v>23790</v>
      </c>
      <c r="W739" s="237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7">
        <f ca="1"/>
        <v>45363</v>
      </c>
      <c r="AE739" s="237">
        <f ca="1"/>
        <v>0</v>
      </c>
      <c r="AF739" s="237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1">
        <f ca="1"/>
        <v>240312</v>
      </c>
      <c r="C740" s="241">
        <f ca="1"/>
        <v>242107</v>
      </c>
      <c r="D740" s="240" t="str">
        <f ca="1"/>
        <v>高雄工業 静岡</v>
      </c>
      <c r="E740" s="240" t="str">
        <f ca="1"/>
        <v>高雄工業株式会社 静岡事業所第二工場製作課</v>
      </c>
      <c r="F740" s="240" t="str">
        <f ca="1"/>
        <v>内輪</v>
      </c>
      <c r="G740" s="2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7">
        <f ca="1"/>
        <v>36872</v>
      </c>
      <c r="M740">
        <f ca="1"/>
        <v>25</v>
      </c>
      <c r="N740" s="238">
        <f ca="1"/>
        <v>1300</v>
      </c>
      <c r="O740">
        <f ca="1"/>
        <v>0</v>
      </c>
      <c r="P740" s="239">
        <f ca="1"/>
        <v>1660</v>
      </c>
      <c r="Q740">
        <f ca="1"/>
        <v>0</v>
      </c>
      <c r="R740" s="239">
        <f ca="1"/>
        <v>360</v>
      </c>
      <c r="S740" s="239">
        <f ca="1"/>
        <v>280000</v>
      </c>
      <c r="T740" s="239">
        <f ca="1"/>
        <v>14042</v>
      </c>
      <c r="U740" s="239" t="str">
        <f ca="1"/>
        <v>0</v>
      </c>
      <c r="V740" s="239">
        <f ca="1"/>
        <v>25620</v>
      </c>
      <c r="W740" s="237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7">
        <f ca="1"/>
        <v>45363</v>
      </c>
      <c r="AE740" s="237">
        <f ca="1"/>
        <v>0</v>
      </c>
      <c r="AF740" s="237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1">
        <f ca="1"/>
        <v>240313</v>
      </c>
      <c r="C741" s="241">
        <f ca="1"/>
        <v>0</v>
      </c>
      <c r="D741" s="240" t="str">
        <f ca="1"/>
        <v>ユアサ工機 御津</v>
      </c>
      <c r="E741" s="240">
        <f ca="1"/>
        <v>0</v>
      </c>
      <c r="F741" s="240">
        <f ca="1"/>
        <v>0</v>
      </c>
      <c r="G741" s="240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7">
        <f ca="1"/>
        <v>36997</v>
      </c>
      <c r="M741">
        <f ca="1"/>
        <v>24</v>
      </c>
      <c r="N741" s="238">
        <f ca="1"/>
        <v>1300</v>
      </c>
      <c r="O741">
        <f ca="1"/>
        <v>0</v>
      </c>
      <c r="P741" s="239">
        <f ca="1"/>
        <v>1900</v>
      </c>
      <c r="Q741">
        <f ca="1"/>
        <v>0</v>
      </c>
      <c r="R741" s="239">
        <f ca="1"/>
        <v>600</v>
      </c>
      <c r="S741" s="239">
        <f ca="1"/>
        <v>280000</v>
      </c>
      <c r="T741" s="239">
        <f ca="1"/>
        <v>14042</v>
      </c>
      <c r="U741" s="239" t="str">
        <f ca="1"/>
        <v>0</v>
      </c>
      <c r="V741" s="239">
        <f ca="1"/>
        <v>25620</v>
      </c>
      <c r="W741" s="237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7">
        <f ca="1"/>
        <v>45364</v>
      </c>
      <c r="AE741" s="237">
        <f ca="1"/>
        <v>45687</v>
      </c>
      <c r="AF741" s="237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1">
        <f ca="1"/>
        <v>240314</v>
      </c>
      <c r="C742" s="241">
        <f ca="1"/>
        <v>222067</v>
      </c>
      <c r="D742" s="240" t="str">
        <f ca="1"/>
        <v>高雄工業 海南第一</v>
      </c>
      <c r="E742" s="240" t="str">
        <f ca="1"/>
        <v>高雄工業株式会社 愛知事業所海南第一工場製作1課</v>
      </c>
      <c r="F742" s="240" t="str">
        <f ca="1"/>
        <v>H_2次旋</v>
      </c>
      <c r="G742" s="240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7">
        <f ca="1"/>
        <v>36855</v>
      </c>
      <c r="M742">
        <f ca="1"/>
        <v>25</v>
      </c>
      <c r="N742" s="238">
        <f ca="1"/>
        <v>1300</v>
      </c>
      <c r="O742">
        <f ca="1"/>
        <v>0</v>
      </c>
      <c r="P742" s="239">
        <f ca="1"/>
        <v>1670</v>
      </c>
      <c r="Q742">
        <f ca="1"/>
        <v>0</v>
      </c>
      <c r="R742" s="239">
        <f ca="1"/>
        <v>370</v>
      </c>
      <c r="S742" s="239">
        <f ca="1"/>
        <v>240000</v>
      </c>
      <c r="T742" s="239">
        <f ca="1"/>
        <v>12036</v>
      </c>
      <c r="U742" s="239" t="str">
        <f ca="1"/>
        <v>0</v>
      </c>
      <c r="V742" s="239">
        <f ca="1"/>
        <v>21960</v>
      </c>
      <c r="W742" s="237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7">
        <f ca="1"/>
        <v>45365</v>
      </c>
      <c r="AE742" s="237">
        <f ca="1"/>
        <v>0</v>
      </c>
      <c r="AF742" s="237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1">
        <f ca="1"/>
        <v>240315</v>
      </c>
      <c r="C743" s="241">
        <f ca="1"/>
        <v>222068</v>
      </c>
      <c r="D743" s="240" t="str">
        <f ca="1"/>
        <v>高雄工業 海南第一</v>
      </c>
      <c r="E743" s="240" t="str">
        <f ca="1"/>
        <v>高雄工業株式会社 愛知事業所海南第一工場製作2課</v>
      </c>
      <c r="F743" s="240" t="str">
        <f ca="1"/>
        <v>熱処理</v>
      </c>
      <c r="G743" s="240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7">
        <f ca="1"/>
        <v>36294</v>
      </c>
      <c r="M743">
        <f ca="1"/>
        <v>26</v>
      </c>
      <c r="N743" s="238">
        <f ca="1"/>
        <v>1300</v>
      </c>
      <c r="O743">
        <f ca="1"/>
        <v>0</v>
      </c>
      <c r="P743" s="239">
        <f ca="1"/>
        <v>1670</v>
      </c>
      <c r="Q743">
        <f ca="1"/>
        <v>0</v>
      </c>
      <c r="R743" s="239">
        <f ca="1"/>
        <v>370</v>
      </c>
      <c r="S743" s="239">
        <f ca="1"/>
        <v>240000</v>
      </c>
      <c r="T743" s="239">
        <f ca="1"/>
        <v>12036</v>
      </c>
      <c r="U743" s="239" t="str">
        <f ca="1"/>
        <v>0</v>
      </c>
      <c r="V743" s="239">
        <f ca="1"/>
        <v>21960</v>
      </c>
      <c r="W743" s="237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7">
        <f ca="1"/>
        <v>45365</v>
      </c>
      <c r="AE743" s="237">
        <f ca="1"/>
        <v>0</v>
      </c>
      <c r="AF743" s="237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1">
        <f ca="1"/>
        <v>240319</v>
      </c>
      <c r="C744" s="241">
        <f ca="1"/>
        <v>212049</v>
      </c>
      <c r="D744" s="240" t="str">
        <f ca="1"/>
        <v>ピーエムアイ</v>
      </c>
      <c r="E744" s="240" t="str">
        <f ca="1"/>
        <v>高雄工業株式会社 愛知事業所本社工場製作課</v>
      </c>
      <c r="F744" s="240" t="str">
        <f ca="1"/>
        <v>Aライン</v>
      </c>
      <c r="G744" s="240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7">
        <f ca="1"/>
        <v>34929</v>
      </c>
      <c r="M744">
        <f ca="1"/>
        <v>30</v>
      </c>
      <c r="N744" s="238">
        <f ca="1"/>
        <v>1300</v>
      </c>
      <c r="O744">
        <f ca="1"/>
        <v>0</v>
      </c>
      <c r="P744" s="239">
        <f ca="1"/>
        <v>1800</v>
      </c>
      <c r="Q744">
        <f ca="1"/>
        <v>0</v>
      </c>
      <c r="R744" s="239">
        <f ca="1"/>
        <v>500</v>
      </c>
      <c r="S744" s="239">
        <f ca="1"/>
        <v>240000</v>
      </c>
      <c r="T744" s="239">
        <f ca="1"/>
        <v>12036</v>
      </c>
      <c r="U744" s="239" t="str">
        <f ca="1"/>
        <v>0</v>
      </c>
      <c r="V744" s="239">
        <f ca="1"/>
        <v>21960</v>
      </c>
      <c r="W744" s="237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7">
        <f ca="1"/>
        <v>45366</v>
      </c>
      <c r="AE744" s="237">
        <f ca="1"/>
        <v>0</v>
      </c>
      <c r="AF744" s="237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1">
        <f ca="1"/>
        <v>240316</v>
      </c>
      <c r="C745" s="241">
        <f ca="1"/>
        <v>242108</v>
      </c>
      <c r="D745" s="240" t="str">
        <f ca="1"/>
        <v>高雄工業 静岡</v>
      </c>
      <c r="E745" s="240" t="str">
        <f ca="1"/>
        <v>高雄工業株式会社 静岡事業所第一工場製作課</v>
      </c>
      <c r="F745" s="240" t="str">
        <f ca="1"/>
        <v>転造</v>
      </c>
      <c r="G745" s="240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7">
        <f ca="1"/>
        <v>37221</v>
      </c>
      <c r="M745">
        <f ca="1"/>
        <v>24</v>
      </c>
      <c r="N745" s="238">
        <f ca="1"/>
        <v>1300</v>
      </c>
      <c r="O745">
        <f ca="1"/>
        <v>0</v>
      </c>
      <c r="P745" s="239">
        <f ca="1"/>
        <v>1660</v>
      </c>
      <c r="Q745">
        <f ca="1"/>
        <v>0</v>
      </c>
      <c r="R745" s="239">
        <f ca="1"/>
        <v>360</v>
      </c>
      <c r="S745" s="239">
        <f ca="1"/>
        <v>300000</v>
      </c>
      <c r="T745" s="239">
        <f ca="1"/>
        <v>15045</v>
      </c>
      <c r="U745" s="239" t="str">
        <f ca="1"/>
        <v>0</v>
      </c>
      <c r="V745" s="239">
        <f ca="1"/>
        <v>27450</v>
      </c>
      <c r="W745" s="237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7">
        <f ca="1"/>
        <v>45366</v>
      </c>
      <c r="AE745" s="237">
        <f ca="1"/>
        <v>45835</v>
      </c>
      <c r="AF745" s="237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1">
        <f ca="1"/>
        <v>240317</v>
      </c>
      <c r="C746" s="241">
        <f ca="1"/>
        <v>212047</v>
      </c>
      <c r="D746" s="240" t="str">
        <f ca="1"/>
        <v>高雄工業 本社</v>
      </c>
      <c r="E746" s="240" t="str">
        <f ca="1"/>
        <v>高雄工業株式会社 愛知事業所本社工場製作課</v>
      </c>
      <c r="F746" s="240" t="str">
        <f ca="1"/>
        <v>Fライン</v>
      </c>
      <c r="G746" s="240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7">
        <f ca="1"/>
        <v>37041</v>
      </c>
      <c r="M746">
        <f ca="1"/>
        <v>24</v>
      </c>
      <c r="N746" s="238">
        <f ca="1"/>
        <v>1300</v>
      </c>
      <c r="O746">
        <f ca="1"/>
        <v>0</v>
      </c>
      <c r="P746" s="239">
        <f ca="1"/>
        <v>1670</v>
      </c>
      <c r="Q746">
        <f ca="1"/>
        <v>0</v>
      </c>
      <c r="R746" s="239">
        <f ca="1"/>
        <v>370</v>
      </c>
      <c r="S746" s="239">
        <f ca="1"/>
        <v>240000</v>
      </c>
      <c r="T746" s="239">
        <f ca="1"/>
        <v>12036</v>
      </c>
      <c r="U746" s="239" t="str">
        <f ca="1"/>
        <v>0</v>
      </c>
      <c r="V746" s="239">
        <f ca="1"/>
        <v>21960</v>
      </c>
      <c r="W746" s="237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7">
        <f ca="1"/>
        <v>45366</v>
      </c>
      <c r="AE746" s="237">
        <f ca="1"/>
        <v>0</v>
      </c>
      <c r="AF746" s="237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1">
        <f ca="1"/>
        <v>240318</v>
      </c>
      <c r="C747" s="241">
        <f ca="1"/>
        <v>212048</v>
      </c>
      <c r="D747" s="240" t="str">
        <f ca="1"/>
        <v>高雄工業 本社</v>
      </c>
      <c r="E747" s="240" t="str">
        <f ca="1"/>
        <v>高雄工業株式会社 愛知事業所本社工場製作課</v>
      </c>
      <c r="F747" s="240" t="str">
        <f ca="1"/>
        <v>Gライン</v>
      </c>
      <c r="G747" s="240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7">
        <f ca="1"/>
        <v>36066</v>
      </c>
      <c r="M747">
        <f ca="1"/>
        <v>27</v>
      </c>
      <c r="N747" s="238">
        <f ca="1"/>
        <v>1300</v>
      </c>
      <c r="O747">
        <f ca="1"/>
        <v>0</v>
      </c>
      <c r="P747" s="239">
        <f ca="1"/>
        <v>1670</v>
      </c>
      <c r="Q747">
        <f ca="1"/>
        <v>0</v>
      </c>
      <c r="R747" s="239">
        <f ca="1"/>
        <v>370</v>
      </c>
      <c r="S747" s="239">
        <f ca="1"/>
        <v>300000</v>
      </c>
      <c r="T747" s="239">
        <f ca="1"/>
        <v>15045</v>
      </c>
      <c r="U747" s="239" t="str">
        <f ca="1"/>
        <v>0</v>
      </c>
      <c r="V747" s="239">
        <f ca="1"/>
        <v>27450</v>
      </c>
      <c r="W747" s="23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7">
        <f ca="1"/>
        <v>45366</v>
      </c>
      <c r="AE747" s="237">
        <f ca="1"/>
        <v>45898</v>
      </c>
      <c r="AF747" s="23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1">
        <f ca="1"/>
        <v>210801</v>
      </c>
      <c r="C748" s="241">
        <f ca="1"/>
        <v>0</v>
      </c>
      <c r="D748" s="240" t="str">
        <f ca="1"/>
        <v>ﾌｪﾆﾃｯｸｾﾐｺﾝﾀﾞｸﾀｰ 岡山</v>
      </c>
      <c r="E748" s="240">
        <f ca="1"/>
        <v>0</v>
      </c>
      <c r="F748" s="240">
        <f ca="1"/>
        <v>0</v>
      </c>
      <c r="G748" s="240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7">
        <f ca="1"/>
        <v>34643</v>
      </c>
      <c r="M748">
        <f ca="1"/>
        <v>31</v>
      </c>
      <c r="N748" s="238">
        <f ca="1"/>
        <v>1600</v>
      </c>
      <c r="O748">
        <f ca="1"/>
        <v>0</v>
      </c>
      <c r="P748" s="239">
        <f ca="1"/>
        <v>2400</v>
      </c>
      <c r="Q748">
        <f ca="1"/>
        <v>0</v>
      </c>
      <c r="R748" s="239">
        <f ca="1"/>
        <v>800</v>
      </c>
      <c r="S748" s="239">
        <f ca="1"/>
        <v>280000</v>
      </c>
      <c r="T748" s="239">
        <f ca="1"/>
        <v>14042</v>
      </c>
      <c r="U748" s="239" t="str">
        <f ca="1"/>
        <v>0</v>
      </c>
      <c r="V748" s="239">
        <f ca="1"/>
        <v>25620</v>
      </c>
      <c r="W748" s="237">
        <f ca="1"/>
        <v>45937</v>
      </c>
      <c r="X748" t="str">
        <f ca="1"/>
        <v>期限過ぎてます! 69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7">
        <f ca="1"/>
        <v>45369</v>
      </c>
      <c r="AE748" s="237">
        <f ca="1"/>
        <v>0</v>
      </c>
      <c r="AF748" s="237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1">
        <f ca="1"/>
        <v>240321</v>
      </c>
      <c r="C749" s="241">
        <f ca="1"/>
        <v>9330008</v>
      </c>
      <c r="D749" s="240" t="str">
        <f ca="1"/>
        <v>オーツカ</v>
      </c>
      <c r="E749" s="240" t="str">
        <f ca="1"/>
        <v>製造部第2製造課</v>
      </c>
      <c r="F749" s="240" t="str">
        <f ca="1"/>
        <v>第2工場</v>
      </c>
      <c r="G749" s="240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7">
        <f ca="1"/>
        <v>33698</v>
      </c>
      <c r="M749">
        <f ca="1"/>
        <v>33</v>
      </c>
      <c r="N749" s="238">
        <f ca="1"/>
        <v>1400</v>
      </c>
      <c r="O749">
        <f ca="1"/>
        <v>0</v>
      </c>
      <c r="P749" s="239">
        <f ca="1"/>
        <v>1872</v>
      </c>
      <c r="Q749">
        <f ca="1"/>
        <v>0</v>
      </c>
      <c r="R749" s="239">
        <f ca="1"/>
        <v>472</v>
      </c>
      <c r="S749" s="239">
        <f ca="1"/>
        <v>300000</v>
      </c>
      <c r="T749" s="239">
        <f ca="1"/>
        <v>15045</v>
      </c>
      <c r="U749" s="239" t="str">
        <f ca="1"/>
        <v>0</v>
      </c>
      <c r="V749" s="239">
        <f ca="1"/>
        <v>27450</v>
      </c>
      <c r="W749" s="237">
        <f ca="1"/>
        <v>45836</v>
      </c>
      <c r="X749" t="str">
        <f ca="1"/>
        <v>期限過ぎてます! 170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7">
        <f ca="1"/>
        <v>45369</v>
      </c>
      <c r="AE749" s="237">
        <f ca="1"/>
        <v>0</v>
      </c>
      <c r="AF749" s="237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1">
        <f ca="1"/>
        <v>211031</v>
      </c>
      <c r="C750" s="241">
        <f ca="1"/>
        <v>0</v>
      </c>
      <c r="D750" s="240" t="str">
        <f ca="1"/>
        <v>PATEC</v>
      </c>
      <c r="E750" s="240" t="str">
        <f ca="1"/>
        <v>製造部機械加工課</v>
      </c>
      <c r="F750" s="240">
        <f ca="1"/>
        <v>0</v>
      </c>
      <c r="G750" s="24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7">
        <f ca="1"/>
        <v>31475</v>
      </c>
      <c r="M750">
        <f ca="1"/>
        <v>39</v>
      </c>
      <c r="N750" s="238">
        <f ca="1"/>
        <v>1500</v>
      </c>
      <c r="O750" t="str">
        <f ca="1"/>
        <v>5/21～\1400⇒1500</v>
      </c>
      <c r="P750" s="239">
        <f ca="1"/>
        <v>2000</v>
      </c>
      <c r="Q750">
        <f ca="1"/>
        <v>0</v>
      </c>
      <c r="R750" s="239">
        <f ca="1"/>
        <v>500</v>
      </c>
      <c r="S750" s="239">
        <f ca="1"/>
        <v>0</v>
      </c>
      <c r="T750" s="239" t="str">
        <f ca="1"/>
        <v/>
      </c>
      <c r="U750" s="239" t="str">
        <f ca="1"/>
        <v>0</v>
      </c>
      <c r="V750" s="239">
        <f ca="1"/>
        <v>0</v>
      </c>
      <c r="W750" s="237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7">
        <f ca="1"/>
        <v>45372</v>
      </c>
      <c r="AE750" s="237">
        <f ca="1"/>
        <v>45393</v>
      </c>
      <c r="AF750" s="237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1">
        <f ca="1"/>
        <v>240322</v>
      </c>
      <c r="C751" s="241">
        <f ca="1"/>
        <v>0</v>
      </c>
      <c r="D751" s="240" t="str">
        <f ca="1"/>
        <v>瑞陵精機</v>
      </c>
      <c r="E751" s="240" t="str">
        <f ca="1"/>
        <v>製造課</v>
      </c>
      <c r="F751" s="240" t="str">
        <f ca="1"/>
        <v>等速ジョイント</v>
      </c>
      <c r="G751" s="240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7">
        <f ca="1"/>
        <v>32363</v>
      </c>
      <c r="M751">
        <f ca="1"/>
        <v>37</v>
      </c>
      <c r="N751" s="238">
        <f ca="1"/>
        <v>1300</v>
      </c>
      <c r="O751">
        <f ca="1"/>
        <v>0</v>
      </c>
      <c r="P751" s="239">
        <f ca="1"/>
        <v>1700</v>
      </c>
      <c r="Q751">
        <f ca="1"/>
        <v>0</v>
      </c>
      <c r="R751" s="239">
        <f ca="1"/>
        <v>400</v>
      </c>
      <c r="S751" s="239">
        <f ca="1"/>
        <v>260000</v>
      </c>
      <c r="T751" s="239">
        <f ca="1"/>
        <v>13039</v>
      </c>
      <c r="U751" s="239" t="str">
        <f ca="1"/>
        <v>0</v>
      </c>
      <c r="V751" s="239">
        <f ca="1"/>
        <v>23790</v>
      </c>
      <c r="W751" s="237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7">
        <f ca="1"/>
        <v>45372</v>
      </c>
      <c r="AE751" s="237">
        <f ca="1"/>
        <v>0</v>
      </c>
      <c r="AF751" s="237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1">
        <f ca="1"/>
        <v>240323</v>
      </c>
      <c r="C752" s="241">
        <f ca="1"/>
        <v>232132</v>
      </c>
      <c r="D752" s="240" t="str">
        <f ca="1"/>
        <v>高雄工業 岡山</v>
      </c>
      <c r="E752" s="240" t="str">
        <f ca="1"/>
        <v>高雄工業株式会社第一営業部岡山営業課</v>
      </c>
      <c r="F752" s="240" t="str">
        <f ca="1"/>
        <v>材料管理係</v>
      </c>
      <c r="G752" s="240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7">
        <f ca="1"/>
        <v>34244</v>
      </c>
      <c r="M752">
        <f ca="1"/>
        <v>32</v>
      </c>
      <c r="N752" s="238">
        <f ca="1"/>
        <v>1100</v>
      </c>
      <c r="O752">
        <f ca="1"/>
        <v>0</v>
      </c>
      <c r="P752" s="239">
        <f ca="1"/>
        <v>1600</v>
      </c>
      <c r="Q752">
        <f ca="1"/>
        <v>0</v>
      </c>
      <c r="R752" s="239">
        <f ca="1"/>
        <v>500</v>
      </c>
      <c r="S752" s="239">
        <f ca="1"/>
        <v>98000</v>
      </c>
      <c r="T752" s="239">
        <f ca="1"/>
        <v>4915</v>
      </c>
      <c r="U752" s="239" t="str">
        <f ca="1"/>
        <v>0</v>
      </c>
      <c r="V752" s="239">
        <f ca="1"/>
        <v>8967</v>
      </c>
      <c r="W752" s="237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7">
        <f ca="1"/>
        <v>45372</v>
      </c>
      <c r="AE752" s="237">
        <f ca="1"/>
        <v>45750</v>
      </c>
      <c r="AF752" s="237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1">
        <f ca="1"/>
        <v>240324</v>
      </c>
      <c r="C753" s="241">
        <f ca="1"/>
        <v>0</v>
      </c>
      <c r="D753" s="240" t="str">
        <f ca="1"/>
        <v>ワーク 堺</v>
      </c>
      <c r="E753" s="240">
        <f ca="1"/>
        <v>0</v>
      </c>
      <c r="F753" s="240">
        <f ca="1"/>
        <v>0</v>
      </c>
      <c r="G753" s="240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7">
        <f ca="1"/>
        <v>31596</v>
      </c>
      <c r="M753">
        <f ca="1"/>
        <v>39</v>
      </c>
      <c r="N753" s="238">
        <f ca="1"/>
        <v>1400</v>
      </c>
      <c r="O753">
        <f ca="1"/>
        <v>0</v>
      </c>
      <c r="P753" s="239">
        <f ca="1"/>
        <v>1900</v>
      </c>
      <c r="Q753">
        <f ca="1"/>
        <v>0</v>
      </c>
      <c r="R753" s="239">
        <f ca="1"/>
        <v>500</v>
      </c>
      <c r="S753" s="239">
        <f ca="1"/>
        <v>240000</v>
      </c>
      <c r="T753" s="239">
        <f ca="1"/>
        <v>12036</v>
      </c>
      <c r="U753" s="239" t="str">
        <f ca="1"/>
        <v>0</v>
      </c>
      <c r="V753" s="239">
        <f ca="1"/>
        <v>21960</v>
      </c>
      <c r="W753" s="237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7">
        <f ca="1"/>
        <v>45376</v>
      </c>
      <c r="AE753" s="237">
        <f ca="1"/>
        <v>0</v>
      </c>
      <c r="AF753" s="237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1">
        <f ca="1"/>
        <v>240401</v>
      </c>
      <c r="C754" s="241">
        <f ca="1"/>
        <v>222070</v>
      </c>
      <c r="D754" s="240" t="str">
        <f ca="1"/>
        <v>高雄工業 海南第一</v>
      </c>
      <c r="E754" s="240" t="str">
        <f ca="1"/>
        <v>高雄工業株式会社 愛知事業所海南第一工場製作1課</v>
      </c>
      <c r="F754" s="240" t="str">
        <f ca="1"/>
        <v>HUB</v>
      </c>
      <c r="G754" s="240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7">
        <f ca="1"/>
        <v>37096</v>
      </c>
      <c r="M754">
        <f ca="1"/>
        <v>24</v>
      </c>
      <c r="N754" s="238">
        <f ca="1"/>
        <v>1300</v>
      </c>
      <c r="O754">
        <f ca="1"/>
        <v>0</v>
      </c>
      <c r="P754" s="239">
        <f ca="1"/>
        <v>1660</v>
      </c>
      <c r="Q754">
        <f ca="1"/>
        <v>0</v>
      </c>
      <c r="R754" s="239">
        <f ca="1"/>
        <v>360</v>
      </c>
      <c r="S754" s="239">
        <f ca="1"/>
        <v>260000</v>
      </c>
      <c r="T754" s="239">
        <f ca="1"/>
        <v>13039</v>
      </c>
      <c r="U754" s="239" t="str">
        <f ca="1"/>
        <v>0</v>
      </c>
      <c r="V754" s="239">
        <f ca="1"/>
        <v>23790</v>
      </c>
      <c r="W754" s="237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7">
        <f ca="1"/>
        <v>45384</v>
      </c>
      <c r="AE754" s="237">
        <f ca="1"/>
        <v>0</v>
      </c>
      <c r="AF754" s="237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1">
        <f ca="1"/>
        <v>240402</v>
      </c>
      <c r="C755" s="241">
        <f ca="1"/>
        <v>222069</v>
      </c>
      <c r="D755" s="240" t="str">
        <f ca="1"/>
        <v>高雄工業 海南第一</v>
      </c>
      <c r="E755" s="240" t="str">
        <f ca="1"/>
        <v>高雄工業株式会社 愛知事業所海南第一工場製作1課</v>
      </c>
      <c r="F755" s="240" t="str">
        <f ca="1"/>
        <v>H_2次旋</v>
      </c>
      <c r="G755" s="240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7">
        <f ca="1"/>
        <v>36903</v>
      </c>
      <c r="M755">
        <f ca="1"/>
        <v>24</v>
      </c>
      <c r="N755" s="238">
        <f ca="1"/>
        <v>1200</v>
      </c>
      <c r="O755">
        <f ca="1"/>
        <v>0</v>
      </c>
      <c r="P755" s="239">
        <f ca="1"/>
        <v>1650</v>
      </c>
      <c r="Q755">
        <f ca="1"/>
        <v>0</v>
      </c>
      <c r="R755" s="239">
        <f ca="1"/>
        <v>450</v>
      </c>
      <c r="S755" s="239">
        <f ca="1"/>
        <v>200000</v>
      </c>
      <c r="T755" s="239">
        <f ca="1"/>
        <v>10030</v>
      </c>
      <c r="U755" s="239" t="str">
        <f ca="1"/>
        <v>0</v>
      </c>
      <c r="V755" s="239">
        <f ca="1"/>
        <v>18300</v>
      </c>
      <c r="W755" s="237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7">
        <f ca="1"/>
        <v>45384</v>
      </c>
      <c r="AE755" s="237">
        <f ca="1"/>
        <v>45480</v>
      </c>
      <c r="AF755" s="237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1">
        <f ca="1"/>
        <v>211211</v>
      </c>
      <c r="C756" s="241">
        <f ca="1"/>
        <v>8210090</v>
      </c>
      <c r="D756" s="240" t="str">
        <f ca="1"/>
        <v>コーリツ 乙川</v>
      </c>
      <c r="E756" s="240" t="str">
        <f ca="1"/>
        <v>乙川工場製造3課5工区7班</v>
      </c>
      <c r="F756" s="240" t="str">
        <f ca="1"/>
        <v>乙川工場製造3課5工区7班</v>
      </c>
      <c r="G756" s="240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7">
        <f ca="1"/>
        <v>33865</v>
      </c>
      <c r="M756">
        <f ca="1"/>
        <v>33</v>
      </c>
      <c r="N756" s="238">
        <f ca="1"/>
        <v>1500</v>
      </c>
      <c r="O756">
        <f ca="1"/>
        <v>0</v>
      </c>
      <c r="P756" s="239">
        <f ca="1"/>
        <v>2150</v>
      </c>
      <c r="Q756">
        <f ca="1"/>
        <v>0</v>
      </c>
      <c r="R756" s="239">
        <f ca="1"/>
        <v>650</v>
      </c>
      <c r="S756" s="239">
        <f ca="1"/>
        <v>360000</v>
      </c>
      <c r="T756" s="239">
        <f ca="1"/>
        <v>18054</v>
      </c>
      <c r="U756" s="239" t="str">
        <f ca="1"/>
        <v>0</v>
      </c>
      <c r="V756" s="239">
        <f ca="1"/>
        <v>32940</v>
      </c>
      <c r="W756" s="237">
        <f ca="1"/>
        <v>46006</v>
      </c>
      <c r="X756" t="str">
        <f ca="1"/>
        <v>期限過ぎてます! 0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7">
        <f ca="1"/>
        <v>45386</v>
      </c>
      <c r="AE756" s="237">
        <f ca="1"/>
        <v>0</v>
      </c>
      <c r="AF756" s="237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1">
        <f ca="1"/>
        <v>240403</v>
      </c>
      <c r="C757" s="241">
        <f ca="1"/>
        <v>0</v>
      </c>
      <c r="D757" s="240" t="str">
        <f ca="1"/>
        <v>ワーク 堺</v>
      </c>
      <c r="E757" s="240">
        <f ca="1"/>
        <v>0</v>
      </c>
      <c r="F757" s="240">
        <f ca="1"/>
        <v>0</v>
      </c>
      <c r="G757" s="240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7">
        <f ca="1"/>
        <v>35024</v>
      </c>
      <c r="M757">
        <f ca="1"/>
        <v>30</v>
      </c>
      <c r="N757" s="238">
        <f ca="1"/>
        <v>1400</v>
      </c>
      <c r="O757">
        <f ca="1"/>
        <v>0</v>
      </c>
      <c r="P757" s="239">
        <f ca="1"/>
        <v>1990</v>
      </c>
      <c r="Q757">
        <f ca="1"/>
        <v>0</v>
      </c>
      <c r="R757" s="239">
        <f ca="1"/>
        <v>590</v>
      </c>
      <c r="S757" s="239">
        <f ca="1"/>
        <v>260000</v>
      </c>
      <c r="T757" s="239">
        <f ca="1"/>
        <v>13039</v>
      </c>
      <c r="U757" s="239" t="str">
        <f ca="1"/>
        <v>0</v>
      </c>
      <c r="V757" s="239">
        <f ca="1"/>
        <v>23790</v>
      </c>
      <c r="W757" s="237">
        <f ca="1"/>
        <v>47096</v>
      </c>
      <c r="X757" t="str">
        <f ca="1"/>
        <v/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7">
        <f ca="1"/>
        <v>45393</v>
      </c>
      <c r="AE757" s="237">
        <f ca="1"/>
        <v>0</v>
      </c>
      <c r="AF757" s="23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1">
        <f ca="1"/>
        <v>240404</v>
      </c>
      <c r="C758" s="241">
        <f ca="1"/>
        <v>0</v>
      </c>
      <c r="D758" s="240" t="str">
        <f ca="1"/>
        <v>ワーク 堺</v>
      </c>
      <c r="E758" s="240">
        <f ca="1"/>
        <v>0</v>
      </c>
      <c r="F758" s="240">
        <f ca="1"/>
        <v>0</v>
      </c>
      <c r="G758" s="240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7">
        <f ca="1"/>
        <v>34076</v>
      </c>
      <c r="M758">
        <f ca="1"/>
        <v>32</v>
      </c>
      <c r="N758" s="238">
        <f ca="1"/>
        <v>1400</v>
      </c>
      <c r="O758">
        <f ca="1"/>
        <v>0</v>
      </c>
      <c r="P758" s="239">
        <f ca="1"/>
        <v>1990</v>
      </c>
      <c r="Q758">
        <f ca="1"/>
        <v>0</v>
      </c>
      <c r="R758" s="239">
        <f ca="1"/>
        <v>590</v>
      </c>
      <c r="S758" s="239">
        <f ca="1"/>
        <v>240000</v>
      </c>
      <c r="T758" s="239">
        <f ca="1"/>
        <v>12036</v>
      </c>
      <c r="U758" s="239" t="str">
        <f ca="1"/>
        <v>0</v>
      </c>
      <c r="V758" s="239">
        <f ca="1"/>
        <v>21960</v>
      </c>
      <c r="W758" s="237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7">
        <f ca="1"/>
        <v>45393</v>
      </c>
      <c r="AE758" s="237">
        <f ca="1"/>
        <v>0</v>
      </c>
      <c r="AF758" s="237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1">
        <f ca="1"/>
        <v>211020</v>
      </c>
      <c r="C759" s="241">
        <f ca="1"/>
        <v>222032</v>
      </c>
      <c r="D759" s="240" t="str">
        <f ca="1"/>
        <v>高雄工業 海南第一</v>
      </c>
      <c r="E759" s="240" t="str">
        <f ca="1"/>
        <v>高雄工業株式会社 愛知事業所海南第一工場製作1課</v>
      </c>
      <c r="F759" s="240" t="str">
        <f ca="1"/>
        <v>H_2次旋</v>
      </c>
      <c r="G759" s="240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7">
        <f ca="1"/>
        <v>33832</v>
      </c>
      <c r="M759">
        <f ca="1"/>
        <v>33</v>
      </c>
      <c r="N759" s="238">
        <f ca="1"/>
        <v>1410</v>
      </c>
      <c r="O759">
        <f ca="1"/>
        <v>0</v>
      </c>
      <c r="P759" s="239">
        <f ca="1"/>
        <v>1820</v>
      </c>
      <c r="Q759" t="str">
        <f ca="1"/>
        <v>9/16~ 1600円→1750円</v>
      </c>
      <c r="R759" s="239">
        <f ca="1"/>
        <v>410</v>
      </c>
      <c r="S759" s="239">
        <f ca="1"/>
        <v>280000</v>
      </c>
      <c r="T759" s="239">
        <f ca="1"/>
        <v>14042</v>
      </c>
      <c r="U759" s="239" t="str">
        <f ca="1"/>
        <v>0</v>
      </c>
      <c r="V759" s="239">
        <f ca="1"/>
        <v>25620</v>
      </c>
      <c r="W759" s="237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7">
        <f ca="1"/>
        <v>45397</v>
      </c>
      <c r="AE759" s="237">
        <f ca="1"/>
        <v>0</v>
      </c>
      <c r="AF759" s="237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1">
        <f ca="1"/>
        <v>240405</v>
      </c>
      <c r="C760" s="241">
        <f ca="1"/>
        <v>232135</v>
      </c>
      <c r="D760" s="240" t="str">
        <f ca="1"/>
        <v>高雄工業 岡山</v>
      </c>
      <c r="E760" s="240" t="str">
        <f ca="1"/>
        <v>高雄工業株式会社 岡山事業所HUB工場製作1課</v>
      </c>
      <c r="F760" s="240" t="str">
        <f ca="1"/>
        <v>1次旋係</v>
      </c>
      <c r="G760" s="24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7">
        <f ca="1"/>
        <v>37183</v>
      </c>
      <c r="M760">
        <f ca="1"/>
        <v>24</v>
      </c>
      <c r="N760" s="238">
        <f ca="1"/>
        <v>1300</v>
      </c>
      <c r="O760">
        <f ca="1"/>
        <v>0</v>
      </c>
      <c r="P760" s="239">
        <f ca="1"/>
        <v>1670</v>
      </c>
      <c r="Q760">
        <f ca="1"/>
        <v>0</v>
      </c>
      <c r="R760" s="239">
        <f ca="1"/>
        <v>370</v>
      </c>
      <c r="S760" s="239">
        <f ca="1"/>
        <v>260000</v>
      </c>
      <c r="T760" s="239">
        <f ca="1"/>
        <v>13039</v>
      </c>
      <c r="U760" s="239" t="str">
        <f ca="1"/>
        <v>0</v>
      </c>
      <c r="V760" s="239">
        <f ca="1"/>
        <v>23790</v>
      </c>
      <c r="W760" s="237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7">
        <f ca="1"/>
        <v>45398</v>
      </c>
      <c r="AE760" s="237">
        <f ca="1"/>
        <v>45863</v>
      </c>
      <c r="AF760" s="237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1">
        <f ca="1"/>
        <v>240406</v>
      </c>
      <c r="C761" s="241">
        <f ca="1"/>
        <v>232134</v>
      </c>
      <c r="D761" s="240" t="str">
        <f ca="1"/>
        <v>高雄工業 岡山</v>
      </c>
      <c r="E761" s="240" t="str">
        <f ca="1"/>
        <v>高雄工業株式会社 岡山事業所HUB工場製作1課</v>
      </c>
      <c r="F761" s="240" t="str">
        <f ca="1"/>
        <v>1次旋係</v>
      </c>
      <c r="G761" s="240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7">
        <f ca="1"/>
        <v>36906</v>
      </c>
      <c r="M761">
        <f ca="1"/>
        <v>24</v>
      </c>
      <c r="N761" s="238">
        <f ca="1"/>
        <v>1300</v>
      </c>
      <c r="O761">
        <f ca="1"/>
        <v>0</v>
      </c>
      <c r="P761" s="239">
        <f ca="1"/>
        <v>1670</v>
      </c>
      <c r="Q761">
        <f ca="1"/>
        <v>0</v>
      </c>
      <c r="R761" s="239">
        <f ca="1"/>
        <v>370</v>
      </c>
      <c r="S761" s="239">
        <f ca="1"/>
        <v>240000</v>
      </c>
      <c r="T761" s="239">
        <f ca="1"/>
        <v>12036</v>
      </c>
      <c r="U761" s="239" t="str">
        <f ca="1"/>
        <v>0</v>
      </c>
      <c r="V761" s="239">
        <f ca="1"/>
        <v>21960</v>
      </c>
      <c r="W761" s="237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7">
        <f ca="1"/>
        <v>45398</v>
      </c>
      <c r="AE761" s="237">
        <f ca="1"/>
        <v>0</v>
      </c>
      <c r="AF761" s="237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1">
        <f ca="1"/>
        <v>240407</v>
      </c>
      <c r="C762" s="241">
        <f ca="1"/>
        <v>232133</v>
      </c>
      <c r="D762" s="240" t="str">
        <f ca="1"/>
        <v>高雄工業 岡山</v>
      </c>
      <c r="E762" s="240" t="str">
        <f ca="1"/>
        <v>高雄工業株式会社 岡山事業所HUB工場製作1課</v>
      </c>
      <c r="F762" s="240" t="str">
        <f ca="1"/>
        <v>1次旋係</v>
      </c>
      <c r="G762" s="240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7">
        <f ca="1"/>
        <v>37237</v>
      </c>
      <c r="M762">
        <f ca="1"/>
        <v>24</v>
      </c>
      <c r="N762" s="238">
        <f ca="1"/>
        <v>1300</v>
      </c>
      <c r="O762">
        <f ca="1"/>
        <v>0</v>
      </c>
      <c r="P762" s="239">
        <f ca="1"/>
        <v>1670</v>
      </c>
      <c r="Q762">
        <f ca="1"/>
        <v>0</v>
      </c>
      <c r="R762" s="239">
        <f ca="1"/>
        <v>370</v>
      </c>
      <c r="S762" s="239">
        <f ca="1"/>
        <v>240000</v>
      </c>
      <c r="T762" s="239">
        <f ca="1"/>
        <v>12036</v>
      </c>
      <c r="U762" s="239" t="str">
        <f ca="1"/>
        <v>0</v>
      </c>
      <c r="V762" s="239">
        <f ca="1"/>
        <v>21960</v>
      </c>
      <c r="W762" s="237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7">
        <f ca="1"/>
        <v>45398</v>
      </c>
      <c r="AE762" s="237">
        <f ca="1"/>
        <v>45954</v>
      </c>
      <c r="AF762" s="237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1">
        <f ca="1"/>
        <v>240408</v>
      </c>
      <c r="C763" s="241">
        <f ca="1"/>
        <v>8210092</v>
      </c>
      <c r="D763" s="240" t="str">
        <f ca="1"/>
        <v>コーリツ 本社</v>
      </c>
      <c r="E763" s="240" t="str">
        <f ca="1"/>
        <v>本社工場工務課</v>
      </c>
      <c r="F763" s="240" t="str">
        <f ca="1"/>
        <v>本社工場工務課</v>
      </c>
      <c r="G763" s="240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7">
        <f ca="1"/>
        <v>32288</v>
      </c>
      <c r="M763">
        <f ca="1"/>
        <v>37</v>
      </c>
      <c r="N763" s="238">
        <f ca="1"/>
        <v>1400</v>
      </c>
      <c r="O763">
        <f ca="1"/>
        <v>0</v>
      </c>
      <c r="P763" s="239">
        <f ca="1"/>
        <v>1990</v>
      </c>
      <c r="Q763">
        <f ca="1"/>
        <v>0</v>
      </c>
      <c r="R763" s="239">
        <f ca="1"/>
        <v>590</v>
      </c>
      <c r="S763" s="239">
        <f ca="1"/>
        <v>220000</v>
      </c>
      <c r="T763" s="239">
        <f ca="1"/>
        <v>11033</v>
      </c>
      <c r="U763" s="239" t="str">
        <f ca="1"/>
        <v>0</v>
      </c>
      <c r="V763" s="239">
        <f ca="1"/>
        <v>20130</v>
      </c>
      <c r="W763" s="237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7">
        <f ca="1"/>
        <v>45399</v>
      </c>
      <c r="AE763" s="237">
        <f ca="1"/>
        <v>45498</v>
      </c>
      <c r="AF763" s="237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1">
        <f ca="1"/>
        <v>240409</v>
      </c>
      <c r="C764" s="241">
        <f ca="1"/>
        <v>8210093</v>
      </c>
      <c r="D764" s="240" t="str">
        <f ca="1"/>
        <v>コーリツ 本社</v>
      </c>
      <c r="E764" s="240" t="str">
        <f ca="1"/>
        <v>本社工場製造1課2工区3班</v>
      </c>
      <c r="F764" s="240" t="str">
        <f ca="1"/>
        <v>本社工場製造1課2工区3班</v>
      </c>
      <c r="G764" s="240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7">
        <f ca="1"/>
        <v>34548</v>
      </c>
      <c r="M764">
        <f ca="1"/>
        <v>31</v>
      </c>
      <c r="N764" s="238">
        <f ca="1"/>
        <v>1500</v>
      </c>
      <c r="O764">
        <f ca="1"/>
        <v>0</v>
      </c>
      <c r="P764" s="239">
        <f ca="1"/>
        <v>2150</v>
      </c>
      <c r="Q764">
        <f ca="1"/>
        <v>0</v>
      </c>
      <c r="R764" s="239">
        <f ca="1"/>
        <v>650</v>
      </c>
      <c r="S764" s="239">
        <f ca="1"/>
        <v>220000</v>
      </c>
      <c r="T764" s="239">
        <f ca="1"/>
        <v>11033</v>
      </c>
      <c r="U764" s="239" t="str">
        <f ca="1"/>
        <v>0</v>
      </c>
      <c r="V764" s="239">
        <f ca="1"/>
        <v>20130</v>
      </c>
      <c r="W764" s="237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7">
        <f ca="1"/>
        <v>45399</v>
      </c>
      <c r="AE764" s="237">
        <f ca="1"/>
        <v>45726</v>
      </c>
      <c r="AF764" s="237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1">
        <f ca="1"/>
        <v>240410</v>
      </c>
      <c r="C765" s="241">
        <f ca="1"/>
        <v>8210091</v>
      </c>
      <c r="D765" s="240" t="str">
        <f ca="1"/>
        <v>コーリツ 本社</v>
      </c>
      <c r="E765" s="240" t="str">
        <f ca="1"/>
        <v>本社工場製造1課2工区3班</v>
      </c>
      <c r="F765" s="240" t="str">
        <f ca="1"/>
        <v>本社工場製造1課2工区3班</v>
      </c>
      <c r="G765" s="240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7">
        <f ca="1"/>
        <v>35345</v>
      </c>
      <c r="M765">
        <f ca="1"/>
        <v>29</v>
      </c>
      <c r="N765" s="238">
        <f ca="1"/>
        <v>1500</v>
      </c>
      <c r="O765">
        <f ca="1"/>
        <v>0</v>
      </c>
      <c r="P765" s="239">
        <f ca="1"/>
        <v>2150</v>
      </c>
      <c r="Q765">
        <f ca="1"/>
        <v>0</v>
      </c>
      <c r="R765" s="239">
        <f ca="1"/>
        <v>650</v>
      </c>
      <c r="S765" s="239">
        <f ca="1"/>
        <v>300000</v>
      </c>
      <c r="T765" s="239">
        <f ca="1"/>
        <v>15045</v>
      </c>
      <c r="U765" s="239" t="str">
        <f ca="1"/>
        <v>0</v>
      </c>
      <c r="V765" s="239">
        <f ca="1"/>
        <v>27450</v>
      </c>
      <c r="W765" s="237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7">
        <f ca="1"/>
        <v>45399</v>
      </c>
      <c r="AE765" s="237">
        <f ca="1"/>
        <v>0</v>
      </c>
      <c r="AF765" s="237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1">
        <f ca="1"/>
        <v>240412</v>
      </c>
      <c r="C766" s="241">
        <f ca="1"/>
        <v>8210094</v>
      </c>
      <c r="D766" s="240" t="str">
        <f ca="1"/>
        <v>コーリツ 本社</v>
      </c>
      <c r="E766" s="240" t="str">
        <f ca="1"/>
        <v>本社工場製造1課2工区2班</v>
      </c>
      <c r="F766" s="240" t="str">
        <f ca="1"/>
        <v>本社工場製造1課2工区2班</v>
      </c>
      <c r="G766" s="240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7">
        <f ca="1"/>
        <v>34506</v>
      </c>
      <c r="M766">
        <f ca="1"/>
        <v>31</v>
      </c>
      <c r="N766" s="238">
        <f ca="1"/>
        <v>1500</v>
      </c>
      <c r="O766">
        <f ca="1"/>
        <v>0</v>
      </c>
      <c r="P766" s="239">
        <f ca="1"/>
        <v>2150</v>
      </c>
      <c r="Q766">
        <f ca="1"/>
        <v>0</v>
      </c>
      <c r="R766" s="239">
        <f ca="1"/>
        <v>650</v>
      </c>
      <c r="S766" s="239">
        <f ca="1"/>
        <v>320000</v>
      </c>
      <c r="T766" s="239">
        <f ca="1"/>
        <v>16048</v>
      </c>
      <c r="U766" s="239" t="str">
        <f ca="1"/>
        <v>0</v>
      </c>
      <c r="V766" s="239">
        <f ca="1"/>
        <v>29280</v>
      </c>
      <c r="W766" s="237">
        <f ca="1"/>
        <v>46075</v>
      </c>
      <c r="X766">
        <f ca="1"/>
        <v>69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7">
        <f ca="1"/>
        <v>45399</v>
      </c>
      <c r="AE766" s="237">
        <f ca="1"/>
        <v>0</v>
      </c>
      <c r="AF766" s="237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1">
        <f ca="1"/>
        <v>240411</v>
      </c>
      <c r="C767" s="241">
        <f ca="1"/>
        <v>8210095</v>
      </c>
      <c r="D767" s="240" t="str">
        <f ca="1"/>
        <v>コーリツ 州の崎</v>
      </c>
      <c r="E767" s="240" t="str">
        <f ca="1"/>
        <v>州の崎工場製造3課5工区6班</v>
      </c>
      <c r="F767" s="240" t="str">
        <f ca="1"/>
        <v>州の崎工場製造3課5工区6班</v>
      </c>
      <c r="G767" s="240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7">
        <f ca="1"/>
        <v>34393</v>
      </c>
      <c r="M767">
        <f ca="1"/>
        <v>31</v>
      </c>
      <c r="N767" s="238">
        <f ca="1"/>
        <v>1500</v>
      </c>
      <c r="O767">
        <f ca="1"/>
        <v>0</v>
      </c>
      <c r="P767" s="239">
        <f ca="1"/>
        <v>2150</v>
      </c>
      <c r="Q767">
        <f ca="1"/>
        <v>0</v>
      </c>
      <c r="R767" s="239">
        <f ca="1"/>
        <v>650</v>
      </c>
      <c r="S767" s="239">
        <f ca="1"/>
        <v>340000</v>
      </c>
      <c r="T767" s="239">
        <f ca="1"/>
        <v>17051</v>
      </c>
      <c r="U767" s="239" t="str">
        <f ca="1"/>
        <v>0</v>
      </c>
      <c r="V767" s="239">
        <f ca="1"/>
        <v>31110</v>
      </c>
      <c r="W767" s="23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7">
        <f ca="1"/>
        <v>45399</v>
      </c>
      <c r="AE767" s="237">
        <f ca="1"/>
        <v>0</v>
      </c>
      <c r="AF767" s="23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1">
        <f ca="1"/>
        <v>240413</v>
      </c>
      <c r="C768" s="241">
        <f ca="1"/>
        <v>8210096</v>
      </c>
      <c r="D768" s="240" t="str">
        <f ca="1"/>
        <v>コーリツ 本社</v>
      </c>
      <c r="E768" s="240" t="str">
        <f ca="1"/>
        <v>本社工場製造1課2工区2班</v>
      </c>
      <c r="F768" s="240" t="str">
        <f ca="1"/>
        <v>本社工場製造1課2工区2班</v>
      </c>
      <c r="G768" s="240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7">
        <f ca="1"/>
        <v>32600</v>
      </c>
      <c r="M768">
        <f ca="1"/>
        <v>36</v>
      </c>
      <c r="N768" s="238">
        <f ca="1"/>
        <v>1500</v>
      </c>
      <c r="O768">
        <f ca="1"/>
        <v>0</v>
      </c>
      <c r="P768" s="239">
        <f ca="1"/>
        <v>2150</v>
      </c>
      <c r="Q768">
        <f ca="1"/>
        <v>0</v>
      </c>
      <c r="R768" s="239">
        <f ca="1"/>
        <v>650</v>
      </c>
      <c r="S768" s="239">
        <f ca="1"/>
        <v>340000</v>
      </c>
      <c r="T768" s="239">
        <f ca="1"/>
        <v>17051</v>
      </c>
      <c r="U768" s="239" t="str">
        <f ca="1"/>
        <v>0</v>
      </c>
      <c r="V768" s="239">
        <f ca="1"/>
        <v>31110</v>
      </c>
      <c r="W768" s="237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7">
        <f ca="1"/>
        <v>45404</v>
      </c>
      <c r="AE768" s="237">
        <f ca="1"/>
        <v>0</v>
      </c>
      <c r="AF768" s="237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1">
        <f ca="1"/>
        <v>240501</v>
      </c>
      <c r="C769" s="241">
        <f ca="1"/>
        <v>232136</v>
      </c>
      <c r="D769" s="240" t="str">
        <f ca="1"/>
        <v>高雄工業 岡山</v>
      </c>
      <c r="E769" s="240" t="str">
        <f ca="1"/>
        <v>高雄工業株式会社 岡山品質保証部岡山HUB品証課</v>
      </c>
      <c r="F769" s="240" t="str">
        <f ca="1"/>
        <v>HUB 検査課係.</v>
      </c>
      <c r="G769" s="240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7">
        <f ca="1"/>
        <v>35986</v>
      </c>
      <c r="M769">
        <f ca="1"/>
        <v>27</v>
      </c>
      <c r="N769" s="238">
        <f ca="1"/>
        <v>1300</v>
      </c>
      <c r="O769">
        <f ca="1"/>
        <v>0</v>
      </c>
      <c r="P769" s="239">
        <f ca="1"/>
        <v>1780</v>
      </c>
      <c r="Q769">
        <f ca="1"/>
        <v>0</v>
      </c>
      <c r="R769" s="239">
        <f ca="1"/>
        <v>480</v>
      </c>
      <c r="S769" s="239">
        <f ca="1"/>
        <v>200000</v>
      </c>
      <c r="T769" s="239">
        <f ca="1"/>
        <v>10030</v>
      </c>
      <c r="U769" s="239" t="str">
        <f ca="1"/>
        <v>0</v>
      </c>
      <c r="V769" s="239">
        <f ca="1"/>
        <v>18300</v>
      </c>
      <c r="W769" s="237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7">
        <f ca="1"/>
        <v>45418</v>
      </c>
      <c r="AE769" s="237">
        <f ca="1"/>
        <v>45915</v>
      </c>
      <c r="AF769" s="237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1">
        <f ca="1"/>
        <v>240502</v>
      </c>
      <c r="C770" s="241">
        <f ca="1"/>
        <v>8210097</v>
      </c>
      <c r="D770" s="240" t="str">
        <f ca="1"/>
        <v>コーリツ 州の崎</v>
      </c>
      <c r="E770" s="240" t="str">
        <f ca="1"/>
        <v>州の崎工場製造1課1工区2班</v>
      </c>
      <c r="F770" s="240" t="str">
        <f ca="1"/>
        <v>州の崎工場製造1課1工区2班</v>
      </c>
      <c r="G770" s="24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7">
        <f ca="1"/>
        <v>34930</v>
      </c>
      <c r="M770">
        <f ca="1"/>
        <v>30</v>
      </c>
      <c r="N770" s="238">
        <f ca="1"/>
        <v>1500</v>
      </c>
      <c r="O770">
        <f ca="1"/>
        <v>0</v>
      </c>
      <c r="P770" s="239">
        <f ca="1"/>
        <v>2150</v>
      </c>
      <c r="Q770">
        <f ca="1"/>
        <v>0</v>
      </c>
      <c r="R770" s="239">
        <f ca="1"/>
        <v>650</v>
      </c>
      <c r="S770" s="239">
        <f ca="1"/>
        <v>380000</v>
      </c>
      <c r="T770" s="239">
        <f ca="1"/>
        <v>19057</v>
      </c>
      <c r="U770" s="239" t="str">
        <f ca="1"/>
        <v>0</v>
      </c>
      <c r="V770" s="239">
        <f ca="1"/>
        <v>34770</v>
      </c>
      <c r="W770" s="237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7">
        <f ca="1"/>
        <v>45418</v>
      </c>
      <c r="AE770" s="237">
        <f ca="1"/>
        <v>0</v>
      </c>
      <c r="AF770" s="237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1">
        <f ca="1"/>
        <v>240503</v>
      </c>
      <c r="C771" s="241">
        <f ca="1"/>
        <v>8210098</v>
      </c>
      <c r="D771" s="240" t="str">
        <f ca="1"/>
        <v>コーリツ 州の崎</v>
      </c>
      <c r="E771" s="240" t="str">
        <f ca="1"/>
        <v>州の崎工場製造1課1工区1班</v>
      </c>
      <c r="F771" s="240" t="str">
        <f ca="1"/>
        <v>州の崎工場製造1課1工区1班</v>
      </c>
      <c r="G771" s="240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7">
        <f ca="1"/>
        <v>34592</v>
      </c>
      <c r="M771">
        <f ca="1"/>
        <v>31</v>
      </c>
      <c r="N771" s="238">
        <f ca="1"/>
        <v>1500</v>
      </c>
      <c r="O771">
        <f ca="1"/>
        <v>0</v>
      </c>
      <c r="P771" s="239">
        <f ca="1"/>
        <v>2150</v>
      </c>
      <c r="Q771">
        <f ca="1"/>
        <v>0</v>
      </c>
      <c r="R771" s="239">
        <f ca="1"/>
        <v>650</v>
      </c>
      <c r="S771" s="239">
        <f ca="1"/>
        <v>360000</v>
      </c>
      <c r="T771" s="239">
        <f ca="1"/>
        <v>18054</v>
      </c>
      <c r="U771" s="239" t="str">
        <f ca="1"/>
        <v>0</v>
      </c>
      <c r="V771" s="239">
        <f ca="1"/>
        <v>32940</v>
      </c>
      <c r="W771" s="237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7">
        <f ca="1"/>
        <v>45418</v>
      </c>
      <c r="AE771" s="237">
        <f ca="1"/>
        <v>0</v>
      </c>
      <c r="AF771" s="237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1">
        <f ca="1"/>
        <v>240504</v>
      </c>
      <c r="C772" s="241">
        <f ca="1"/>
        <v>212050</v>
      </c>
      <c r="D772" s="240" t="str">
        <f ca="1"/>
        <v>高雄工業 本社</v>
      </c>
      <c r="E772" s="240" t="str">
        <f ca="1"/>
        <v>高雄工業株式会社 愛知事業所本社工場製作課</v>
      </c>
      <c r="F772" s="240" t="str">
        <f ca="1"/>
        <v>Fライン</v>
      </c>
      <c r="G772" s="240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7">
        <f ca="1"/>
        <v>36870</v>
      </c>
      <c r="M772">
        <f ca="1"/>
        <v>25</v>
      </c>
      <c r="N772" s="238">
        <f ca="1"/>
        <v>1310</v>
      </c>
      <c r="O772">
        <f ca="1"/>
        <v>0</v>
      </c>
      <c r="P772" s="239">
        <f ca="1"/>
        <v>1660</v>
      </c>
      <c r="Q772">
        <f ca="1"/>
        <v>0</v>
      </c>
      <c r="R772" s="239">
        <f ca="1"/>
        <v>350</v>
      </c>
      <c r="S772" s="239">
        <f ca="1"/>
        <v>220000</v>
      </c>
      <c r="T772" s="239">
        <f ca="1"/>
        <v>11033</v>
      </c>
      <c r="U772" s="239" t="str">
        <f ca="1"/>
        <v>0</v>
      </c>
      <c r="V772" s="239">
        <f ca="1"/>
        <v>20130</v>
      </c>
      <c r="W772" s="237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7">
        <f ca="1"/>
        <v>45422</v>
      </c>
      <c r="AE772" s="237">
        <f ca="1"/>
        <v>0</v>
      </c>
      <c r="AF772" s="237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1">
        <f ca="1"/>
        <v>240506</v>
      </c>
      <c r="C773" s="241">
        <f ca="1"/>
        <v>232137</v>
      </c>
      <c r="D773" s="240" t="str">
        <f ca="1"/>
        <v>高雄工業 岡山</v>
      </c>
      <c r="E773" s="240" t="str">
        <f ca="1"/>
        <v>高雄工業株式会社 岡山事業所HUB工場製作1課</v>
      </c>
      <c r="F773" s="240" t="str">
        <f ca="1"/>
        <v>1次旋係</v>
      </c>
      <c r="G773" s="240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7">
        <f ca="1"/>
        <v>36618</v>
      </c>
      <c r="M773">
        <f ca="1"/>
        <v>25</v>
      </c>
      <c r="N773" s="238">
        <f ca="1"/>
        <v>1300</v>
      </c>
      <c r="O773">
        <f ca="1"/>
        <v>0</v>
      </c>
      <c r="P773" s="239">
        <f ca="1"/>
        <v>1660</v>
      </c>
      <c r="Q773">
        <f ca="1"/>
        <v>0</v>
      </c>
      <c r="R773" s="239">
        <f ca="1"/>
        <v>360</v>
      </c>
      <c r="S773" s="239">
        <f ca="1"/>
        <v>260000</v>
      </c>
      <c r="T773" s="239">
        <f ca="1"/>
        <v>13039</v>
      </c>
      <c r="U773" s="239" t="str">
        <f ca="1"/>
        <v>0</v>
      </c>
      <c r="V773" s="239">
        <f ca="1"/>
        <v>23790</v>
      </c>
      <c r="W773" s="237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7">
        <f ca="1"/>
        <v>45425</v>
      </c>
      <c r="AE773" s="237">
        <f ca="1"/>
        <v>0</v>
      </c>
      <c r="AF773" s="237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1">
        <f ca="1"/>
        <v>240505</v>
      </c>
      <c r="C774" s="241">
        <f ca="1"/>
        <v>8210099</v>
      </c>
      <c r="D774" s="240" t="str">
        <f ca="1"/>
        <v>コーリツ 乙川</v>
      </c>
      <c r="E774" s="240" t="str">
        <f ca="1"/>
        <v>乙川工場製造3課5工区7班</v>
      </c>
      <c r="F774" s="240" t="str">
        <f ca="1"/>
        <v>乙川工場製造3課5工区7班</v>
      </c>
      <c r="G774" s="240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7">
        <f ca="1"/>
        <v>31915</v>
      </c>
      <c r="M774">
        <f ca="1"/>
        <v>38</v>
      </c>
      <c r="N774" s="238">
        <f ca="1"/>
        <v>1500</v>
      </c>
      <c r="O774">
        <f ca="1"/>
        <v>0</v>
      </c>
      <c r="P774" s="239">
        <f ca="1"/>
        <v>2150</v>
      </c>
      <c r="Q774">
        <f ca="1"/>
        <v>0</v>
      </c>
      <c r="R774" s="239">
        <f ca="1"/>
        <v>650</v>
      </c>
      <c r="S774" s="239">
        <f ca="1"/>
        <v>340000</v>
      </c>
      <c r="T774" s="239">
        <f ca="1"/>
        <v>17051</v>
      </c>
      <c r="U774" s="239" t="str">
        <f ca="1"/>
        <v>0</v>
      </c>
      <c r="V774" s="239">
        <f ca="1"/>
        <v>31110</v>
      </c>
      <c r="W774" s="237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7">
        <f ca="1"/>
        <v>45425</v>
      </c>
      <c r="AE774" s="237">
        <f ca="1"/>
        <v>0</v>
      </c>
      <c r="AF774" s="237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1">
        <f ca="1"/>
        <v>210424</v>
      </c>
      <c r="C775" s="241">
        <f ca="1"/>
        <v>0</v>
      </c>
      <c r="D775" s="240" t="str">
        <f ca="1"/>
        <v>ﾌｪﾆﾃｯｸｾﾐｺﾝﾀﾞｸﾀｰ 鹿児島</v>
      </c>
      <c r="E775" s="240" t="str">
        <f ca="1"/>
        <v>鹿児島工場　製造部　製造課</v>
      </c>
      <c r="F775" s="240">
        <f ca="1"/>
        <v>0</v>
      </c>
      <c r="G775" s="240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7">
        <f ca="1"/>
        <v>32730</v>
      </c>
      <c r="M775">
        <f ca="1"/>
        <v>36</v>
      </c>
      <c r="N775" s="238">
        <f ca="1"/>
        <v>1450</v>
      </c>
      <c r="O775">
        <f ca="1"/>
        <v>0</v>
      </c>
      <c r="P775" s="239">
        <f ca="1"/>
        <v>2100</v>
      </c>
      <c r="Q775">
        <f ca="1"/>
        <v>0</v>
      </c>
      <c r="R775" s="239">
        <f ca="1"/>
        <v>650</v>
      </c>
      <c r="S775" s="239">
        <f ca="1"/>
        <v>0</v>
      </c>
      <c r="T775" s="239" t="str">
        <f ca="1"/>
        <v/>
      </c>
      <c r="U775" s="239" t="str">
        <f ca="1"/>
        <v>0</v>
      </c>
      <c r="V775" s="239">
        <f ca="1"/>
        <v>0</v>
      </c>
      <c r="W775" s="237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7">
        <f ca="1"/>
        <v>45439</v>
      </c>
      <c r="AE775" s="237">
        <f ca="1"/>
        <v>45524</v>
      </c>
      <c r="AF775" s="237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1">
        <f ca="1"/>
        <v>240507</v>
      </c>
      <c r="C776" s="241">
        <f ca="1"/>
        <v>222071</v>
      </c>
      <c r="D776" s="240" t="str">
        <f ca="1"/>
        <v>高雄工業 海南第二</v>
      </c>
      <c r="E776" s="240" t="str">
        <f ca="1"/>
        <v>高雄工業株式会社 愛知事業所海南第二工場製作課</v>
      </c>
      <c r="F776" s="240" t="str">
        <f ca="1"/>
        <v>P研磨</v>
      </c>
      <c r="G776" s="240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7">
        <f ca="1"/>
        <v>36826</v>
      </c>
      <c r="M776">
        <f ca="1"/>
        <v>25</v>
      </c>
      <c r="N776" s="238">
        <f ca="1"/>
        <v>1250</v>
      </c>
      <c r="O776">
        <f ca="1"/>
        <v>0</v>
      </c>
      <c r="P776" s="239">
        <f ca="1"/>
        <v>1650</v>
      </c>
      <c r="Q776">
        <f ca="1"/>
        <v>0</v>
      </c>
      <c r="R776" s="239">
        <f ca="1"/>
        <v>400</v>
      </c>
      <c r="S776" s="239">
        <f ca="1"/>
        <v>190000</v>
      </c>
      <c r="T776" s="239">
        <f ca="1"/>
        <v>9528</v>
      </c>
      <c r="U776" s="239" t="str">
        <f ca="1"/>
        <v>0</v>
      </c>
      <c r="V776" s="239">
        <f ca="1"/>
        <v>17385</v>
      </c>
      <c r="W776" s="237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7">
        <f ca="1"/>
        <v>45439</v>
      </c>
      <c r="AE776" s="237">
        <f ca="1"/>
        <v>45765</v>
      </c>
      <c r="AF776" s="237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1">
        <f ca="1"/>
        <v>201204</v>
      </c>
      <c r="C777" s="241" t="str">
        <f ca="1"/>
        <v>川原鉄工所</v>
      </c>
      <c r="D777" s="240" t="str">
        <f ca="1"/>
        <v>川原鉄工所</v>
      </c>
      <c r="E777" s="240" t="str">
        <f ca="1"/>
        <v>VU NGOC TAN</v>
      </c>
      <c r="F777" s="240" t="str">
        <f ca="1"/>
        <v>ヴー　ゴック　タン</v>
      </c>
      <c r="G777" s="240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7">
        <f ca="1"/>
        <v>33003</v>
      </c>
      <c r="M777">
        <f ca="1"/>
        <v>35</v>
      </c>
      <c r="N777" s="238">
        <f ca="1"/>
        <v>1300</v>
      </c>
      <c r="O777">
        <f ca="1"/>
        <v>1650</v>
      </c>
      <c r="P777" s="239">
        <f ca="1"/>
        <v>1650</v>
      </c>
      <c r="Q777">
        <f ca="1"/>
        <v>300000</v>
      </c>
      <c r="R777" s="239">
        <f ca="1"/>
        <v>350</v>
      </c>
      <c r="S777" s="239">
        <f ca="1"/>
        <v>200000</v>
      </c>
      <c r="T777" s="239">
        <f ca="1"/>
        <v>10030</v>
      </c>
      <c r="U777" s="239" t="str">
        <f ca="1"/>
        <v>0</v>
      </c>
      <c r="V777" s="239">
        <f ca="1"/>
        <v>18300</v>
      </c>
      <c r="W777" s="23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7">
        <f ca="1"/>
        <v>45446</v>
      </c>
      <c r="AE777" s="237">
        <f ca="1"/>
        <v>45583</v>
      </c>
      <c r="AF777" s="23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1">
        <f ca="1"/>
        <v>230906</v>
      </c>
      <c r="C778" s="241">
        <f ca="1"/>
        <v>8210100</v>
      </c>
      <c r="D778" s="240" t="str">
        <f ca="1"/>
        <v>コーリツ 本社</v>
      </c>
      <c r="E778" s="240" t="str">
        <f ca="1"/>
        <v>本社工場製造1課2工区3班</v>
      </c>
      <c r="F778" s="240" t="str">
        <f ca="1"/>
        <v>本社工場製造1課2工区3班</v>
      </c>
      <c r="G778" s="240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7">
        <f ca="1"/>
        <v>34237</v>
      </c>
      <c r="M778">
        <f ca="1"/>
        <v>32</v>
      </c>
      <c r="N778" s="238">
        <f ca="1"/>
        <v>1500</v>
      </c>
      <c r="O778">
        <f ca="1"/>
        <v>0</v>
      </c>
      <c r="P778" s="239">
        <f ca="1"/>
        <v>2150</v>
      </c>
      <c r="Q778">
        <f ca="1"/>
        <v>0</v>
      </c>
      <c r="R778" s="239">
        <f ca="1"/>
        <v>650</v>
      </c>
      <c r="S778" s="239">
        <f ca="1"/>
        <v>340000</v>
      </c>
      <c r="T778" s="239">
        <f ca="1"/>
        <v>17051</v>
      </c>
      <c r="U778" s="239" t="str">
        <f ca="1"/>
        <v>0</v>
      </c>
      <c r="V778" s="239">
        <f ca="1"/>
        <v>31110</v>
      </c>
      <c r="W778" s="237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7">
        <f ca="1"/>
        <v>45453</v>
      </c>
      <c r="AE778" s="237">
        <f ca="1"/>
        <v>0</v>
      </c>
      <c r="AF778" s="237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1">
        <f ca="1"/>
        <v>240705</v>
      </c>
      <c r="C779" s="241">
        <f ca="1"/>
        <v>8210103</v>
      </c>
      <c r="D779" s="240" t="str">
        <f ca="1"/>
        <v>コーリツ 乙川</v>
      </c>
      <c r="E779" s="240" t="str">
        <f ca="1"/>
        <v>乙川工場製造3課7工区9班</v>
      </c>
      <c r="F779" s="240" t="str">
        <f ca="1"/>
        <v>乙川工場製造3課7工区9班</v>
      </c>
      <c r="G779" s="240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7">
        <f ca="1"/>
        <v>33469</v>
      </c>
      <c r="M779">
        <f ca="1"/>
        <v>34</v>
      </c>
      <c r="N779" s="238">
        <f ca="1"/>
        <v>1555</v>
      </c>
      <c r="O779">
        <f ca="1"/>
        <v>0</v>
      </c>
      <c r="P779" s="239">
        <f ca="1"/>
        <v>2225</v>
      </c>
      <c r="Q779">
        <f ca="1"/>
        <v>0</v>
      </c>
      <c r="R779" s="239">
        <f ca="1"/>
        <v>670</v>
      </c>
      <c r="S779" s="239">
        <f ca="1"/>
        <v>360000</v>
      </c>
      <c r="T779" s="239">
        <f ca="1"/>
        <v>18054</v>
      </c>
      <c r="U779" s="239" t="str">
        <f ca="1"/>
        <v>0</v>
      </c>
      <c r="V779" s="239">
        <f ca="1"/>
        <v>32940</v>
      </c>
      <c r="W779" s="237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7">
        <f ca="1"/>
        <v>45482</v>
      </c>
      <c r="AE779" s="237">
        <f ca="1"/>
        <v>0</v>
      </c>
      <c r="AF779" s="237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1">
        <f ca="1"/>
        <v>240601</v>
      </c>
      <c r="C780" s="241">
        <f ca="1"/>
        <v>0</v>
      </c>
      <c r="D780" s="240" t="str">
        <f ca="1"/>
        <v>アサヒフォージ</v>
      </c>
      <c r="E780" s="240">
        <f ca="1"/>
        <v>0</v>
      </c>
      <c r="F780" s="240">
        <f ca="1"/>
        <v>0</v>
      </c>
      <c r="G780" s="24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7">
        <f ca="1"/>
        <v>31309</v>
      </c>
      <c r="M780">
        <f ca="1"/>
        <v>40</v>
      </c>
      <c r="N780" s="238">
        <f ca="1"/>
        <v>1400</v>
      </c>
      <c r="O780">
        <f ca="1"/>
        <v>0</v>
      </c>
      <c r="P780" s="239">
        <f ca="1"/>
        <v>2000</v>
      </c>
      <c r="Q780">
        <f ca="1"/>
        <v>0</v>
      </c>
      <c r="R780" s="239">
        <f ca="1"/>
        <v>600</v>
      </c>
      <c r="S780" s="239">
        <f ca="1"/>
        <v>220000</v>
      </c>
      <c r="T780" s="239">
        <f ca="1"/>
        <v>11033</v>
      </c>
      <c r="U780" s="239">
        <f ca="1"/>
        <v>1749</v>
      </c>
      <c r="V780" s="239">
        <f ca="1"/>
        <v>20130</v>
      </c>
      <c r="W780" s="237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7">
        <f ca="1"/>
        <v>45460</v>
      </c>
      <c r="AE780" s="237">
        <f ca="1"/>
        <v>45735</v>
      </c>
      <c r="AF780" s="237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1">
        <f ca="1"/>
        <v>240602</v>
      </c>
      <c r="C781" s="241">
        <f ca="1"/>
        <v>0</v>
      </c>
      <c r="D781" s="240" t="str">
        <f ca="1"/>
        <v>川原鉄工所</v>
      </c>
      <c r="E781" s="240">
        <f ca="1"/>
        <v>0</v>
      </c>
      <c r="F781" s="240">
        <f ca="1"/>
        <v>0</v>
      </c>
      <c r="G781" s="240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7">
        <f ca="1"/>
        <v>33467</v>
      </c>
      <c r="M781">
        <f ca="1"/>
        <v>34</v>
      </c>
      <c r="N781" s="238">
        <f ca="1"/>
        <v>1300</v>
      </c>
      <c r="O781">
        <f ca="1"/>
        <v>0</v>
      </c>
      <c r="P781" s="239">
        <f ca="1"/>
        <v>1650</v>
      </c>
      <c r="Q781">
        <f ca="1"/>
        <v>0</v>
      </c>
      <c r="R781" s="239">
        <f ca="1"/>
        <v>350</v>
      </c>
      <c r="S781" s="239">
        <f ca="1"/>
        <v>300000</v>
      </c>
      <c r="T781" s="239">
        <f ca="1"/>
        <v>15045</v>
      </c>
      <c r="U781" s="239" t="str">
        <f ca="1"/>
        <v>0</v>
      </c>
      <c r="V781" s="239">
        <f ca="1"/>
        <v>27450</v>
      </c>
      <c r="W781" s="237">
        <f ca="1"/>
        <v>46058</v>
      </c>
      <c r="X781">
        <f ca="1"/>
        <v>52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7">
        <f ca="1"/>
        <v>45461</v>
      </c>
      <c r="AE781" s="237">
        <f ca="1"/>
        <v>0</v>
      </c>
      <c r="AF781" s="237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1">
        <f ca="1"/>
        <v>240603</v>
      </c>
      <c r="C782" s="241">
        <f ca="1"/>
        <v>0</v>
      </c>
      <c r="D782" s="240" t="str">
        <f ca="1"/>
        <v>PATEC</v>
      </c>
      <c r="E782" s="240">
        <f ca="1"/>
        <v>0</v>
      </c>
      <c r="F782" s="240">
        <f ca="1"/>
        <v>0</v>
      </c>
      <c r="G782" s="240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7">
        <f ca="1"/>
        <v>36698</v>
      </c>
      <c r="M782">
        <f ca="1"/>
        <v>25</v>
      </c>
      <c r="N782" s="238">
        <f ca="1"/>
        <v>1400</v>
      </c>
      <c r="O782">
        <f ca="1"/>
        <v>0</v>
      </c>
      <c r="P782" s="239">
        <f ca="1"/>
        <v>2000</v>
      </c>
      <c r="Q782" t="str">
        <f ca="1"/>
        <v>24/2/21～24/8/20まで請求単価50円下げ</v>
      </c>
      <c r="R782" s="239">
        <f ca="1"/>
        <v>600</v>
      </c>
      <c r="S782" s="239">
        <f ca="1"/>
        <v>300000</v>
      </c>
      <c r="T782" s="239">
        <f ca="1"/>
        <v>15045</v>
      </c>
      <c r="U782" s="239" t="str">
        <f ca="1"/>
        <v>0</v>
      </c>
      <c r="V782" s="239">
        <f ca="1"/>
        <v>27450</v>
      </c>
      <c r="W782" s="237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7">
        <f ca="1"/>
        <v>45464</v>
      </c>
      <c r="AE782" s="237">
        <f ca="1"/>
        <v>45806</v>
      </c>
      <c r="AF782" s="237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1">
        <f ca="1"/>
        <v>240604</v>
      </c>
      <c r="C783" s="241">
        <f ca="1"/>
        <v>8210101</v>
      </c>
      <c r="D783" s="240" t="str">
        <f ca="1"/>
        <v>コーリツ 本社</v>
      </c>
      <c r="E783" s="240" t="str">
        <f ca="1"/>
        <v>本社工場製造1課1工区1班</v>
      </c>
      <c r="F783" s="240" t="str">
        <f ca="1"/>
        <v>本社工場製造1課1工区1班</v>
      </c>
      <c r="G783" s="240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7">
        <f ca="1"/>
        <v>31688</v>
      </c>
      <c r="M783">
        <f ca="1"/>
        <v>39</v>
      </c>
      <c r="N783" s="238">
        <f ca="1"/>
        <v>1460</v>
      </c>
      <c r="O783">
        <f ca="1"/>
        <v>0</v>
      </c>
      <c r="P783" s="239">
        <f ca="1"/>
        <v>2050</v>
      </c>
      <c r="Q783">
        <f ca="1"/>
        <v>0</v>
      </c>
      <c r="R783" s="239">
        <f ca="1"/>
        <v>590</v>
      </c>
      <c r="S783" s="239">
        <f ca="1"/>
        <v>240000</v>
      </c>
      <c r="T783" s="239">
        <f ca="1"/>
        <v>12036</v>
      </c>
      <c r="U783" s="239" t="str">
        <f ca="1"/>
        <v>0</v>
      </c>
      <c r="V783" s="239">
        <f ca="1"/>
        <v>21960</v>
      </c>
      <c r="W783" s="237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7">
        <f ca="1"/>
        <v>45467</v>
      </c>
      <c r="AE783" s="237">
        <f ca="1"/>
        <v>45625</v>
      </c>
      <c r="AF783" s="237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1">
        <f ca="1"/>
        <v>240605</v>
      </c>
      <c r="C784" s="241">
        <f ca="1"/>
        <v>0</v>
      </c>
      <c r="D784" s="240" t="str">
        <f ca="1"/>
        <v>ピーエムアイ</v>
      </c>
      <c r="E784" s="240">
        <f ca="1"/>
        <v>0</v>
      </c>
      <c r="F784" s="240">
        <f ca="1"/>
        <v>0</v>
      </c>
      <c r="G784" s="240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7">
        <f ca="1"/>
        <v>36066</v>
      </c>
      <c r="M784">
        <f ca="1"/>
        <v>27</v>
      </c>
      <c r="N784" s="238">
        <f ca="1"/>
        <v>1300</v>
      </c>
      <c r="O784">
        <f ca="1"/>
        <v>0</v>
      </c>
      <c r="P784" s="239">
        <f ca="1"/>
        <v>1800</v>
      </c>
      <c r="Q784">
        <f ca="1"/>
        <v>0</v>
      </c>
      <c r="R784" s="239">
        <f ca="1"/>
        <v>500</v>
      </c>
      <c r="S784" s="239">
        <f ca="1"/>
        <v>240000</v>
      </c>
      <c r="T784" s="239">
        <f ca="1"/>
        <v>12036</v>
      </c>
      <c r="U784" s="239" t="str">
        <f ca="1"/>
        <v>0</v>
      </c>
      <c r="V784" s="239">
        <f ca="1"/>
        <v>21960</v>
      </c>
      <c r="W784" s="237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7">
        <f ca="1"/>
        <v>45467</v>
      </c>
      <c r="AE784" s="237">
        <f ca="1"/>
        <v>0</v>
      </c>
      <c r="AF784" s="237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1">
        <f ca="1"/>
        <v>240606</v>
      </c>
      <c r="C785" s="241">
        <f ca="1"/>
        <v>232138</v>
      </c>
      <c r="D785" s="240" t="str">
        <f ca="1"/>
        <v>高雄工業 岡山</v>
      </c>
      <c r="E785" s="240" t="str">
        <f ca="1"/>
        <v>高雄工業株式会社第一営業部岡山営業課</v>
      </c>
      <c r="F785" s="240" t="str">
        <f ca="1"/>
        <v>材料管理係</v>
      </c>
      <c r="G785" s="240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7">
        <f ca="1"/>
        <v>36418</v>
      </c>
      <c r="M785">
        <f ca="1"/>
        <v>26</v>
      </c>
      <c r="N785" s="238">
        <f ca="1"/>
        <v>1300</v>
      </c>
      <c r="O785">
        <f ca="1"/>
        <v>0</v>
      </c>
      <c r="P785" s="239">
        <f ca="1"/>
        <v>1670</v>
      </c>
      <c r="Q785">
        <f ca="1"/>
        <v>0</v>
      </c>
      <c r="R785" s="239">
        <f ca="1"/>
        <v>370</v>
      </c>
      <c r="S785" s="239">
        <f ca="1"/>
        <v>220000</v>
      </c>
      <c r="T785" s="239">
        <f ca="1"/>
        <v>11033</v>
      </c>
      <c r="U785" s="239" t="str">
        <f ca="1"/>
        <v>0</v>
      </c>
      <c r="V785" s="239">
        <f ca="1"/>
        <v>20130</v>
      </c>
      <c r="W785" s="237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7">
        <f ca="1"/>
        <v>45468</v>
      </c>
      <c r="AE785" s="237">
        <f ca="1"/>
        <v>0</v>
      </c>
      <c r="AF785" s="237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1">
        <f ca="1"/>
        <v>240607</v>
      </c>
      <c r="C786" s="241">
        <f ca="1"/>
        <v>502406</v>
      </c>
      <c r="D786" s="240" t="str">
        <f ca="1"/>
        <v>アサヒフォージ</v>
      </c>
      <c r="E786" s="240" t="str">
        <f ca="1"/>
        <v>真庭工場</v>
      </c>
      <c r="F786" s="240" t="str">
        <f ca="1"/>
        <v>品質管理課</v>
      </c>
      <c r="G786" s="240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7">
        <f ca="1"/>
        <v>33767</v>
      </c>
      <c r="M786">
        <f ca="1"/>
        <v>33</v>
      </c>
      <c r="N786" s="238">
        <f ca="1"/>
        <v>1400</v>
      </c>
      <c r="O786">
        <f ca="1"/>
        <v>0</v>
      </c>
      <c r="P786" s="239">
        <f ca="1"/>
        <v>2000</v>
      </c>
      <c r="Q786">
        <f ca="1"/>
        <v>0</v>
      </c>
      <c r="R786" s="239">
        <f ca="1"/>
        <v>600</v>
      </c>
      <c r="S786" s="239">
        <f ca="1"/>
        <v>220000</v>
      </c>
      <c r="T786" s="239">
        <f ca="1"/>
        <v>11033</v>
      </c>
      <c r="U786" s="239" t="str">
        <f ca="1"/>
        <v>0</v>
      </c>
      <c r="V786" s="239">
        <f ca="1"/>
        <v>20130</v>
      </c>
      <c r="W786" s="237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7">
        <f ca="1"/>
        <v>45470</v>
      </c>
      <c r="AE786" s="237">
        <f ca="1"/>
        <v>45926</v>
      </c>
      <c r="AF786" s="237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1">
        <f ca="1"/>
        <v>210908</v>
      </c>
      <c r="C787" s="241">
        <f ca="1"/>
        <v>0</v>
      </c>
      <c r="D787" s="240" t="str">
        <f ca="1"/>
        <v>PATEC</v>
      </c>
      <c r="E787" s="240" t="str">
        <f ca="1"/>
        <v>製造部素材課</v>
      </c>
      <c r="F787" s="240" t="str">
        <f ca="1"/>
        <v>素材</v>
      </c>
      <c r="G787" s="240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7">
        <f ca="1"/>
        <v>34397</v>
      </c>
      <c r="M787">
        <f ca="1"/>
        <v>31</v>
      </c>
      <c r="N787" s="238">
        <f ca="1"/>
        <v>1600</v>
      </c>
      <c r="O787" t="str">
        <f ca="1"/>
        <v>3/21～　\1500⇒￥1600</v>
      </c>
      <c r="P787" s="239">
        <f ca="1"/>
        <v>2100</v>
      </c>
      <c r="Q787" t="str">
        <f ca="1"/>
        <v>24/2/21～24/8/20まで請求単価50円下げ</v>
      </c>
      <c r="R787" s="239">
        <f ca="1"/>
        <v>500</v>
      </c>
      <c r="S787" s="239">
        <f ca="1"/>
        <v>380000</v>
      </c>
      <c r="T787" s="239">
        <f ca="1"/>
        <v>19057</v>
      </c>
      <c r="U787" s="239" t="str">
        <f ca="1"/>
        <v>0</v>
      </c>
      <c r="V787" s="239">
        <f ca="1"/>
        <v>34770</v>
      </c>
      <c r="W787" s="23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7">
        <f ca="1"/>
        <v>45474</v>
      </c>
      <c r="AE787" s="237">
        <f ca="1"/>
        <v>0</v>
      </c>
      <c r="AF787" s="23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1">
        <f ca="1"/>
        <v>240701</v>
      </c>
      <c r="C788" s="241">
        <f ca="1"/>
        <v>5628</v>
      </c>
      <c r="D788" s="240" t="str">
        <f ca="1"/>
        <v>ピーエムアイ</v>
      </c>
      <c r="E788" s="240" t="str">
        <f ca="1"/>
        <v>生産2部</v>
      </c>
      <c r="F788" s="240" t="str">
        <f ca="1"/>
        <v>J加工2課</v>
      </c>
      <c r="G788" s="240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7">
        <f ca="1"/>
        <v>32618</v>
      </c>
      <c r="M788">
        <f ca="1"/>
        <v>36</v>
      </c>
      <c r="N788" s="238">
        <f ca="1"/>
        <v>1300</v>
      </c>
      <c r="O788">
        <f ca="1"/>
        <v>0</v>
      </c>
      <c r="P788" s="239">
        <f ca="1"/>
        <v>1800</v>
      </c>
      <c r="Q788">
        <f ca="1"/>
        <v>0</v>
      </c>
      <c r="R788" s="239">
        <f ca="1"/>
        <v>500</v>
      </c>
      <c r="S788" s="239">
        <f ca="1"/>
        <v>240000</v>
      </c>
      <c r="T788" s="239">
        <f ca="1"/>
        <v>12036</v>
      </c>
      <c r="U788" s="239" t="str">
        <f ca="1"/>
        <v>0</v>
      </c>
      <c r="V788" s="239">
        <f ca="1"/>
        <v>21960</v>
      </c>
      <c r="W788" s="237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7">
        <f ca="1"/>
        <v>45474</v>
      </c>
      <c r="AE788" s="237">
        <f ca="1"/>
        <v>0</v>
      </c>
      <c r="AF788" s="237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1">
        <f ca="1"/>
        <v>240702</v>
      </c>
      <c r="C789" s="241">
        <f ca="1"/>
        <v>0</v>
      </c>
      <c r="D789" s="240" t="str">
        <f ca="1"/>
        <v>瑞陵精機</v>
      </c>
      <c r="E789" s="240" t="str">
        <f ca="1"/>
        <v>製造課</v>
      </c>
      <c r="F789" s="240" t="str">
        <f ca="1"/>
        <v>等速ジョイント</v>
      </c>
      <c r="G789" s="240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7">
        <f ca="1"/>
        <v>31418</v>
      </c>
      <c r="M789">
        <f ca="1"/>
        <v>39</v>
      </c>
      <c r="N789" s="238">
        <f ca="1"/>
        <v>1300</v>
      </c>
      <c r="O789">
        <f ca="1"/>
        <v>0</v>
      </c>
      <c r="P789" s="239">
        <f ca="1"/>
        <v>1700</v>
      </c>
      <c r="Q789">
        <f ca="1"/>
        <v>0</v>
      </c>
      <c r="R789" s="239">
        <f ca="1"/>
        <v>400</v>
      </c>
      <c r="S789" s="239">
        <f ca="1"/>
        <v>260000</v>
      </c>
      <c r="T789" s="239">
        <f ca="1"/>
        <v>13039</v>
      </c>
      <c r="U789" s="239" t="str">
        <f ca="1"/>
        <v>0</v>
      </c>
      <c r="V789" s="239">
        <f ca="1"/>
        <v>23790</v>
      </c>
      <c r="W789" s="237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7">
        <f ca="1"/>
        <v>45474</v>
      </c>
      <c r="AE789" s="237">
        <f ca="1"/>
        <v>0</v>
      </c>
      <c r="AF789" s="237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1">
        <f ca="1"/>
        <v>210611</v>
      </c>
      <c r="C790" s="241">
        <f ca="1"/>
        <v>8210102</v>
      </c>
      <c r="D790" s="240" t="str">
        <f ca="1"/>
        <v>コーリツ 本社</v>
      </c>
      <c r="E790" s="240" t="str">
        <f ca="1"/>
        <v>乙川工場製造3課5工区7班</v>
      </c>
      <c r="F790" s="240" t="str">
        <f ca="1"/>
        <v>乙川工場製造3課5工区7班</v>
      </c>
      <c r="G790" s="24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7">
        <f ca="1"/>
        <v>33440</v>
      </c>
      <c r="M790">
        <f ca="1"/>
        <v>34</v>
      </c>
      <c r="N790" s="238">
        <f ca="1"/>
        <v>1400</v>
      </c>
      <c r="O790">
        <f ca="1"/>
        <v>0</v>
      </c>
      <c r="P790" s="239">
        <f ca="1"/>
        <v>1990</v>
      </c>
      <c r="Q790">
        <f ca="1"/>
        <v>0</v>
      </c>
      <c r="R790" s="239">
        <f ca="1"/>
        <v>590</v>
      </c>
      <c r="S790" s="239">
        <f ca="1"/>
        <v>260000</v>
      </c>
      <c r="T790" s="239">
        <f ca="1"/>
        <v>13039</v>
      </c>
      <c r="U790" s="239" t="str">
        <f ca="1"/>
        <v>0</v>
      </c>
      <c r="V790" s="239">
        <f ca="1"/>
        <v>23790</v>
      </c>
      <c r="W790" s="237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7">
        <f ca="1"/>
        <v>45481</v>
      </c>
      <c r="AE790" s="237">
        <f ca="1"/>
        <v>45674</v>
      </c>
      <c r="AF790" s="237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1">
        <f ca="1"/>
        <v>240703</v>
      </c>
      <c r="C791" s="241">
        <f ca="1"/>
        <v>0</v>
      </c>
      <c r="D791" s="240" t="str">
        <f ca="1"/>
        <v>高雄工業 岡山</v>
      </c>
      <c r="E791" s="240" t="str">
        <f ca="1"/>
        <v>高雄工業株式会社 岡山品質保証部岡山HUB品証課</v>
      </c>
      <c r="F791" s="240" t="str">
        <f ca="1"/>
        <v>HUB 検査課係.</v>
      </c>
      <c r="G791" s="240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7">
        <f ca="1"/>
        <v>35141</v>
      </c>
      <c r="M791">
        <f ca="1"/>
        <v>29</v>
      </c>
      <c r="N791" s="238">
        <f ca="1"/>
        <v>1100</v>
      </c>
      <c r="O791">
        <f ca="1"/>
        <v>0</v>
      </c>
      <c r="P791" s="239">
        <f ca="1"/>
        <v>1600</v>
      </c>
      <c r="Q791">
        <f ca="1"/>
        <v>0</v>
      </c>
      <c r="R791" s="239">
        <f ca="1"/>
        <v>500</v>
      </c>
      <c r="S791" s="239">
        <f ca="1"/>
        <v>126000</v>
      </c>
      <c r="T791" s="239">
        <f ca="1"/>
        <v>6319</v>
      </c>
      <c r="U791" s="239" t="str">
        <f ca="1"/>
        <v>0</v>
      </c>
      <c r="V791" s="239">
        <f ca="1"/>
        <v>11529</v>
      </c>
      <c r="W791" s="237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7">
        <f ca="1"/>
        <v>45481</v>
      </c>
      <c r="AE791" s="237">
        <f ca="1"/>
        <v>45525</v>
      </c>
      <c r="AF791" s="237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1">
        <f ca="1"/>
        <v>240704</v>
      </c>
      <c r="C792" s="241">
        <f ca="1"/>
        <v>0</v>
      </c>
      <c r="D792" s="240" t="str">
        <f ca="1"/>
        <v>ピーエムアイ</v>
      </c>
      <c r="E792" s="240">
        <f ca="1"/>
        <v>0</v>
      </c>
      <c r="F792" s="240">
        <f ca="1"/>
        <v>0</v>
      </c>
      <c r="G792" s="240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7">
        <f ca="1"/>
        <v>34416</v>
      </c>
      <c r="M792">
        <f ca="1"/>
        <v>31</v>
      </c>
      <c r="N792" s="238">
        <f ca="1"/>
        <v>1300</v>
      </c>
      <c r="O792">
        <f ca="1"/>
        <v>0</v>
      </c>
      <c r="P792" s="239">
        <f ca="1"/>
        <v>1800</v>
      </c>
      <c r="Q792">
        <f ca="1"/>
        <v>0</v>
      </c>
      <c r="R792" s="239">
        <f ca="1"/>
        <v>500</v>
      </c>
      <c r="S792" s="239">
        <f ca="1"/>
        <v>240000</v>
      </c>
      <c r="T792" s="239">
        <f ca="1"/>
        <v>12036</v>
      </c>
      <c r="U792" s="239" t="str">
        <f ca="1"/>
        <v>0</v>
      </c>
      <c r="V792" s="239">
        <f ca="1"/>
        <v>21960</v>
      </c>
      <c r="W792" s="237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7">
        <f ca="1"/>
        <v>45481</v>
      </c>
      <c r="AE792" s="237">
        <f ca="1"/>
        <v>45576</v>
      </c>
      <c r="AF792" s="237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1">
        <f ca="1"/>
        <v>240408</v>
      </c>
      <c r="C793" s="241">
        <f ca="1"/>
        <v>8210105</v>
      </c>
      <c r="D793" s="240" t="str">
        <f ca="1"/>
        <v>コーリツ 州の崎</v>
      </c>
      <c r="E793" s="240" t="str">
        <f ca="1"/>
        <v>州の崎工場製造2課2工区３班</v>
      </c>
      <c r="F793" s="240" t="str">
        <f ca="1"/>
        <v>州の崎工場製造2課2工区３班</v>
      </c>
      <c r="G793" s="240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7">
        <f ca="1"/>
        <v>32288</v>
      </c>
      <c r="M793">
        <f ca="1"/>
        <v>37</v>
      </c>
      <c r="N793" s="238">
        <f ca="1"/>
        <v>1500</v>
      </c>
      <c r="O793">
        <f ca="1"/>
        <v>0</v>
      </c>
      <c r="P793" s="239">
        <f ca="1"/>
        <v>2150</v>
      </c>
      <c r="Q793">
        <f ca="1"/>
        <v>0</v>
      </c>
      <c r="R793" s="239">
        <f ca="1"/>
        <v>650</v>
      </c>
      <c r="S793" s="239">
        <f ca="1"/>
        <v>380000</v>
      </c>
      <c r="T793" s="239">
        <f ca="1"/>
        <v>19057</v>
      </c>
      <c r="U793" s="239" t="str">
        <f ca="1"/>
        <v>0</v>
      </c>
      <c r="V793" s="239">
        <f ca="1"/>
        <v>34770</v>
      </c>
      <c r="W793" s="237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7">
        <f ca="1"/>
        <v>45530</v>
      </c>
      <c r="AE793" s="237">
        <f ca="1"/>
        <v>0</v>
      </c>
      <c r="AF793" s="237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1">
        <f ca="1"/>
        <v>240706</v>
      </c>
      <c r="C794" s="241">
        <f ca="1"/>
        <v>232140</v>
      </c>
      <c r="D794" s="240" t="str">
        <f ca="1"/>
        <v>高雄工業 岡山</v>
      </c>
      <c r="E794" s="240" t="str">
        <f ca="1"/>
        <v>高雄工業株式会社 岡山事業所HUB工場製作1課</v>
      </c>
      <c r="F794" s="240" t="str">
        <f ca="1"/>
        <v>1次旋係</v>
      </c>
      <c r="G794" s="240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7">
        <f ca="1"/>
        <v>37184</v>
      </c>
      <c r="M794">
        <f ca="1"/>
        <v>24</v>
      </c>
      <c r="N794" s="238">
        <f ca="1"/>
        <v>1300</v>
      </c>
      <c r="O794">
        <f ca="1"/>
        <v>0</v>
      </c>
      <c r="P794" s="239">
        <f ca="1"/>
        <v>1670</v>
      </c>
      <c r="Q794">
        <f ca="1"/>
        <v>0</v>
      </c>
      <c r="R794" s="239">
        <f ca="1"/>
        <v>370</v>
      </c>
      <c r="S794" s="239">
        <f ca="1"/>
        <v>260000</v>
      </c>
      <c r="T794" s="239">
        <f ca="1"/>
        <v>13039</v>
      </c>
      <c r="U794" s="239" t="str">
        <f ca="1"/>
        <v>0</v>
      </c>
      <c r="V794" s="239">
        <f ca="1"/>
        <v>23790</v>
      </c>
      <c r="W794" s="237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7">
        <f ca="1"/>
        <v>45483</v>
      </c>
      <c r="AE794" s="237">
        <f ca="1"/>
        <v>0</v>
      </c>
      <c r="AF794" s="237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 s="241">
        <f ca="1"/>
        <v>240707</v>
      </c>
      <c r="C795" s="241">
        <f ca="1"/>
        <v>232141</v>
      </c>
      <c r="D795" s="240" t="str">
        <f ca="1"/>
        <v>高雄工業 岡山</v>
      </c>
      <c r="E795" s="240" t="str">
        <f ca="1"/>
        <v>高雄工業株式会社 岡山事業所HUB工場製作1課</v>
      </c>
      <c r="F795" s="240" t="str">
        <f ca="1"/>
        <v>1次旋係</v>
      </c>
      <c r="G795" s="240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7">
        <f ca="1"/>
        <v>36438</v>
      </c>
      <c r="M795">
        <f ca="1"/>
        <v>26</v>
      </c>
      <c r="N795" s="238">
        <f ca="1"/>
        <v>1300</v>
      </c>
      <c r="O795">
        <f ca="1"/>
        <v>0</v>
      </c>
      <c r="P795" s="239">
        <f ca="1"/>
        <v>1680</v>
      </c>
      <c r="Q795">
        <f ca="1"/>
        <v>0</v>
      </c>
      <c r="R795" s="239">
        <f ca="1"/>
        <v>380</v>
      </c>
      <c r="S795" s="239">
        <f ca="1"/>
        <v>220000</v>
      </c>
      <c r="T795" s="239">
        <f ca="1"/>
        <v>11033</v>
      </c>
      <c r="U795" s="239" t="str">
        <f ca="1"/>
        <v>0</v>
      </c>
      <c r="V795" s="239">
        <f ca="1"/>
        <v>20130</v>
      </c>
      <c r="W795" s="237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7">
        <f ca="1"/>
        <v>45483</v>
      </c>
      <c r="AE795" s="237">
        <f ca="1"/>
        <v>45940</v>
      </c>
      <c r="AF795" s="237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1">
        <f ca="1"/>
        <v>240708</v>
      </c>
      <c r="C796" s="241">
        <f ca="1"/>
        <v>0</v>
      </c>
      <c r="D796" s="240" t="str">
        <f ca="1"/>
        <v>PATEC</v>
      </c>
      <c r="E796" s="240" t="str">
        <f ca="1"/>
        <v>製造部検査課</v>
      </c>
      <c r="F796" s="240" t="str">
        <f ca="1"/>
        <v>検査</v>
      </c>
      <c r="G796" s="240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7">
        <f ca="1"/>
        <v>36109</v>
      </c>
      <c r="M796">
        <f ca="1"/>
        <v>27</v>
      </c>
      <c r="N796" s="238">
        <f ca="1"/>
        <v>1500</v>
      </c>
      <c r="O796">
        <f ca="1"/>
        <v>0</v>
      </c>
      <c r="P796" s="239">
        <f ca="1"/>
        <v>2000</v>
      </c>
      <c r="Q796" t="str">
        <f ca="1"/>
        <v>24/2/21～24/8/20まで請求単価50円下げ</v>
      </c>
      <c r="R796" s="239">
        <f ca="1"/>
        <v>500</v>
      </c>
      <c r="S796" s="239">
        <f ca="1"/>
        <v>320000</v>
      </c>
      <c r="T796" s="239">
        <f ca="1"/>
        <v>16048</v>
      </c>
      <c r="U796" s="239" t="str">
        <f ca="1"/>
        <v>0</v>
      </c>
      <c r="V796" s="239">
        <f ca="1"/>
        <v>29280</v>
      </c>
      <c r="W796" s="237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山口県防府市大字浜方1087-2</v>
      </c>
      <c r="AB796" t="str">
        <f ca="1"/>
        <v>ﾏﾚ･ｻﾗﾝⅡ201</v>
      </c>
      <c r="AC796">
        <f ca="1"/>
        <v>0</v>
      </c>
      <c r="AD796" s="237">
        <f ca="1"/>
        <v>45485</v>
      </c>
      <c r="AE796" s="237">
        <f ca="1"/>
        <v>0</v>
      </c>
      <c r="AF796" s="237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1">
        <f ca="1"/>
        <v>240709</v>
      </c>
      <c r="C797" s="241">
        <f ca="1"/>
        <v>0</v>
      </c>
      <c r="D797" s="240" t="str">
        <f ca="1"/>
        <v>PATEC</v>
      </c>
      <c r="E797" s="240">
        <f ca="1"/>
        <v>0</v>
      </c>
      <c r="F797" s="240">
        <f ca="1"/>
        <v>0</v>
      </c>
      <c r="G797" s="240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7">
        <f ca="1"/>
        <v>37040</v>
      </c>
      <c r="M797">
        <f ca="1"/>
        <v>24</v>
      </c>
      <c r="N797" s="238">
        <f ca="1"/>
        <v>1400</v>
      </c>
      <c r="O797">
        <f ca="1"/>
        <v>0</v>
      </c>
      <c r="P797" s="239">
        <f ca="1"/>
        <v>2000</v>
      </c>
      <c r="Q797" t="str">
        <f ca="1"/>
        <v>24/2/21～24/8/20まで請求単価50円下げ</v>
      </c>
      <c r="R797" s="239">
        <f ca="1"/>
        <v>600</v>
      </c>
      <c r="S797" s="239">
        <f ca="1"/>
        <v>190000</v>
      </c>
      <c r="T797" s="239">
        <f ca="1"/>
        <v>9528</v>
      </c>
      <c r="U797" s="239" t="str">
        <f ca="1"/>
        <v>0</v>
      </c>
      <c r="V797" s="239">
        <f ca="1"/>
        <v>17385</v>
      </c>
      <c r="W797" s="23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7">
        <f ca="1"/>
        <v>45485</v>
      </c>
      <c r="AE797" s="237">
        <f ca="1"/>
        <v>45814</v>
      </c>
      <c r="AF797" s="23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1">
        <f ca="1"/>
        <v>240710</v>
      </c>
      <c r="C798" s="241">
        <f ca="1"/>
        <v>0</v>
      </c>
      <c r="D798" s="240" t="str">
        <f ca="1"/>
        <v>川原鉄工所</v>
      </c>
      <c r="E798" s="240">
        <f ca="1"/>
        <v>0</v>
      </c>
      <c r="F798" s="240">
        <f ca="1"/>
        <v>0</v>
      </c>
      <c r="G798" s="240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7">
        <f ca="1"/>
        <v>33539</v>
      </c>
      <c r="M798">
        <f ca="1"/>
        <v>34</v>
      </c>
      <c r="N798" s="238">
        <f ca="1"/>
        <v>1300</v>
      </c>
      <c r="O798">
        <f ca="1"/>
        <v>0</v>
      </c>
      <c r="P798" s="239">
        <f ca="1"/>
        <v>1650</v>
      </c>
      <c r="Q798">
        <f ca="1"/>
        <v>0</v>
      </c>
      <c r="R798" s="239">
        <f ca="1"/>
        <v>350</v>
      </c>
      <c r="S798" s="239">
        <f ca="1"/>
        <v>300000</v>
      </c>
      <c r="T798" s="239">
        <f ca="1"/>
        <v>15045</v>
      </c>
      <c r="U798" s="239" t="str">
        <f ca="1"/>
        <v>0</v>
      </c>
      <c r="V798" s="239">
        <f ca="1"/>
        <v>27450</v>
      </c>
      <c r="W798" s="237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7">
        <f ca="1"/>
        <v>45488</v>
      </c>
      <c r="AE798" s="237">
        <f ca="1"/>
        <v>0</v>
      </c>
      <c r="AF798" s="237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1">
        <f ca="1"/>
        <v>210201</v>
      </c>
      <c r="C799" s="241">
        <f ca="1"/>
        <v>222009</v>
      </c>
      <c r="D799" s="240" t="str">
        <f ca="1"/>
        <v>高雄工業 海南第一</v>
      </c>
      <c r="E799" s="240" t="str">
        <f ca="1"/>
        <v>高雄工業株式会社 愛知事業所海南第一工場製作1課</v>
      </c>
      <c r="F799" s="240" t="str">
        <f ca="1"/>
        <v>段取</v>
      </c>
      <c r="G799" s="240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7">
        <f ca="1"/>
        <v>33480</v>
      </c>
      <c r="M799">
        <f ca="1"/>
        <v>34</v>
      </c>
      <c r="N799" s="238">
        <f ca="1"/>
        <v>1470</v>
      </c>
      <c r="O799" t="str">
        <f ca="1"/>
        <v>4/16~ 1200⇒1260へ</v>
      </c>
      <c r="P799" s="239">
        <f ca="1"/>
        <v>1860</v>
      </c>
      <c r="Q799" t="str">
        <f ca="1"/>
        <v>9/16~ 1610円→1760円</v>
      </c>
      <c r="R799" s="239">
        <f ca="1"/>
        <v>390</v>
      </c>
      <c r="S799" s="239">
        <f ca="1"/>
        <v>300000</v>
      </c>
      <c r="T799" s="239">
        <f ca="1"/>
        <v>15045</v>
      </c>
      <c r="U799" s="239" t="str">
        <f ca="1"/>
        <v>0</v>
      </c>
      <c r="V799" s="239">
        <f ca="1"/>
        <v>27450</v>
      </c>
      <c r="W799" s="237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7">
        <f ca="1"/>
        <v>45495</v>
      </c>
      <c r="AE799" s="237">
        <f ca="1"/>
        <v>0</v>
      </c>
      <c r="AF799" s="237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1">
        <f ca="1"/>
        <v>240711</v>
      </c>
      <c r="C800" s="241">
        <f ca="1"/>
        <v>222072</v>
      </c>
      <c r="D800" s="240" t="str">
        <f ca="1"/>
        <v>高雄工業 海南第一</v>
      </c>
      <c r="E800" s="240" t="str">
        <f ca="1"/>
        <v>高雄工業株式会社 愛知事業所海南第一工場製作1課</v>
      </c>
      <c r="F800" s="240" t="str">
        <f ca="1"/>
        <v>HUB</v>
      </c>
      <c r="G800" s="24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7">
        <f ca="1"/>
        <v>36831</v>
      </c>
      <c r="M800">
        <f ca="1"/>
        <v>25</v>
      </c>
      <c r="N800" s="238">
        <f ca="1"/>
        <v>1300</v>
      </c>
      <c r="O800">
        <f ca="1"/>
        <v>0</v>
      </c>
      <c r="P800" s="239">
        <f ca="1"/>
        <v>1650</v>
      </c>
      <c r="Q800">
        <f ca="1"/>
        <v>0</v>
      </c>
      <c r="R800" s="239">
        <f ca="1"/>
        <v>350</v>
      </c>
      <c r="S800" s="239">
        <f ca="1"/>
        <v>240000</v>
      </c>
      <c r="T800" s="239">
        <f ca="1"/>
        <v>12036</v>
      </c>
      <c r="U800" s="239" t="str">
        <f ca="1"/>
        <v>0</v>
      </c>
      <c r="V800" s="239">
        <f ca="1"/>
        <v>21960</v>
      </c>
      <c r="W800" s="237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7">
        <f ca="1"/>
        <v>45495</v>
      </c>
      <c r="AE800" s="237">
        <f ca="1"/>
        <v>0</v>
      </c>
      <c r="AF800" s="237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1">
        <f ca="1"/>
        <v>240712</v>
      </c>
      <c r="C801" s="241">
        <f ca="1"/>
        <v>222073</v>
      </c>
      <c r="D801" s="240" t="str">
        <f ca="1"/>
        <v>高雄工業 海南第一</v>
      </c>
      <c r="E801" s="240" t="str">
        <f ca="1"/>
        <v>高雄工業株式会社 愛知事業所海南第一工場製作1課</v>
      </c>
      <c r="F801" s="240" t="str">
        <f ca="1"/>
        <v>HUB</v>
      </c>
      <c r="G801" s="240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7">
        <f ca="1"/>
        <v>36410</v>
      </c>
      <c r="M801">
        <f ca="1"/>
        <v>26</v>
      </c>
      <c r="N801" s="238">
        <f ca="1"/>
        <v>1300</v>
      </c>
      <c r="O801">
        <f ca="1"/>
        <v>0</v>
      </c>
      <c r="P801" s="239">
        <f ca="1"/>
        <v>1650</v>
      </c>
      <c r="Q801">
        <f ca="1"/>
        <v>0</v>
      </c>
      <c r="R801" s="239">
        <f ca="1"/>
        <v>350</v>
      </c>
      <c r="S801" s="239">
        <f ca="1"/>
        <v>240000</v>
      </c>
      <c r="T801" s="239">
        <f ca="1"/>
        <v>12036</v>
      </c>
      <c r="U801" s="239" t="str">
        <f ca="1"/>
        <v>0</v>
      </c>
      <c r="V801" s="239">
        <f ca="1"/>
        <v>21960</v>
      </c>
      <c r="W801" s="237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7">
        <f ca="1"/>
        <v>45495</v>
      </c>
      <c r="AE801" s="237">
        <f ca="1"/>
        <v>0</v>
      </c>
      <c r="AF801" s="237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1">
        <f ca="1"/>
        <v>210315</v>
      </c>
      <c r="C802" s="241">
        <f ca="1"/>
        <v>0</v>
      </c>
      <c r="D802" s="240" t="str">
        <f ca="1"/>
        <v>ﾌｪﾆﾃｯｸｾﾐｺﾝﾀﾞｸﾀｰ 鹿児島</v>
      </c>
      <c r="E802" s="240" t="str">
        <f ca="1"/>
        <v>鹿児島工場　製造部　製造課</v>
      </c>
      <c r="F802" s="240">
        <f ca="1"/>
        <v>0</v>
      </c>
      <c r="G802" s="240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7">
        <f ca="1"/>
        <v>33176</v>
      </c>
      <c r="M802">
        <f ca="1"/>
        <v>35</v>
      </c>
      <c r="N802" s="238">
        <f ca="1"/>
        <v>1450</v>
      </c>
      <c r="O802">
        <f ca="1"/>
        <v>0</v>
      </c>
      <c r="P802" s="239">
        <f ca="1"/>
        <v>2100</v>
      </c>
      <c r="Q802">
        <f ca="1"/>
        <v>0</v>
      </c>
      <c r="R802" s="239">
        <f ca="1"/>
        <v>650</v>
      </c>
      <c r="S802" s="239">
        <f ca="1"/>
        <v>240000</v>
      </c>
      <c r="T802" s="239">
        <f ca="1"/>
        <v>12036</v>
      </c>
      <c r="U802" s="239" t="str">
        <f ca="1"/>
        <v>0</v>
      </c>
      <c r="V802" s="239">
        <f ca="1"/>
        <v>21960</v>
      </c>
      <c r="W802" s="237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7">
        <f ca="1"/>
        <v>45505</v>
      </c>
      <c r="AE802" s="237">
        <f ca="1"/>
        <v>45650</v>
      </c>
      <c r="AF802" s="237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1">
        <f ca="1"/>
        <v>240801</v>
      </c>
      <c r="C803" s="241">
        <f ca="1"/>
        <v>5630</v>
      </c>
      <c r="D803" s="240" t="str">
        <f ca="1"/>
        <v>加藤木材工業 本社</v>
      </c>
      <c r="E803" s="240" t="str">
        <f ca="1"/>
        <v>生産管理部</v>
      </c>
      <c r="F803" s="240" t="str">
        <f ca="1"/>
        <v>品証安全環境管理課</v>
      </c>
      <c r="G803" s="240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7">
        <f ca="1"/>
        <v>35005</v>
      </c>
      <c r="M803">
        <f ca="1"/>
        <v>30</v>
      </c>
      <c r="N803" s="238">
        <f ca="1"/>
        <v>1300</v>
      </c>
      <c r="O803">
        <f ca="1"/>
        <v>0</v>
      </c>
      <c r="P803" s="239">
        <f ca="1"/>
        <v>1700</v>
      </c>
      <c r="Q803">
        <f ca="1"/>
        <v>0</v>
      </c>
      <c r="R803" s="239">
        <f ca="1"/>
        <v>400</v>
      </c>
      <c r="S803" s="239">
        <f ca="1"/>
        <v>180000</v>
      </c>
      <c r="T803" s="239">
        <f ca="1"/>
        <v>9027</v>
      </c>
      <c r="U803" s="239" t="str">
        <f ca="1"/>
        <v>0</v>
      </c>
      <c r="V803" s="239">
        <f ca="1"/>
        <v>16470</v>
      </c>
      <c r="W803" s="237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7">
        <f ca="1"/>
        <v>45505</v>
      </c>
      <c r="AE803" s="237">
        <f ca="1"/>
        <v>45877</v>
      </c>
      <c r="AF803" s="237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1">
        <f ca="1"/>
        <v>240802</v>
      </c>
      <c r="C804" s="241">
        <f ca="1"/>
        <v>242109</v>
      </c>
      <c r="D804" s="240" t="str">
        <f ca="1"/>
        <v>高雄工業 静岡</v>
      </c>
      <c r="E804" s="240" t="str">
        <f ca="1"/>
        <v>高雄工業株式会社 静岡事業所第一工場製作課</v>
      </c>
      <c r="F804" s="240" t="str">
        <f ca="1"/>
        <v>手動旋削</v>
      </c>
      <c r="G804" s="240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7">
        <f ca="1"/>
        <v>36172</v>
      </c>
      <c r="M804">
        <f ca="1"/>
        <v>26</v>
      </c>
      <c r="N804" s="238">
        <f ca="1"/>
        <v>1200</v>
      </c>
      <c r="O804">
        <f ca="1"/>
        <v>0</v>
      </c>
      <c r="P804" s="239">
        <f ca="1"/>
        <v>1650</v>
      </c>
      <c r="Q804">
        <f ca="1"/>
        <v>0</v>
      </c>
      <c r="R804" s="239">
        <f ca="1"/>
        <v>450</v>
      </c>
      <c r="S804" s="239">
        <f ca="1"/>
        <v>170000</v>
      </c>
      <c r="T804" s="239">
        <f ca="1"/>
        <v>8525</v>
      </c>
      <c r="U804" s="239" t="str">
        <f ca="1"/>
        <v>0</v>
      </c>
      <c r="V804" s="239">
        <f ca="1"/>
        <v>15555</v>
      </c>
      <c r="W804" s="237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7">
        <f ca="1"/>
        <v>45505</v>
      </c>
      <c r="AE804" s="237">
        <f ca="1"/>
        <v>45630</v>
      </c>
      <c r="AF804" s="237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1">
        <f ca="1"/>
        <v>240803</v>
      </c>
      <c r="C805" s="241">
        <f ca="1"/>
        <v>242110</v>
      </c>
      <c r="D805" s="240" t="str">
        <f ca="1"/>
        <v>高雄工業 静岡</v>
      </c>
      <c r="E805" s="240" t="str">
        <f ca="1"/>
        <v>高雄工業株式会社 静岡事業所第一工場製作課</v>
      </c>
      <c r="F805" s="240" t="str">
        <f ca="1"/>
        <v>手動旋削</v>
      </c>
      <c r="G805" s="240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7">
        <f ca="1"/>
        <v>36213</v>
      </c>
      <c r="M805">
        <f ca="1"/>
        <v>26</v>
      </c>
      <c r="N805" s="238">
        <f ca="1"/>
        <v>1300</v>
      </c>
      <c r="O805">
        <f ca="1"/>
        <v>0</v>
      </c>
      <c r="P805" s="239">
        <f ca="1"/>
        <v>1660</v>
      </c>
      <c r="Q805">
        <f ca="1"/>
        <v>0</v>
      </c>
      <c r="R805" s="239">
        <f ca="1"/>
        <v>360</v>
      </c>
      <c r="S805" s="239">
        <f ca="1"/>
        <v>260000</v>
      </c>
      <c r="T805" s="239">
        <f ca="1"/>
        <v>13039</v>
      </c>
      <c r="U805" s="239" t="str">
        <f ca="1"/>
        <v>0</v>
      </c>
      <c r="V805" s="239">
        <f ca="1"/>
        <v>23790</v>
      </c>
      <c r="W805" s="237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7">
        <f ca="1"/>
        <v>45506</v>
      </c>
      <c r="AE805" s="237">
        <f ca="1"/>
        <v>0</v>
      </c>
      <c r="AF805" s="237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1">
        <f ca="1"/>
        <v>240804</v>
      </c>
      <c r="C806" s="241">
        <f ca="1"/>
        <v>242111</v>
      </c>
      <c r="D806" s="240" t="str">
        <f ca="1"/>
        <v>高雄工業 静岡</v>
      </c>
      <c r="E806" s="240" t="str">
        <f ca="1"/>
        <v>高雄工業株式会社 静岡事業所第一工場製作課</v>
      </c>
      <c r="F806" s="240" t="str">
        <f ca="1"/>
        <v>自動旋削</v>
      </c>
      <c r="G806" s="240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7">
        <f ca="1"/>
        <v>36831</v>
      </c>
      <c r="M806">
        <f ca="1"/>
        <v>25</v>
      </c>
      <c r="N806" s="238">
        <f ca="1"/>
        <v>1300</v>
      </c>
      <c r="O806">
        <f ca="1"/>
        <v>0</v>
      </c>
      <c r="P806" s="239">
        <f ca="1"/>
        <v>1660</v>
      </c>
      <c r="Q806">
        <f ca="1"/>
        <v>0</v>
      </c>
      <c r="R806" s="239">
        <f ca="1"/>
        <v>360</v>
      </c>
      <c r="S806" s="239">
        <f ca="1"/>
        <v>260000</v>
      </c>
      <c r="T806" s="239">
        <f ca="1"/>
        <v>13039</v>
      </c>
      <c r="U806" s="239" t="str">
        <f ca="1"/>
        <v>0</v>
      </c>
      <c r="V806" s="239">
        <f ca="1"/>
        <v>23790</v>
      </c>
      <c r="W806" s="237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7">
        <f ca="1"/>
        <v>45506</v>
      </c>
      <c r="AE806" s="237">
        <f ca="1"/>
        <v>0</v>
      </c>
      <c r="AF806" s="237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1">
        <f ca="1"/>
        <v>230815</v>
      </c>
      <c r="C807" s="241">
        <f ca="1"/>
        <v>5579</v>
      </c>
      <c r="D807" s="240" t="str">
        <f ca="1"/>
        <v>加藤木材工業 春日井</v>
      </c>
      <c r="E807" s="240" t="str">
        <f ca="1"/>
        <v>生産部</v>
      </c>
      <c r="F807" s="240" t="str">
        <f ca="1"/>
        <v>加工課</v>
      </c>
      <c r="G807" s="240" t="str">
        <f ca="1"/>
        <v>機械オペレーター及び機械メンテナンス他付随する業務</v>
      </c>
      <c r="H807" t="str">
        <f ca="1"/>
        <v>NGUYEN VAN NGOC</v>
      </c>
      <c r="I807" t="str">
        <f ca="1"/>
        <v>グエン　ヴァン　ゴック</v>
      </c>
      <c r="J807" t="str">
        <f ca="1"/>
        <v>男</v>
      </c>
      <c r="K807" t="str">
        <f ca="1"/>
        <v>ﾍﾞﾄﾅﾑ</v>
      </c>
      <c r="L807" s="237">
        <f ca="1"/>
        <v>32314</v>
      </c>
      <c r="M807">
        <f ca="1"/>
        <v>37</v>
      </c>
      <c r="N807" s="238">
        <f ca="1"/>
        <v>1300</v>
      </c>
      <c r="O807">
        <f ca="1"/>
        <v>0</v>
      </c>
      <c r="P807" s="239">
        <f ca="1"/>
        <v>1700</v>
      </c>
      <c r="Q807">
        <f ca="1"/>
        <v>0</v>
      </c>
      <c r="R807" s="239">
        <f ca="1"/>
        <v>400</v>
      </c>
      <c r="S807" s="239">
        <f ca="1"/>
        <v>240000</v>
      </c>
      <c r="T807" s="239">
        <f ca="1"/>
        <v>12036</v>
      </c>
      <c r="U807" s="239" t="str">
        <f ca="1"/>
        <v>0</v>
      </c>
      <c r="V807" s="239">
        <f ca="1"/>
        <v>21960</v>
      </c>
      <c r="W807" s="237">
        <f ca="1"/>
        <v>46548</v>
      </c>
      <c r="X807" t="str">
        <f ca="1"/>
        <v/>
      </c>
      <c r="Y807" t="str">
        <f ca="1"/>
        <v>技術・人文知識・国際業務</v>
      </c>
      <c r="Z807" t="str">
        <f ca="1"/>
        <v>486-0912</v>
      </c>
      <c r="AA807" t="str">
        <f ca="1"/>
        <v>愛知県春日井市高山町4丁目13-13</v>
      </c>
      <c r="AB807" t="str">
        <f ca="1"/>
        <v>ﾒｿﾞﾝ辻山105</v>
      </c>
      <c r="AC807">
        <f ca="1"/>
        <v>0</v>
      </c>
      <c r="AD807" s="237">
        <f ca="1"/>
        <v>45140</v>
      </c>
      <c r="AE807" s="237">
        <f ca="1"/>
        <v>0</v>
      </c>
      <c r="AF807" s="237">
        <f ca="1"/>
        <v>0</v>
      </c>
      <c r="AG807" t="str">
        <f ca="1"/>
        <v>23.8.2</v>
      </c>
      <c r="AH807" t="str">
        <f ca="1"/>
        <v>8/23林</v>
      </c>
      <c r="AI807">
        <f ca="1"/>
        <v>0</v>
      </c>
      <c r="AJ807">
        <f ca="1"/>
        <v>45140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1">
        <f ca="1"/>
        <v>210906</v>
      </c>
      <c r="C808" s="241">
        <f ca="1"/>
        <v>5632</v>
      </c>
      <c r="D808" s="240" t="str">
        <f ca="1"/>
        <v>加藤木材工業 本社</v>
      </c>
      <c r="E808" s="240" t="str">
        <f ca="1"/>
        <v>生産1部</v>
      </c>
      <c r="F808" s="240" t="str">
        <f ca="1"/>
        <v>3課</v>
      </c>
      <c r="G808" s="240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7">
        <f ca="1"/>
        <v>32441</v>
      </c>
      <c r="M808">
        <f ca="1"/>
        <v>37</v>
      </c>
      <c r="N808" s="238">
        <f ca="1"/>
        <v>1300</v>
      </c>
      <c r="O808">
        <f ca="1"/>
        <v>0</v>
      </c>
      <c r="P808" s="239">
        <f ca="1"/>
        <v>1700</v>
      </c>
      <c r="Q808">
        <f ca="1"/>
        <v>0</v>
      </c>
      <c r="R808" s="239">
        <f ca="1"/>
        <v>400</v>
      </c>
      <c r="S808" s="239">
        <f ca="1"/>
        <v>180000</v>
      </c>
      <c r="T808" s="239">
        <f ca="1"/>
        <v>9027</v>
      </c>
      <c r="U808" s="239" t="str">
        <f ca="1"/>
        <v>0</v>
      </c>
      <c r="V808" s="239">
        <f ca="1"/>
        <v>16470</v>
      </c>
      <c r="W808" s="237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7">
        <f ca="1"/>
        <v>45510</v>
      </c>
      <c r="AE808" s="237">
        <f ca="1"/>
        <v>45562</v>
      </c>
      <c r="AF808" s="237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1">
        <f ca="1"/>
        <v>240806</v>
      </c>
      <c r="C809" s="241">
        <f ca="1"/>
        <v>5634</v>
      </c>
      <c r="D809" s="240" t="str">
        <f ca="1"/>
        <v>加藤木材工業 本社</v>
      </c>
      <c r="E809" s="240" t="str">
        <f ca="1"/>
        <v>生産2部</v>
      </c>
      <c r="F809" s="240" t="str">
        <f ca="1"/>
        <v>生産課</v>
      </c>
      <c r="G809" s="240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7">
        <f ca="1"/>
        <v>34573</v>
      </c>
      <c r="M809">
        <f ca="1"/>
        <v>31</v>
      </c>
      <c r="N809" s="238">
        <f ca="1"/>
        <v>1300</v>
      </c>
      <c r="O809">
        <f ca="1"/>
        <v>0</v>
      </c>
      <c r="P809" s="239">
        <f ca="1"/>
        <v>1700</v>
      </c>
      <c r="Q809">
        <f ca="1"/>
        <v>0</v>
      </c>
      <c r="R809" s="239">
        <f ca="1"/>
        <v>400</v>
      </c>
      <c r="S809" s="239">
        <f ca="1"/>
        <v>0</v>
      </c>
      <c r="T809" s="239" t="str">
        <f ca="1"/>
        <v/>
      </c>
      <c r="U809" s="239" t="str">
        <f ca="1"/>
        <v>0</v>
      </c>
      <c r="V809" s="239">
        <f ca="1"/>
        <v>0</v>
      </c>
      <c r="W809" s="237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7">
        <f ca="1"/>
        <v>45510</v>
      </c>
      <c r="AE809" s="237">
        <f ca="1"/>
        <v>45555</v>
      </c>
      <c r="AF809" s="237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1">
        <f ca="1"/>
        <v>240807</v>
      </c>
      <c r="C810" s="241">
        <f ca="1"/>
        <v>0</v>
      </c>
      <c r="D810" s="240" t="str">
        <f ca="1"/>
        <v>PATEC</v>
      </c>
      <c r="E810" s="240" t="str">
        <f ca="1"/>
        <v>製造部塗装課</v>
      </c>
      <c r="F810" s="240" t="str">
        <f ca="1"/>
        <v>塗装B</v>
      </c>
      <c r="G810" s="24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7">
        <f ca="1"/>
        <v>36969</v>
      </c>
      <c r="M810">
        <f ca="1"/>
        <v>24</v>
      </c>
      <c r="N810" s="238">
        <f ca="1"/>
        <v>1400</v>
      </c>
      <c r="O810">
        <f ca="1"/>
        <v>0</v>
      </c>
      <c r="P810" s="239">
        <f ca="1"/>
        <v>2000</v>
      </c>
      <c r="Q810" t="str">
        <f ca="1"/>
        <v>24/2/21～24/8/20まで請求単価50円下げ</v>
      </c>
      <c r="R810" s="239">
        <f ca="1"/>
        <v>600</v>
      </c>
      <c r="S810" s="239">
        <f ca="1"/>
        <v>320000</v>
      </c>
      <c r="T810" s="239">
        <f ca="1"/>
        <v>16048</v>
      </c>
      <c r="U810" s="239" t="str">
        <f ca="1"/>
        <v>0</v>
      </c>
      <c r="V810" s="239">
        <f ca="1"/>
        <v>29280</v>
      </c>
      <c r="W810" s="237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山口県防府市大字浜方1087-2</v>
      </c>
      <c r="AB810" t="str">
        <f ca="1"/>
        <v>ﾏﾚ･ｻﾗﾝⅡ201</v>
      </c>
      <c r="AC810">
        <f ca="1"/>
        <v>0</v>
      </c>
      <c r="AD810" s="237">
        <f ca="1"/>
        <v>45510</v>
      </c>
      <c r="AE810" s="237">
        <f ca="1"/>
        <v>0</v>
      </c>
      <c r="AF810" s="237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1">
        <f ca="1"/>
        <v>240808</v>
      </c>
      <c r="C811" s="241">
        <f ca="1"/>
        <v>0</v>
      </c>
      <c r="D811" s="240" t="str">
        <f ca="1"/>
        <v>PATEC</v>
      </c>
      <c r="E811" s="240">
        <f ca="1"/>
        <v>0</v>
      </c>
      <c r="F811" s="240">
        <f ca="1"/>
        <v>0</v>
      </c>
      <c r="G811" s="240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7">
        <f ca="1"/>
        <v>37028</v>
      </c>
      <c r="M811">
        <f ca="1"/>
        <v>24</v>
      </c>
      <c r="N811" s="238">
        <f ca="1"/>
        <v>1400</v>
      </c>
      <c r="O811">
        <f ca="1"/>
        <v>0</v>
      </c>
      <c r="P811" s="239">
        <f ca="1"/>
        <v>2000</v>
      </c>
      <c r="Q811" t="str">
        <f ca="1"/>
        <v>24/2/21～24/8/20まで請求単価50円下げ</v>
      </c>
      <c r="R811" s="239">
        <f ca="1"/>
        <v>600</v>
      </c>
      <c r="S811" s="239">
        <f ca="1"/>
        <v>190000</v>
      </c>
      <c r="T811" s="239">
        <f ca="1"/>
        <v>9528</v>
      </c>
      <c r="U811" s="239" t="str">
        <f ca="1"/>
        <v>0</v>
      </c>
      <c r="V811" s="239">
        <f ca="1"/>
        <v>17385</v>
      </c>
      <c r="W811" s="237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7">
        <f ca="1"/>
        <v>45510</v>
      </c>
      <c r="AE811" s="237">
        <f ca="1"/>
        <v>45807</v>
      </c>
      <c r="AF811" s="237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1">
        <f ca="1"/>
        <v>240809</v>
      </c>
      <c r="C812" s="241">
        <f ca="1"/>
        <v>0</v>
      </c>
      <c r="D812" s="240" t="str">
        <f ca="1"/>
        <v>PATEC</v>
      </c>
      <c r="E812" s="240" t="str">
        <f ca="1"/>
        <v>製造部塗装課</v>
      </c>
      <c r="F812" s="240" t="str">
        <f ca="1"/>
        <v>塗装A</v>
      </c>
      <c r="G812" s="240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7">
        <f ca="1"/>
        <v>33526</v>
      </c>
      <c r="M812">
        <f ca="1"/>
        <v>34</v>
      </c>
      <c r="N812" s="238">
        <f ca="1"/>
        <v>1500</v>
      </c>
      <c r="O812">
        <f ca="1"/>
        <v>0</v>
      </c>
      <c r="P812" s="239">
        <f ca="1"/>
        <v>2000</v>
      </c>
      <c r="Q812" t="str">
        <f ca="1"/>
        <v>24/2/21～24/8/20まで請求単価50円下げ</v>
      </c>
      <c r="R812" s="239">
        <f ca="1"/>
        <v>500</v>
      </c>
      <c r="S812" s="239">
        <f ca="1"/>
        <v>360000</v>
      </c>
      <c r="T812" s="239">
        <f ca="1"/>
        <v>18054</v>
      </c>
      <c r="U812" s="239" t="str">
        <f ca="1"/>
        <v>0</v>
      </c>
      <c r="V812" s="239">
        <f ca="1"/>
        <v>32940</v>
      </c>
      <c r="W812" s="237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7">
        <f ca="1"/>
        <v>45510</v>
      </c>
      <c r="AE812" s="237">
        <f ca="1"/>
        <v>0</v>
      </c>
      <c r="AF812" s="237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1">
        <f ca="1"/>
        <v>241002</v>
      </c>
      <c r="C813" s="241">
        <f ca="1"/>
        <v>8210106</v>
      </c>
      <c r="D813" s="240" t="str">
        <f ca="1"/>
        <v>コーリツ 州の崎</v>
      </c>
      <c r="E813" s="240" t="str">
        <f ca="1"/>
        <v>州の崎工場製造2課3工区1班</v>
      </c>
      <c r="F813" s="240" t="str">
        <f ca="1"/>
        <v>州の崎工場製造2課3工区1班</v>
      </c>
      <c r="G813" s="240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7">
        <f ca="1"/>
        <v>27190</v>
      </c>
      <c r="M813">
        <f ca="1"/>
        <v>51</v>
      </c>
      <c r="N813" s="238">
        <f ca="1"/>
        <v>1500</v>
      </c>
      <c r="O813">
        <f ca="1"/>
        <v>0</v>
      </c>
      <c r="P813" s="239">
        <f ca="1"/>
        <v>2150</v>
      </c>
      <c r="Q813">
        <f ca="1"/>
        <v>0</v>
      </c>
      <c r="R813" s="239">
        <f ca="1"/>
        <v>650</v>
      </c>
      <c r="S813" s="239">
        <f ca="1"/>
        <v>320000</v>
      </c>
      <c r="T813" s="239">
        <f ca="1"/>
        <v>16048</v>
      </c>
      <c r="U813" s="239">
        <f ca="1"/>
        <v>2544</v>
      </c>
      <c r="V813" s="239">
        <f ca="1"/>
        <v>29280</v>
      </c>
      <c r="W813" s="237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7">
        <f ca="1"/>
        <v>45566</v>
      </c>
      <c r="AE813" s="237">
        <f ca="1"/>
        <v>0</v>
      </c>
      <c r="AF813" s="237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1">
        <f ca="1"/>
        <v>240805</v>
      </c>
      <c r="C814" s="241">
        <f ca="1"/>
        <v>5629</v>
      </c>
      <c r="D814" s="240" t="str">
        <f ca="1"/>
        <v>加藤木材工業 本社</v>
      </c>
      <c r="E814" s="240" t="str">
        <f ca="1"/>
        <v>生産2部</v>
      </c>
      <c r="F814" s="240" t="str">
        <f ca="1"/>
        <v>J加工2課</v>
      </c>
      <c r="G814" s="240" t="str">
        <f ca="1"/>
        <v>機械オペレーター及び機械メンテナンス他付随する業務</v>
      </c>
      <c r="H814" t="str">
        <f ca="1"/>
        <v>CAO VAN SON</v>
      </c>
      <c r="I814" t="str">
        <f ca="1"/>
        <v>カオ　ヴァン　ソン</v>
      </c>
      <c r="J814" t="str">
        <f ca="1"/>
        <v>男</v>
      </c>
      <c r="K814" t="str">
        <f ca="1"/>
        <v>ﾍﾞﾄﾅﾑ</v>
      </c>
      <c r="L814" s="237">
        <f ca="1"/>
        <v>33197</v>
      </c>
      <c r="M814">
        <f ca="1"/>
        <v>35</v>
      </c>
      <c r="N814" s="238">
        <f ca="1"/>
        <v>1300</v>
      </c>
      <c r="O814">
        <f ca="1"/>
        <v>0</v>
      </c>
      <c r="P814" s="239">
        <f ca="1"/>
        <v>1700</v>
      </c>
      <c r="Q814">
        <f ca="1"/>
        <v>0</v>
      </c>
      <c r="R814" s="239">
        <f ca="1"/>
        <v>400</v>
      </c>
      <c r="S814" s="239">
        <f ca="1"/>
        <v>280000</v>
      </c>
      <c r="T814" s="239">
        <f ca="1"/>
        <v>14042</v>
      </c>
      <c r="U814" s="239" t="str">
        <f ca="1"/>
        <v>0</v>
      </c>
      <c r="V814" s="239">
        <f ca="1"/>
        <v>25620</v>
      </c>
      <c r="W814" s="237">
        <f ca="1"/>
        <v>46990</v>
      </c>
      <c r="X814" t="str">
        <f ca="1"/>
        <v/>
      </c>
      <c r="Y814" t="str">
        <f ca="1"/>
        <v>技術・人文知識・国際業務</v>
      </c>
      <c r="Z814" t="str">
        <f ca="1"/>
        <v>485-0041</v>
      </c>
      <c r="AA814" t="str">
        <f ca="1"/>
        <v>愛知県小牧市小牧3522</v>
      </c>
      <c r="AB814" t="str">
        <f ca="1"/>
        <v>ﾋﾞﾚｯｼﾞﾊｳｽ山北5号棟205</v>
      </c>
      <c r="AC814" t="str">
        <f ca="1"/>
        <v>個人</v>
      </c>
      <c r="AD814" s="237">
        <f ca="1"/>
        <v>45509</v>
      </c>
      <c r="AE814" s="237">
        <f ca="1"/>
        <v>0</v>
      </c>
      <c r="AF814" s="237">
        <f ca="1"/>
        <v>0</v>
      </c>
      <c r="AG814">
        <f ca="1"/>
        <v>45509</v>
      </c>
      <c r="AH814" t="str">
        <f ca="1"/>
        <v>8/27林</v>
      </c>
      <c r="AI814">
        <f ca="1"/>
        <v>0</v>
      </c>
      <c r="AJ814">
        <f ca="1"/>
        <v>45509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1">
        <f ca="1"/>
        <v>210108</v>
      </c>
      <c r="C815" s="241">
        <f ca="1"/>
        <v>8210104</v>
      </c>
      <c r="D815" s="240" t="str">
        <f ca="1"/>
        <v>コーリツ 乙川</v>
      </c>
      <c r="E815" s="240" t="str">
        <f ca="1"/>
        <v>乙川工場製造3課6工区9班</v>
      </c>
      <c r="F815" s="240" t="str">
        <f ca="1"/>
        <v>乙川工場製造3課6工区9班</v>
      </c>
      <c r="G815" s="240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7">
        <f ca="1"/>
        <v>33896</v>
      </c>
      <c r="M815">
        <f ca="1"/>
        <v>33</v>
      </c>
      <c r="N815" s="238">
        <f ca="1"/>
        <v>1450</v>
      </c>
      <c r="O815">
        <f ca="1"/>
        <v>0</v>
      </c>
      <c r="P815" s="239">
        <f ca="1"/>
        <v>2020</v>
      </c>
      <c r="Q815">
        <f ca="1"/>
        <v>0</v>
      </c>
      <c r="R815" s="239">
        <f ca="1"/>
        <v>570</v>
      </c>
      <c r="S815" s="239">
        <f ca="1"/>
        <v>200000</v>
      </c>
      <c r="T815" s="239">
        <f ca="1"/>
        <v>10030</v>
      </c>
      <c r="U815" s="239" t="str">
        <f ca="1"/>
        <v>0</v>
      </c>
      <c r="V815" s="239">
        <f ca="1"/>
        <v>18300</v>
      </c>
      <c r="W815" s="237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7">
        <f ca="1"/>
        <v>45523</v>
      </c>
      <c r="AE815" s="237">
        <f ca="1"/>
        <v>45652</v>
      </c>
      <c r="AF815" s="237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 s="241">
        <f ca="1"/>
        <v>240812</v>
      </c>
      <c r="C816" s="241">
        <f ca="1"/>
        <v>0</v>
      </c>
      <c r="D816" s="240" t="str">
        <f ca="1"/>
        <v>PATEC</v>
      </c>
      <c r="E816" s="240" t="str">
        <f ca="1"/>
        <v>製造部塗装課</v>
      </c>
      <c r="F816" s="240" t="str">
        <f ca="1"/>
        <v>塗装A</v>
      </c>
      <c r="G816" s="240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7">
        <f ca="1"/>
        <v>34939</v>
      </c>
      <c r="M816">
        <f ca="1"/>
        <v>30</v>
      </c>
      <c r="N816" s="238">
        <f ca="1"/>
        <v>1500</v>
      </c>
      <c r="O816">
        <f ca="1"/>
        <v>0</v>
      </c>
      <c r="P816" s="239">
        <f ca="1"/>
        <v>2000</v>
      </c>
      <c r="Q816" t="str">
        <f ca="1"/>
        <v>24/2/21～24/8/20まで請求単価50円下げ</v>
      </c>
      <c r="R816" s="239">
        <f ca="1"/>
        <v>500</v>
      </c>
      <c r="S816" s="239">
        <f ca="1"/>
        <v>360000</v>
      </c>
      <c r="T816" s="239">
        <f ca="1"/>
        <v>18054</v>
      </c>
      <c r="U816" s="239" t="str">
        <f ca="1"/>
        <v>0</v>
      </c>
      <c r="V816" s="239">
        <f ca="1"/>
        <v>32940</v>
      </c>
      <c r="W816" s="237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7">
        <f ca="1"/>
        <v>45524</v>
      </c>
      <c r="AE816" s="237">
        <f ca="1"/>
        <v>45983</v>
      </c>
      <c r="AF816" s="237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1">
        <f ca="1"/>
        <v>220506</v>
      </c>
      <c r="C817" s="241">
        <f ca="1"/>
        <v>242044</v>
      </c>
      <c r="D817" s="240" t="str">
        <f ca="1"/>
        <v>加藤木材工業 本社</v>
      </c>
      <c r="E817" s="240" t="str">
        <f ca="1"/>
        <v>高雄工業株式会社 静岡事業所第二工場製作課</v>
      </c>
      <c r="F817" s="240" t="str">
        <f ca="1"/>
        <v>PTJ</v>
      </c>
      <c r="G817" s="240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7">
        <f ca="1"/>
        <v>35364</v>
      </c>
      <c r="M817">
        <f ca="1"/>
        <v>29</v>
      </c>
      <c r="N817" s="238">
        <f ca="1"/>
        <v>1300</v>
      </c>
      <c r="O817">
        <f ca="1"/>
        <v>0</v>
      </c>
      <c r="P817" s="239">
        <f ca="1"/>
        <v>1700</v>
      </c>
      <c r="Q817">
        <f ca="1"/>
        <v>0</v>
      </c>
      <c r="R817" s="239">
        <f ca="1"/>
        <v>400</v>
      </c>
      <c r="S817" s="239">
        <f ca="1"/>
        <v>180000</v>
      </c>
      <c r="T817" s="239">
        <f ca="1"/>
        <v>9027</v>
      </c>
      <c r="U817" s="239" t="str">
        <f ca="1"/>
        <v>0</v>
      </c>
      <c r="V817" s="239">
        <f ca="1"/>
        <v>16470</v>
      </c>
      <c r="W817" s="23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7">
        <f ca="1"/>
        <v>45525</v>
      </c>
      <c r="AE817" s="237">
        <f ca="1"/>
        <v>45687</v>
      </c>
      <c r="AF817" s="23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1">
        <f ca="1"/>
        <v>240813</v>
      </c>
      <c r="C818" s="241">
        <f ca="1"/>
        <v>5640</v>
      </c>
      <c r="D818" s="240" t="str">
        <f ca="1"/>
        <v>加藤木材工業 本社</v>
      </c>
      <c r="E818" s="240" t="str">
        <f ca="1"/>
        <v>生産1部</v>
      </c>
      <c r="F818" s="240" t="str">
        <f ca="1"/>
        <v>2課</v>
      </c>
      <c r="G818" s="240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7">
        <f ca="1"/>
        <v>31938</v>
      </c>
      <c r="M818">
        <f ca="1"/>
        <v>38</v>
      </c>
      <c r="N818" s="238">
        <f ca="1"/>
        <v>1300</v>
      </c>
      <c r="O818">
        <f ca="1"/>
        <v>0</v>
      </c>
      <c r="P818" s="239">
        <f ca="1"/>
        <v>1700</v>
      </c>
      <c r="Q818">
        <f ca="1"/>
        <v>0</v>
      </c>
      <c r="R818" s="239">
        <f ca="1"/>
        <v>400</v>
      </c>
      <c r="S818" s="239">
        <f ca="1"/>
        <v>240000</v>
      </c>
      <c r="T818" s="239">
        <f ca="1"/>
        <v>12036</v>
      </c>
      <c r="U818" s="239" t="str">
        <f ca="1"/>
        <v>0</v>
      </c>
      <c r="V818" s="239">
        <f ca="1"/>
        <v>21960</v>
      </c>
      <c r="W818" s="237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7">
        <f ca="1"/>
        <v>45525</v>
      </c>
      <c r="AE818" s="237">
        <f ca="1"/>
        <v>45923</v>
      </c>
      <c r="AF818" s="237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1">
        <f ca="1"/>
        <v>240814</v>
      </c>
      <c r="C819" s="241">
        <f ca="1"/>
        <v>4641</v>
      </c>
      <c r="D819" s="240" t="str">
        <f ca="1"/>
        <v>加藤木材工業 本社</v>
      </c>
      <c r="E819" s="240" t="str">
        <f ca="1"/>
        <v>生産1部</v>
      </c>
      <c r="F819" s="240" t="str">
        <f ca="1"/>
        <v>2課</v>
      </c>
      <c r="G819" s="240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7">
        <f ca="1"/>
        <v>34097</v>
      </c>
      <c r="M819">
        <f ca="1"/>
        <v>32</v>
      </c>
      <c r="N819" s="238">
        <f ca="1"/>
        <v>1300</v>
      </c>
      <c r="O819">
        <f ca="1"/>
        <v>0</v>
      </c>
      <c r="P819" s="239">
        <f ca="1"/>
        <v>1700</v>
      </c>
      <c r="Q819">
        <f ca="1"/>
        <v>0</v>
      </c>
      <c r="R819" s="239">
        <f ca="1"/>
        <v>400</v>
      </c>
      <c r="S819" s="239">
        <f ca="1"/>
        <v>180000</v>
      </c>
      <c r="T819" s="239">
        <f ca="1"/>
        <v>9027</v>
      </c>
      <c r="U819" s="239" t="str">
        <f ca="1"/>
        <v>0</v>
      </c>
      <c r="V819" s="239">
        <f ca="1"/>
        <v>16470</v>
      </c>
      <c r="W819" s="237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7">
        <f ca="1"/>
        <v>45525</v>
      </c>
      <c r="AE819" s="237">
        <f ca="1"/>
        <v>45825</v>
      </c>
      <c r="AF819" s="237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1">
        <f ca="1"/>
        <v>240801</v>
      </c>
      <c r="C820" s="241">
        <f ca="1"/>
        <v>5630</v>
      </c>
      <c r="D820" s="240" t="str">
        <f ca="1"/>
        <v>加藤木材工業 本社</v>
      </c>
      <c r="E820" s="240" t="str">
        <f ca="1"/>
        <v>生産管理部</v>
      </c>
      <c r="F820" s="240" t="str">
        <f ca="1"/>
        <v>品証安全環境管理課</v>
      </c>
      <c r="G820" s="240" t="str">
        <f ca="1"/>
        <v>機械オペレーター及び機械メンテナンス他付随する業務</v>
      </c>
      <c r="H820" t="str">
        <f ca="1"/>
        <v>NGUYEN THANH Y</v>
      </c>
      <c r="I820" t="str">
        <f ca="1"/>
        <v>グエン　タン　イー</v>
      </c>
      <c r="J820" t="str">
        <f ca="1"/>
        <v>男</v>
      </c>
      <c r="K820" t="str">
        <f ca="1"/>
        <v>ﾍﾞﾄﾅﾑ</v>
      </c>
      <c r="L820" s="237">
        <f ca="1"/>
        <v>35005</v>
      </c>
      <c r="M820">
        <f ca="1"/>
        <v>30</v>
      </c>
      <c r="N820" s="238">
        <f ca="1"/>
        <v>1300</v>
      </c>
      <c r="O820">
        <f ca="1"/>
        <v>0</v>
      </c>
      <c r="P820" s="239">
        <f ca="1"/>
        <v>1700</v>
      </c>
      <c r="Q820">
        <f ca="1"/>
        <v>0</v>
      </c>
      <c r="R820" s="239">
        <f ca="1"/>
        <v>400</v>
      </c>
      <c r="S820" s="239">
        <f ca="1"/>
        <v>170000</v>
      </c>
      <c r="T820" s="239">
        <f ca="1"/>
        <v>8525</v>
      </c>
      <c r="U820" s="239" t="str">
        <f ca="1"/>
        <v>0</v>
      </c>
      <c r="V820" s="239">
        <f ca="1"/>
        <v>15555</v>
      </c>
      <c r="W820" s="237">
        <f ca="1"/>
        <v>46457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愛知県春日井市高山町2丁目32番地4</v>
      </c>
      <c r="AB820" t="str">
        <f ca="1"/>
        <v>ﾊﾟｰｸｻｲﾄﾞｽｽﾞｷ101</v>
      </c>
      <c r="AC820">
        <f ca="1"/>
        <v>0</v>
      </c>
      <c r="AD820" s="237">
        <f ca="1"/>
        <v>45894</v>
      </c>
      <c r="AE820" s="237">
        <f ca="1"/>
        <v>0</v>
      </c>
      <c r="AF820" s="237">
        <f ca="1"/>
        <v>0</v>
      </c>
      <c r="AG820">
        <f ca="1"/>
        <v>45894</v>
      </c>
      <c r="AH820" t="str">
        <f ca="1"/>
        <v>9/25林</v>
      </c>
      <c r="AI820">
        <f ca="1"/>
        <v>0</v>
      </c>
      <c r="AJ820">
        <f ca="1"/>
        <v>45894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1">
        <f ca="1"/>
        <v>231011</v>
      </c>
      <c r="C821" s="241">
        <f ca="1"/>
        <v>8210107</v>
      </c>
      <c r="D821" s="240" t="str">
        <f ca="1"/>
        <v>コーリツ 州の崎</v>
      </c>
      <c r="E821" s="240" t="str">
        <f ca="1"/>
        <v>州の崎工場製造2課3工区5班</v>
      </c>
      <c r="F821" s="240" t="str">
        <f ca="1"/>
        <v>州の崎工場製造2課3工区5班</v>
      </c>
      <c r="G821" s="240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7">
        <f ca="1"/>
        <v>31659</v>
      </c>
      <c r="M821">
        <f ca="1"/>
        <v>39</v>
      </c>
      <c r="N821" s="238">
        <f ca="1"/>
        <v>1500</v>
      </c>
      <c r="O821">
        <f ca="1"/>
        <v>0</v>
      </c>
      <c r="P821" s="239">
        <f ca="1"/>
        <v>2150</v>
      </c>
      <c r="Q821">
        <f ca="1"/>
        <v>0</v>
      </c>
      <c r="R821" s="239">
        <f ca="1"/>
        <v>650</v>
      </c>
      <c r="S821" s="239">
        <f ca="1"/>
        <v>340000</v>
      </c>
      <c r="T821" s="239">
        <f ca="1"/>
        <v>17051</v>
      </c>
      <c r="U821" s="239" t="str">
        <f ca="1"/>
        <v>0</v>
      </c>
      <c r="V821" s="239">
        <f ca="1"/>
        <v>31110</v>
      </c>
      <c r="W821" s="237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7">
        <f ca="1"/>
        <v>45446</v>
      </c>
      <c r="AE821" s="237">
        <f ca="1"/>
        <v>0</v>
      </c>
      <c r="AF821" s="237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1">
        <f ca="1"/>
        <v>240816</v>
      </c>
      <c r="C822" s="241">
        <f ca="1"/>
        <v>0</v>
      </c>
      <c r="D822" s="240" t="str">
        <f ca="1"/>
        <v>PATEC</v>
      </c>
      <c r="E822" s="240">
        <f ca="1"/>
        <v>0</v>
      </c>
      <c r="F822" s="240">
        <f ca="1"/>
        <v>0</v>
      </c>
      <c r="G822" s="240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7">
        <f ca="1"/>
        <v>36622</v>
      </c>
      <c r="M822">
        <f ca="1"/>
        <v>25</v>
      </c>
      <c r="N822" s="238">
        <f ca="1"/>
        <v>1400</v>
      </c>
      <c r="O822">
        <f ca="1"/>
        <v>0</v>
      </c>
      <c r="P822" s="239">
        <f ca="1"/>
        <v>2000</v>
      </c>
      <c r="Q822">
        <f ca="1"/>
        <v>0</v>
      </c>
      <c r="R822" s="239">
        <f ca="1"/>
        <v>600</v>
      </c>
      <c r="S822" s="239">
        <f ca="1"/>
        <v>190000</v>
      </c>
      <c r="T822" s="239">
        <f ca="1"/>
        <v>9528</v>
      </c>
      <c r="U822" s="239" t="str">
        <f ca="1"/>
        <v>0</v>
      </c>
      <c r="V822" s="239">
        <f ca="1"/>
        <v>17385</v>
      </c>
      <c r="W822" s="237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7">
        <f ca="1"/>
        <v>45531</v>
      </c>
      <c r="AE822" s="237">
        <f ca="1"/>
        <v>45792</v>
      </c>
      <c r="AF822" s="237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1">
        <f ca="1"/>
        <v>240817</v>
      </c>
      <c r="C823" s="241">
        <f ca="1"/>
        <v>0</v>
      </c>
      <c r="D823" s="240" t="str">
        <f ca="1"/>
        <v>PATEC</v>
      </c>
      <c r="E823" s="240">
        <f ca="1"/>
        <v>0</v>
      </c>
      <c r="F823" s="240">
        <f ca="1"/>
        <v>0</v>
      </c>
      <c r="G823" s="240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7">
        <f ca="1"/>
        <v>36188</v>
      </c>
      <c r="M823">
        <f ca="1"/>
        <v>26</v>
      </c>
      <c r="N823" s="238">
        <f ca="1"/>
        <v>1400</v>
      </c>
      <c r="O823">
        <f ca="1"/>
        <v>0</v>
      </c>
      <c r="P823" s="239">
        <f ca="1"/>
        <v>2000</v>
      </c>
      <c r="Q823">
        <f ca="1"/>
        <v>0</v>
      </c>
      <c r="R823" s="239">
        <f ca="1"/>
        <v>600</v>
      </c>
      <c r="S823" s="239">
        <f ca="1"/>
        <v>190000</v>
      </c>
      <c r="T823" s="239">
        <f ca="1"/>
        <v>9528</v>
      </c>
      <c r="U823" s="239" t="str">
        <f ca="1"/>
        <v>0</v>
      </c>
      <c r="V823" s="239">
        <f ca="1"/>
        <v>17385</v>
      </c>
      <c r="W823" s="237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7">
        <f ca="1"/>
        <v>45531</v>
      </c>
      <c r="AE823" s="237">
        <f ca="1"/>
        <v>45807</v>
      </c>
      <c r="AF823" s="237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1">
        <f ca="1"/>
        <v>240818</v>
      </c>
      <c r="C824" s="241">
        <f ca="1"/>
        <v>0</v>
      </c>
      <c r="D824" s="240" t="str">
        <f ca="1"/>
        <v>PATEC</v>
      </c>
      <c r="E824" s="240" t="str">
        <f ca="1"/>
        <v>製造部素材課</v>
      </c>
      <c r="F824" s="240" t="str">
        <f ca="1"/>
        <v>素材</v>
      </c>
      <c r="G824" s="240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7">
        <f ca="1"/>
        <v>37108</v>
      </c>
      <c r="M824">
        <f ca="1"/>
        <v>24</v>
      </c>
      <c r="N824" s="238">
        <f ca="1"/>
        <v>1600</v>
      </c>
      <c r="O824">
        <f ca="1"/>
        <v>0</v>
      </c>
      <c r="P824" s="239">
        <f ca="1"/>
        <v>2100</v>
      </c>
      <c r="Q824">
        <f ca="1"/>
        <v>0</v>
      </c>
      <c r="R824" s="239">
        <f ca="1"/>
        <v>500</v>
      </c>
      <c r="S824" s="239">
        <f ca="1"/>
        <v>360000</v>
      </c>
      <c r="T824" s="239">
        <f ca="1"/>
        <v>18054</v>
      </c>
      <c r="U824" s="239" t="str">
        <f ca="1"/>
        <v>0</v>
      </c>
      <c r="V824" s="239">
        <f ca="1"/>
        <v>32940</v>
      </c>
      <c r="W824" s="237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7">
        <f ca="1"/>
        <v>45531</v>
      </c>
      <c r="AE824" s="237">
        <f ca="1"/>
        <v>0</v>
      </c>
      <c r="AF824" s="237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1">
        <f ca="1"/>
        <v>211012</v>
      </c>
      <c r="C825" s="241">
        <f ca="1"/>
        <v>8210108</v>
      </c>
      <c r="D825" s="240" t="str">
        <f ca="1"/>
        <v>コーリツ 本社</v>
      </c>
      <c r="E825" s="240" t="str">
        <f ca="1"/>
        <v>本社工場製造1課2工区2班</v>
      </c>
      <c r="F825" s="240" t="str">
        <f ca="1"/>
        <v>本社工場製造1課2工区2班</v>
      </c>
      <c r="G825" s="240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7">
        <f ca="1"/>
        <v>34946</v>
      </c>
      <c r="M825">
        <f ca="1"/>
        <v>30</v>
      </c>
      <c r="N825" s="238">
        <f ca="1"/>
        <v>1500</v>
      </c>
      <c r="O825">
        <f ca="1"/>
        <v>0</v>
      </c>
      <c r="P825" s="239">
        <f ca="1"/>
        <v>2150</v>
      </c>
      <c r="Q825">
        <f ca="1"/>
        <v>0</v>
      </c>
      <c r="R825" s="239">
        <f ca="1"/>
        <v>650</v>
      </c>
      <c r="S825" s="239">
        <f ca="1"/>
        <v>340000</v>
      </c>
      <c r="T825" s="239">
        <f ca="1"/>
        <v>17051</v>
      </c>
      <c r="U825" s="239" t="str">
        <f ca="1"/>
        <v>0</v>
      </c>
      <c r="V825" s="239">
        <f ca="1"/>
        <v>31110</v>
      </c>
      <c r="W825" s="237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7">
        <f ca="1"/>
        <v>45635</v>
      </c>
      <c r="AE825" s="237">
        <f ca="1"/>
        <v>0</v>
      </c>
      <c r="AF825" s="237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1">
        <f ca="1"/>
        <v>240901</v>
      </c>
      <c r="C826" s="241">
        <f ca="1"/>
        <v>5643</v>
      </c>
      <c r="D826" s="240" t="str">
        <f ca="1"/>
        <v>加藤木材工業 本社</v>
      </c>
      <c r="E826" s="240" t="str">
        <f ca="1"/>
        <v>生産2部</v>
      </c>
      <c r="F826" s="240" t="str">
        <f ca="1"/>
        <v>生産課</v>
      </c>
      <c r="G826" s="240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7">
        <f ca="1"/>
        <v>34167</v>
      </c>
      <c r="M826">
        <f ca="1"/>
        <v>32</v>
      </c>
      <c r="N826" s="238">
        <f ca="1"/>
        <v>1300</v>
      </c>
      <c r="O826">
        <f ca="1"/>
        <v>0</v>
      </c>
      <c r="P826" s="239">
        <f ca="1"/>
        <v>1700</v>
      </c>
      <c r="Q826">
        <f ca="1"/>
        <v>0</v>
      </c>
      <c r="R826" s="239">
        <f ca="1"/>
        <v>400</v>
      </c>
      <c r="S826" s="239">
        <f ca="1"/>
        <v>220000</v>
      </c>
      <c r="T826" s="239">
        <f ca="1"/>
        <v>11033</v>
      </c>
      <c r="U826" s="239" t="str">
        <f ca="1"/>
        <v>0</v>
      </c>
      <c r="V826" s="239">
        <f ca="1"/>
        <v>20130</v>
      </c>
      <c r="W826" s="237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7">
        <f ca="1"/>
        <v>45537</v>
      </c>
      <c r="AE826" s="237">
        <f ca="1"/>
        <v>45776</v>
      </c>
      <c r="AF826" s="237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1">
        <f ca="1"/>
        <v>240811</v>
      </c>
      <c r="C827" s="241">
        <f ca="1"/>
        <v>5635</v>
      </c>
      <c r="D827" s="240" t="str">
        <f ca="1"/>
        <v>加藤木材工業 本社</v>
      </c>
      <c r="E827" s="240" t="str">
        <f ca="1"/>
        <v>生産1部</v>
      </c>
      <c r="F827" s="240" t="str">
        <f ca="1"/>
        <v>2課</v>
      </c>
      <c r="G827" s="240" t="str">
        <f ca="1"/>
        <v>機械オペレーター及び機械メンテナンス他付随する業務</v>
      </c>
      <c r="H827" t="str">
        <f ca="1"/>
        <v>NGUYEN BA HIEU</v>
      </c>
      <c r="I827" t="str">
        <f ca="1"/>
        <v>グエン　バー　ヒエウ</v>
      </c>
      <c r="J827" t="str">
        <f ca="1"/>
        <v>男</v>
      </c>
      <c r="K827" t="str">
        <f ca="1"/>
        <v>ﾍﾞﾄﾅﾑ</v>
      </c>
      <c r="L827" s="237">
        <f ca="1"/>
        <v>32633</v>
      </c>
      <c r="M827">
        <f ca="1"/>
        <v>36</v>
      </c>
      <c r="N827" s="238">
        <f ca="1"/>
        <v>1300</v>
      </c>
      <c r="O827">
        <f ca="1"/>
        <v>0</v>
      </c>
      <c r="P827" s="239">
        <f ca="1"/>
        <v>1700</v>
      </c>
      <c r="Q827">
        <f ca="1"/>
        <v>0</v>
      </c>
      <c r="R827" s="239">
        <f ca="1"/>
        <v>400</v>
      </c>
      <c r="S827" s="239">
        <f ca="1"/>
        <v>280000</v>
      </c>
      <c r="T827" s="239">
        <f ca="1"/>
        <v>14042</v>
      </c>
      <c r="U827" s="239" t="str">
        <f ca="1"/>
        <v>0</v>
      </c>
      <c r="V827" s="239">
        <f ca="1"/>
        <v>25620</v>
      </c>
      <c r="W827" s="237">
        <f ca="1"/>
        <v>46170</v>
      </c>
      <c r="X827" t="str">
        <f ca="1"/>
        <v/>
      </c>
      <c r="Y827" t="str">
        <f ca="1"/>
        <v>技術・人文知識・国際業務</v>
      </c>
      <c r="Z827" t="str">
        <f ca="1"/>
        <v>482-0001</v>
      </c>
      <c r="AA827" t="str">
        <f ca="1"/>
        <v>愛知県岩倉市東新町仲浦１番地</v>
      </c>
      <c r="AB827" t="str">
        <f ca="1"/>
        <v>岩倉団地31棟407号</v>
      </c>
      <c r="AC827" t="str">
        <f ca="1"/>
        <v>個人</v>
      </c>
      <c r="AD827" s="237">
        <f ca="1"/>
        <v>45512</v>
      </c>
      <c r="AE827" s="237">
        <f ca="1"/>
        <v>0</v>
      </c>
      <c r="AF827" s="237">
        <f ca="1"/>
        <v>0</v>
      </c>
      <c r="AG827">
        <f ca="1"/>
        <v>45512</v>
      </c>
      <c r="AH827" t="str">
        <f ca="1"/>
        <v>8/28林</v>
      </c>
      <c r="AI827">
        <f ca="1"/>
        <v>0</v>
      </c>
      <c r="AJ827">
        <f ca="1"/>
        <v>45512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1">
        <f ca="1"/>
        <v>240903</v>
      </c>
      <c r="C828" s="241">
        <f ca="1"/>
        <v>212051</v>
      </c>
      <c r="D828" s="240" t="str">
        <f ca="1"/>
        <v>高雄工業 本社</v>
      </c>
      <c r="E828" s="240" t="str">
        <f ca="1"/>
        <v>高雄工業株式会社第一営業部本社営業課</v>
      </c>
      <c r="F828" s="240" t="str">
        <f ca="1"/>
        <v>リフト作業</v>
      </c>
      <c r="G828" s="240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7">
        <f ca="1"/>
        <v>28501</v>
      </c>
      <c r="M828">
        <f ca="1"/>
        <v>47</v>
      </c>
      <c r="N828" s="238">
        <f ca="1"/>
        <v>1400</v>
      </c>
      <c r="O828">
        <f ca="1"/>
        <v>0</v>
      </c>
      <c r="P828" s="239">
        <f ca="1"/>
        <v>1750</v>
      </c>
      <c r="Q828">
        <f ca="1"/>
        <v>0</v>
      </c>
      <c r="R828" s="239">
        <f ca="1"/>
        <v>350</v>
      </c>
      <c r="S828" s="239">
        <f ca="1"/>
        <v>220000</v>
      </c>
      <c r="T828" s="239">
        <f ca="1"/>
        <v>11033</v>
      </c>
      <c r="U828" s="239">
        <f ca="1"/>
        <v>1749</v>
      </c>
      <c r="V828" s="239">
        <f ca="1"/>
        <v>20130</v>
      </c>
      <c r="W828" s="237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7">
        <f ca="1"/>
        <v>45537</v>
      </c>
      <c r="AE828" s="237">
        <f ca="1"/>
        <v>45730</v>
      </c>
      <c r="AF828" s="237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1">
        <f ca="1"/>
        <v>240815</v>
      </c>
      <c r="C829" s="241">
        <f ca="1"/>
        <v>5641</v>
      </c>
      <c r="D829" s="240" t="str">
        <f ca="1"/>
        <v>加藤木材工業 本社</v>
      </c>
      <c r="E829" s="240" t="str">
        <f ca="1"/>
        <v>生産2部</v>
      </c>
      <c r="F829" s="240" t="str">
        <f ca="1"/>
        <v>生産課</v>
      </c>
      <c r="G829" s="240" t="str">
        <f ca="1"/>
        <v>機械オペレーター及び機械メンテナンス他付随する業務</v>
      </c>
      <c r="H829" t="str">
        <f ca="1"/>
        <v>DANG VAN MUOI</v>
      </c>
      <c r="I829" t="str">
        <f ca="1"/>
        <v>ダン　バン　ムオイ</v>
      </c>
      <c r="J829" t="str">
        <f ca="1"/>
        <v>男</v>
      </c>
      <c r="K829" t="str">
        <f ca="1"/>
        <v>ﾍﾞﾄﾅﾑ</v>
      </c>
      <c r="L829" s="237">
        <f ca="1"/>
        <v>35383</v>
      </c>
      <c r="M829">
        <f ca="1"/>
        <v>29</v>
      </c>
      <c r="N829" s="238">
        <f ca="1"/>
        <v>1300</v>
      </c>
      <c r="O829">
        <f ca="1"/>
        <v>0</v>
      </c>
      <c r="P829" s="239">
        <f ca="1"/>
        <v>1700</v>
      </c>
      <c r="Q829">
        <f ca="1"/>
        <v>0</v>
      </c>
      <c r="R829" s="239">
        <f ca="1"/>
        <v>400</v>
      </c>
      <c r="S829" s="239">
        <f ca="1"/>
        <v>260000</v>
      </c>
      <c r="T829" s="239">
        <f ca="1"/>
        <v>13039</v>
      </c>
      <c r="U829" s="239" t="str">
        <f ca="1"/>
        <v>0</v>
      </c>
      <c r="V829" s="239">
        <f ca="1"/>
        <v>23790</v>
      </c>
      <c r="W829" s="237">
        <f ca="1"/>
        <v>46217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7">
        <f ca="1"/>
        <v>45526</v>
      </c>
      <c r="AE829" s="237">
        <f ca="1"/>
        <v>0</v>
      </c>
      <c r="AF829" s="237">
        <f ca="1"/>
        <v>0</v>
      </c>
      <c r="AG829">
        <f ca="1"/>
        <v>45526</v>
      </c>
      <c r="AH829" t="str">
        <f ca="1"/>
        <v>9/13林</v>
      </c>
      <c r="AI829">
        <f ca="1"/>
        <v>0</v>
      </c>
      <c r="AJ829">
        <f ca="1"/>
        <v>45526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1">
        <f ca="1"/>
        <v>240905</v>
      </c>
      <c r="C830" s="241">
        <f ca="1"/>
        <v>232144</v>
      </c>
      <c r="D830" s="240" t="str">
        <f ca="1"/>
        <v>高雄工業 岡山</v>
      </c>
      <c r="E830" s="240" t="str">
        <f ca="1"/>
        <v>高雄工業株式会社 岡山事業所HUB工場製作1課</v>
      </c>
      <c r="F830" s="240" t="str">
        <f ca="1"/>
        <v>1次旋係</v>
      </c>
      <c r="G830" s="24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7">
        <f ca="1"/>
        <v>36769</v>
      </c>
      <c r="M830">
        <f ca="1"/>
        <v>25</v>
      </c>
      <c r="N830" s="238">
        <f ca="1"/>
        <v>1300</v>
      </c>
      <c r="O830">
        <f ca="1"/>
        <v>0</v>
      </c>
      <c r="P830" s="239">
        <f ca="1"/>
        <v>1670</v>
      </c>
      <c r="Q830">
        <f ca="1"/>
        <v>0</v>
      </c>
      <c r="R830" s="239">
        <f ca="1"/>
        <v>370</v>
      </c>
      <c r="S830" s="239">
        <f ca="1"/>
        <v>240000</v>
      </c>
      <c r="T830" s="239">
        <f ca="1"/>
        <v>12036</v>
      </c>
      <c r="U830" s="239" t="str">
        <f ca="1"/>
        <v>0</v>
      </c>
      <c r="V830" s="239">
        <f ca="1"/>
        <v>21960</v>
      </c>
      <c r="W830" s="237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7">
        <f ca="1"/>
        <v>45539</v>
      </c>
      <c r="AE830" s="237">
        <f ca="1"/>
        <v>0</v>
      </c>
      <c r="AF830" s="237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1">
        <f ca="1"/>
        <v>240906</v>
      </c>
      <c r="C831" s="241">
        <f ca="1"/>
        <v>232143</v>
      </c>
      <c r="D831" s="240" t="str">
        <f ca="1"/>
        <v>高雄工業 岡山</v>
      </c>
      <c r="E831" s="240" t="str">
        <f ca="1"/>
        <v>高雄工業株式会社 岡山事業所HUB工場製作1課</v>
      </c>
      <c r="F831" s="240" t="str">
        <f ca="1"/>
        <v>1次旋係</v>
      </c>
      <c r="G831" s="240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7">
        <f ca="1"/>
        <v>36775</v>
      </c>
      <c r="M831">
        <f ca="1"/>
        <v>25</v>
      </c>
      <c r="N831" s="238">
        <f ca="1"/>
        <v>1310</v>
      </c>
      <c r="O831">
        <f ca="1"/>
        <v>0</v>
      </c>
      <c r="P831" s="239">
        <f ca="1"/>
        <v>1670</v>
      </c>
      <c r="Q831">
        <f ca="1"/>
        <v>0</v>
      </c>
      <c r="R831" s="239">
        <f ca="1"/>
        <v>360</v>
      </c>
      <c r="S831" s="239">
        <f ca="1"/>
        <v>240000</v>
      </c>
      <c r="T831" s="239">
        <f ca="1"/>
        <v>12036</v>
      </c>
      <c r="U831" s="239" t="str">
        <f ca="1"/>
        <v>0</v>
      </c>
      <c r="V831" s="239">
        <f ca="1"/>
        <v>21960</v>
      </c>
      <c r="W831" s="237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7">
        <f ca="1"/>
        <v>45539</v>
      </c>
      <c r="AE831" s="237">
        <f ca="1"/>
        <v>0</v>
      </c>
      <c r="AF831" s="237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1">
        <f ca="1"/>
        <v>240907</v>
      </c>
      <c r="C832" s="241">
        <f ca="1"/>
        <v>232145</v>
      </c>
      <c r="D832" s="240" t="str">
        <f ca="1"/>
        <v>高雄工業 岡山</v>
      </c>
      <c r="E832" s="240" t="str">
        <f ca="1"/>
        <v>高雄工業株式会社 岡山事業所CVJ工場製作課</v>
      </c>
      <c r="F832" s="240" t="str">
        <f ca="1"/>
        <v>CVJ長軸旋盤係</v>
      </c>
      <c r="G832" s="240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7">
        <f ca="1"/>
        <v>36807</v>
      </c>
      <c r="M832">
        <f ca="1"/>
        <v>25</v>
      </c>
      <c r="N832" s="238">
        <f ca="1"/>
        <v>1300</v>
      </c>
      <c r="O832">
        <f ca="1"/>
        <v>0</v>
      </c>
      <c r="P832" s="239">
        <f ca="1"/>
        <v>1670</v>
      </c>
      <c r="Q832">
        <f ca="1"/>
        <v>0</v>
      </c>
      <c r="R832" s="239">
        <f ca="1"/>
        <v>370</v>
      </c>
      <c r="S832" s="239">
        <f ca="1"/>
        <v>260000</v>
      </c>
      <c r="T832" s="239">
        <f ca="1"/>
        <v>13039</v>
      </c>
      <c r="U832" s="239" t="str">
        <f ca="1"/>
        <v>0</v>
      </c>
      <c r="V832" s="239">
        <f ca="1"/>
        <v>23790</v>
      </c>
      <c r="W832" s="237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7">
        <f ca="1"/>
        <v>45539</v>
      </c>
      <c r="AE832" s="237">
        <f ca="1"/>
        <v>0</v>
      </c>
      <c r="AF832" s="237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1">
        <f ca="1"/>
        <v>240908</v>
      </c>
      <c r="C833" s="241">
        <f ca="1"/>
        <v>0</v>
      </c>
      <c r="D833" s="240" t="str">
        <f ca="1"/>
        <v>PATEC</v>
      </c>
      <c r="E833" s="240">
        <f ca="1"/>
        <v>0</v>
      </c>
      <c r="F833" s="240">
        <f ca="1"/>
        <v>0</v>
      </c>
      <c r="G833" s="240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7">
        <f ca="1"/>
        <v>35357</v>
      </c>
      <c r="M833">
        <f ca="1"/>
        <v>29</v>
      </c>
      <c r="N833" s="238">
        <f ca="1"/>
        <v>1400</v>
      </c>
      <c r="O833">
        <f ca="1"/>
        <v>0</v>
      </c>
      <c r="P833" s="239">
        <f ca="1"/>
        <v>2000</v>
      </c>
      <c r="Q833">
        <f ca="1"/>
        <v>0</v>
      </c>
      <c r="R833" s="239">
        <f ca="1"/>
        <v>600</v>
      </c>
      <c r="S833" s="239">
        <f ca="1"/>
        <v>240000</v>
      </c>
      <c r="T833" s="239">
        <f ca="1"/>
        <v>12036</v>
      </c>
      <c r="U833" s="239" t="str">
        <f ca="1"/>
        <v>0</v>
      </c>
      <c r="V833" s="239">
        <f ca="1"/>
        <v>21960</v>
      </c>
      <c r="W833" s="237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7">
        <f ca="1"/>
        <v>45541</v>
      </c>
      <c r="AE833" s="237">
        <f ca="1"/>
        <v>45349</v>
      </c>
      <c r="AF833" s="237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1">
        <f ca="1"/>
        <v>240909</v>
      </c>
      <c r="C834" s="241">
        <f ca="1"/>
        <v>0</v>
      </c>
      <c r="D834" s="240" t="str">
        <f ca="1"/>
        <v>六甲電子</v>
      </c>
      <c r="E834" s="240">
        <f ca="1"/>
        <v>0</v>
      </c>
      <c r="F834" s="240">
        <f ca="1"/>
        <v>0</v>
      </c>
      <c r="G834" s="240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7">
        <f ca="1"/>
        <v>33395</v>
      </c>
      <c r="M834">
        <f ca="1"/>
        <v>34</v>
      </c>
      <c r="N834" s="238">
        <f ca="1"/>
        <v>1400</v>
      </c>
      <c r="O834">
        <f ca="1"/>
        <v>0</v>
      </c>
      <c r="P834" s="239">
        <f ca="1"/>
        <v>2000</v>
      </c>
      <c r="Q834">
        <f ca="1"/>
        <v>0</v>
      </c>
      <c r="R834" s="239">
        <f ca="1"/>
        <v>600</v>
      </c>
      <c r="S834" s="239">
        <f ca="1"/>
        <v>240000</v>
      </c>
      <c r="T834" s="239">
        <f ca="1"/>
        <v>12036</v>
      </c>
      <c r="U834" s="239" t="str">
        <f ca="1"/>
        <v>0</v>
      </c>
      <c r="V834" s="239">
        <f ca="1"/>
        <v>21960</v>
      </c>
      <c r="W834" s="237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7">
        <f ca="1"/>
        <v>45541</v>
      </c>
      <c r="AE834" s="237">
        <f ca="1"/>
        <v>45754</v>
      </c>
      <c r="AF834" s="237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1">
        <f ca="1"/>
        <v>240910</v>
      </c>
      <c r="C835" s="241">
        <f ca="1"/>
        <v>0</v>
      </c>
      <c r="D835" s="240" t="str">
        <f ca="1"/>
        <v>PATEC</v>
      </c>
      <c r="E835" s="240">
        <f ca="1"/>
        <v>0</v>
      </c>
      <c r="F835" s="240">
        <f ca="1"/>
        <v>0</v>
      </c>
      <c r="G835" s="240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7">
        <f ca="1"/>
        <v>34208</v>
      </c>
      <c r="M835">
        <f ca="1"/>
        <v>32</v>
      </c>
      <c r="N835" s="238">
        <f ca="1"/>
        <v>1400</v>
      </c>
      <c r="O835">
        <f ca="1"/>
        <v>0</v>
      </c>
      <c r="P835" s="239">
        <f ca="1"/>
        <v>2000</v>
      </c>
      <c r="Q835">
        <f ca="1"/>
        <v>0</v>
      </c>
      <c r="R835" s="239">
        <f ca="1"/>
        <v>600</v>
      </c>
      <c r="S835" s="239">
        <f ca="1"/>
        <v>240000</v>
      </c>
      <c r="T835" s="239">
        <f ca="1"/>
        <v>12036</v>
      </c>
      <c r="U835" s="239" t="str">
        <f ca="1"/>
        <v>0</v>
      </c>
      <c r="V835" s="239">
        <f ca="1"/>
        <v>21960</v>
      </c>
      <c r="W835" s="237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7">
        <f ca="1"/>
        <v>45541</v>
      </c>
      <c r="AE835" s="237">
        <f ca="1"/>
        <v>45596</v>
      </c>
      <c r="AF835" s="237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1">
        <f ca="1"/>
        <v>240911</v>
      </c>
      <c r="C836" s="241">
        <f ca="1"/>
        <v>232147</v>
      </c>
      <c r="D836" s="240" t="str">
        <f ca="1"/>
        <v>高雄工業 岡山</v>
      </c>
      <c r="E836" s="240" t="str">
        <f ca="1"/>
        <v>高雄工業株式会社 岡山事業所HUB工場製作1課</v>
      </c>
      <c r="F836" s="240" t="str">
        <f ca="1"/>
        <v>1次旋係</v>
      </c>
      <c r="G836" s="240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7">
        <f ca="1"/>
        <v>35305</v>
      </c>
      <c r="M836">
        <f ca="1"/>
        <v>29</v>
      </c>
      <c r="N836" s="238">
        <f ca="1"/>
        <v>1300</v>
      </c>
      <c r="O836">
        <f ca="1"/>
        <v>0</v>
      </c>
      <c r="P836" s="239">
        <f ca="1"/>
        <v>1660</v>
      </c>
      <c r="Q836">
        <f ca="1"/>
        <v>0</v>
      </c>
      <c r="R836" s="239">
        <f ca="1"/>
        <v>360</v>
      </c>
      <c r="S836" s="239">
        <f ca="1"/>
        <v>240000</v>
      </c>
      <c r="T836" s="239">
        <f ca="1"/>
        <v>12036</v>
      </c>
      <c r="U836" s="239" t="str">
        <f ca="1"/>
        <v>0</v>
      </c>
      <c r="V836" s="239">
        <f ca="1"/>
        <v>21960</v>
      </c>
      <c r="W836" s="237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7">
        <f ca="1"/>
        <v>45548</v>
      </c>
      <c r="AE836" s="237">
        <f ca="1"/>
        <v>0</v>
      </c>
      <c r="AF836" s="237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1">
        <f ca="1"/>
        <v>240912</v>
      </c>
      <c r="C837" s="241">
        <f ca="1"/>
        <v>232146</v>
      </c>
      <c r="D837" s="240" t="str">
        <f ca="1"/>
        <v>高雄工業 岡山</v>
      </c>
      <c r="E837" s="240" t="str">
        <f ca="1"/>
        <v>高雄工業株式会社 岡山事業所HUB工場製作1課</v>
      </c>
      <c r="F837" s="240" t="str">
        <f ca="1"/>
        <v>1次旋係</v>
      </c>
      <c r="G837" s="240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7">
        <f ca="1"/>
        <v>37155</v>
      </c>
      <c r="M837">
        <f ca="1"/>
        <v>24</v>
      </c>
      <c r="N837" s="238">
        <f ca="1"/>
        <v>1300</v>
      </c>
      <c r="O837">
        <f ca="1"/>
        <v>0</v>
      </c>
      <c r="P837" s="239">
        <f ca="1"/>
        <v>1670</v>
      </c>
      <c r="Q837">
        <f ca="1"/>
        <v>0</v>
      </c>
      <c r="R837" s="239">
        <f ca="1"/>
        <v>370</v>
      </c>
      <c r="S837" s="239">
        <f ca="1"/>
        <v>240000</v>
      </c>
      <c r="T837" s="239">
        <f ca="1"/>
        <v>12036</v>
      </c>
      <c r="U837" s="239" t="str">
        <f ca="1"/>
        <v>0</v>
      </c>
      <c r="V837" s="239">
        <f ca="1"/>
        <v>21960</v>
      </c>
      <c r="W837" s="2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7">
        <f ca="1"/>
        <v>45548</v>
      </c>
      <c r="AE837" s="237">
        <f ca="1"/>
        <v>0</v>
      </c>
      <c r="AF837" s="2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1">
        <f ca="1"/>
        <v>240913</v>
      </c>
      <c r="C838" s="241">
        <f ca="1"/>
        <v>222074</v>
      </c>
      <c r="D838" s="240" t="str">
        <f ca="1"/>
        <v>高雄工業 海南第一</v>
      </c>
      <c r="E838" s="240" t="str">
        <f ca="1"/>
        <v>高雄工業株式会社 愛知事業所海南第一工場製作1課</v>
      </c>
      <c r="F838" s="240" t="str">
        <f ca="1"/>
        <v>H_2次旋</v>
      </c>
      <c r="G838" s="240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7">
        <f ca="1"/>
        <v>37369</v>
      </c>
      <c r="M838">
        <f ca="1"/>
        <v>23</v>
      </c>
      <c r="N838" s="238">
        <f ca="1"/>
        <v>1200</v>
      </c>
      <c r="O838">
        <f ca="1"/>
        <v>0</v>
      </c>
      <c r="P838" s="239">
        <f ca="1"/>
        <v>1660</v>
      </c>
      <c r="Q838">
        <f ca="1"/>
        <v>0</v>
      </c>
      <c r="R838" s="239">
        <f ca="1"/>
        <v>460</v>
      </c>
      <c r="S838" s="239">
        <f ca="1"/>
        <v>200000</v>
      </c>
      <c r="T838" s="239">
        <f ca="1"/>
        <v>10030</v>
      </c>
      <c r="U838" s="239" t="str">
        <f ca="1"/>
        <v>0</v>
      </c>
      <c r="V838" s="239">
        <f ca="1"/>
        <v>18300</v>
      </c>
      <c r="W838" s="237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7">
        <f ca="1"/>
        <v>45551</v>
      </c>
      <c r="AE838" s="237">
        <f ca="1"/>
        <v>45758</v>
      </c>
      <c r="AF838" s="237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1">
        <f ca="1"/>
        <v>240914</v>
      </c>
      <c r="C839" s="241">
        <f ca="1"/>
        <v>0</v>
      </c>
      <c r="D839" s="240" t="str">
        <f ca="1"/>
        <v>PATEC</v>
      </c>
      <c r="E839" s="240">
        <f ca="1"/>
        <v>0</v>
      </c>
      <c r="F839" s="240">
        <f ca="1"/>
        <v>0</v>
      </c>
      <c r="G839" s="240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7">
        <f ca="1"/>
        <v>33256</v>
      </c>
      <c r="M839">
        <f ca="1"/>
        <v>34</v>
      </c>
      <c r="N839" s="238">
        <f ca="1"/>
        <v>1500</v>
      </c>
      <c r="O839">
        <f ca="1"/>
        <v>0</v>
      </c>
      <c r="P839" s="239">
        <f ca="1"/>
        <v>2100</v>
      </c>
      <c r="Q839">
        <f ca="1"/>
        <v>0</v>
      </c>
      <c r="R839" s="239">
        <f ca="1"/>
        <v>600</v>
      </c>
      <c r="S839" s="239">
        <f ca="1"/>
        <v>260000</v>
      </c>
      <c r="T839" s="239">
        <f ca="1"/>
        <v>13039</v>
      </c>
      <c r="U839" s="239" t="str">
        <f ca="1"/>
        <v>0</v>
      </c>
      <c r="V839" s="239">
        <f ca="1"/>
        <v>23790</v>
      </c>
      <c r="W839" s="237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7">
        <f ca="1"/>
        <v>45554</v>
      </c>
      <c r="AE839" s="237">
        <f ca="1"/>
        <v>45639</v>
      </c>
      <c r="AF839" s="237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1">
        <f ca="1"/>
        <v>240915</v>
      </c>
      <c r="C840" s="241">
        <f ca="1"/>
        <v>0</v>
      </c>
      <c r="D840" s="240" t="str">
        <f ca="1"/>
        <v>PATEC</v>
      </c>
      <c r="E840" s="240">
        <f ca="1"/>
        <v>0</v>
      </c>
      <c r="F840" s="240">
        <f ca="1"/>
        <v>0</v>
      </c>
      <c r="G840" s="2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7">
        <f ca="1"/>
        <v>37619</v>
      </c>
      <c r="M840">
        <f ca="1"/>
        <v>22</v>
      </c>
      <c r="N840" s="238">
        <f ca="1"/>
        <v>1500</v>
      </c>
      <c r="O840">
        <f ca="1"/>
        <v>0</v>
      </c>
      <c r="P840" s="239">
        <f ca="1"/>
        <v>2100</v>
      </c>
      <c r="Q840">
        <f ca="1"/>
        <v>0</v>
      </c>
      <c r="R840" s="239">
        <f ca="1"/>
        <v>600</v>
      </c>
      <c r="S840" s="239">
        <f ca="1"/>
        <v>240000</v>
      </c>
      <c r="T840" s="239">
        <f ca="1"/>
        <v>12036</v>
      </c>
      <c r="U840" s="239" t="str">
        <f ca="1"/>
        <v>0</v>
      </c>
      <c r="V840" s="239">
        <f ca="1"/>
        <v>21960</v>
      </c>
      <c r="W840" s="237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7">
        <f ca="1"/>
        <v>45554</v>
      </c>
      <c r="AE840" s="237">
        <f ca="1"/>
        <v>45819</v>
      </c>
      <c r="AF840" s="237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1">
        <f ca="1"/>
        <v>240916</v>
      </c>
      <c r="C841" s="241">
        <f ca="1"/>
        <v>0</v>
      </c>
      <c r="D841" s="240" t="str">
        <f ca="1"/>
        <v>PATEC</v>
      </c>
      <c r="E841" s="240">
        <f ca="1"/>
        <v>0</v>
      </c>
      <c r="F841" s="240">
        <f ca="1"/>
        <v>0</v>
      </c>
      <c r="G841" s="240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7">
        <f ca="1"/>
        <v>36912</v>
      </c>
      <c r="M841">
        <f ca="1"/>
        <v>24</v>
      </c>
      <c r="N841" s="238">
        <f ca="1"/>
        <v>1300</v>
      </c>
      <c r="O841">
        <f ca="1"/>
        <v>0</v>
      </c>
      <c r="P841" s="239">
        <f ca="1"/>
        <v>2000</v>
      </c>
      <c r="Q841">
        <f ca="1"/>
        <v>0</v>
      </c>
      <c r="R841" s="239">
        <f ca="1"/>
        <v>700</v>
      </c>
      <c r="S841" s="239">
        <f ca="1"/>
        <v>220000</v>
      </c>
      <c r="T841" s="239">
        <f ca="1"/>
        <v>11033</v>
      </c>
      <c r="U841" s="239" t="str">
        <f ca="1"/>
        <v>0</v>
      </c>
      <c r="V841" s="239">
        <f ca="1"/>
        <v>20130</v>
      </c>
      <c r="W841" s="237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7">
        <f ca="1"/>
        <v>45554</v>
      </c>
      <c r="AE841" s="237">
        <f ca="1"/>
        <v>45723</v>
      </c>
      <c r="AF841" s="237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1">
        <f ca="1"/>
        <v>211109</v>
      </c>
      <c r="C842" s="241">
        <f ca="1"/>
        <v>0</v>
      </c>
      <c r="D842" s="240" t="str">
        <f ca="1"/>
        <v>PATEC</v>
      </c>
      <c r="E842" s="240" t="str">
        <f ca="1"/>
        <v>製造部素材課</v>
      </c>
      <c r="F842" s="240" t="str">
        <f ca="1"/>
        <v>素材</v>
      </c>
      <c r="G842" s="240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7">
        <f ca="1"/>
        <v>32051</v>
      </c>
      <c r="M842">
        <f ca="1"/>
        <v>38</v>
      </c>
      <c r="N842" s="238">
        <f ca="1"/>
        <v>1600</v>
      </c>
      <c r="O842">
        <f ca="1"/>
        <v>0</v>
      </c>
      <c r="P842" s="239">
        <f ca="1"/>
        <v>2100</v>
      </c>
      <c r="Q842">
        <f ca="1"/>
        <v>0</v>
      </c>
      <c r="R842" s="239">
        <f ca="1"/>
        <v>500</v>
      </c>
      <c r="S842" s="239">
        <f ca="1"/>
        <v>360000</v>
      </c>
      <c r="T842" s="239">
        <f ca="1"/>
        <v>18054</v>
      </c>
      <c r="U842" s="239" t="str">
        <f ca="1"/>
        <v>0</v>
      </c>
      <c r="V842" s="239">
        <f ca="1"/>
        <v>32940</v>
      </c>
      <c r="W842" s="237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7">
        <f ca="1"/>
        <v>45566</v>
      </c>
      <c r="AE842" s="237">
        <f ca="1"/>
        <v>0</v>
      </c>
      <c r="AF842" s="237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1">
        <f ca="1"/>
        <v>231120</v>
      </c>
      <c r="C843" s="241">
        <f ca="1"/>
        <v>0</v>
      </c>
      <c r="D843" s="240" t="str">
        <f ca="1"/>
        <v>ユアサ工機 御津</v>
      </c>
      <c r="E843" s="240">
        <f ca="1"/>
        <v>0</v>
      </c>
      <c r="F843" s="240">
        <f ca="1"/>
        <v>0</v>
      </c>
      <c r="G843" s="240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7">
        <f ca="1"/>
        <v>34858</v>
      </c>
      <c r="M843">
        <f ca="1"/>
        <v>30</v>
      </c>
      <c r="N843" s="238">
        <f ca="1"/>
        <v>1300</v>
      </c>
      <c r="O843">
        <f ca="1"/>
        <v>0</v>
      </c>
      <c r="P843" s="239">
        <f ca="1"/>
        <v>1900</v>
      </c>
      <c r="Q843">
        <f ca="1"/>
        <v>0</v>
      </c>
      <c r="R843" s="239">
        <f ca="1"/>
        <v>600</v>
      </c>
      <c r="S843" s="239">
        <f ca="1"/>
        <v>240000</v>
      </c>
      <c r="T843" s="239">
        <f ca="1"/>
        <v>12036</v>
      </c>
      <c r="U843" s="239" t="str">
        <f ca="1"/>
        <v>0</v>
      </c>
      <c r="V843" s="239">
        <f ca="1"/>
        <v>21960</v>
      </c>
      <c r="W843" s="237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7">
        <f ca="1"/>
        <v>45566</v>
      </c>
      <c r="AE843" s="237">
        <f ca="1"/>
        <v>45852</v>
      </c>
      <c r="AF843" s="237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1">
        <f ca="1"/>
        <v>241001</v>
      </c>
      <c r="C844" s="241">
        <f ca="1"/>
        <v>0</v>
      </c>
      <c r="D844" s="240" t="str">
        <f ca="1"/>
        <v>六甲電子</v>
      </c>
      <c r="E844" s="240">
        <f ca="1"/>
        <v>0</v>
      </c>
      <c r="F844" s="240">
        <f ca="1"/>
        <v>0</v>
      </c>
      <c r="G844" s="240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7">
        <f ca="1"/>
        <v>35097</v>
      </c>
      <c r="M844">
        <f ca="1"/>
        <v>29</v>
      </c>
      <c r="N844" s="238">
        <f ca="1"/>
        <v>1400</v>
      </c>
      <c r="O844">
        <f ca="1"/>
        <v>0</v>
      </c>
      <c r="P844" s="239">
        <f ca="1"/>
        <v>2000</v>
      </c>
      <c r="Q844">
        <f ca="1"/>
        <v>0</v>
      </c>
      <c r="R844" s="239">
        <f ca="1"/>
        <v>600</v>
      </c>
      <c r="S844" s="239">
        <f ca="1"/>
        <v>300000</v>
      </c>
      <c r="T844" s="239">
        <f ca="1"/>
        <v>15045</v>
      </c>
      <c r="U844" s="239" t="str">
        <f ca="1"/>
        <v>0</v>
      </c>
      <c r="V844" s="239">
        <f ca="1"/>
        <v>27450</v>
      </c>
      <c r="W844" s="237">
        <f ca="1"/>
        <v>46079</v>
      </c>
      <c r="X844">
        <f ca="1"/>
        <v>73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7">
        <f ca="1"/>
        <v>45566</v>
      </c>
      <c r="AE844" s="237">
        <f ca="1"/>
        <v>0</v>
      </c>
      <c r="AF844" s="237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1">
        <f ca="1"/>
        <v>241203</v>
      </c>
      <c r="C845" s="241">
        <f ca="1"/>
        <v>8210109</v>
      </c>
      <c r="D845" s="240" t="str">
        <f ca="1"/>
        <v>コーリツ 乙川</v>
      </c>
      <c r="E845" s="240" t="str">
        <f ca="1"/>
        <v>乙川工場製造3課5工区7班</v>
      </c>
      <c r="F845" s="240" t="str">
        <f ca="1"/>
        <v>乙川工場製造3課5工区7班</v>
      </c>
      <c r="G845" s="240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7">
        <f ca="1"/>
        <v>33092</v>
      </c>
      <c r="M845">
        <f ca="1"/>
        <v>35</v>
      </c>
      <c r="N845" s="238">
        <f ca="1"/>
        <v>1500</v>
      </c>
      <c r="O845">
        <f ca="1"/>
        <v>0</v>
      </c>
      <c r="P845" s="239">
        <f ca="1"/>
        <v>2150</v>
      </c>
      <c r="Q845">
        <f ca="1"/>
        <v>0</v>
      </c>
      <c r="R845" s="239">
        <f ca="1"/>
        <v>650</v>
      </c>
      <c r="S845" s="239">
        <f ca="1"/>
        <v>360000</v>
      </c>
      <c r="T845" s="239">
        <f ca="1"/>
        <v>18054</v>
      </c>
      <c r="U845" s="239" t="str">
        <f ca="1"/>
        <v>0</v>
      </c>
      <c r="V845" s="239">
        <f ca="1"/>
        <v>32940</v>
      </c>
      <c r="W845" s="237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7">
        <f ca="1"/>
        <v>45635</v>
      </c>
      <c r="AE845" s="237">
        <f ca="1"/>
        <v>0</v>
      </c>
      <c r="AF845" s="237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1">
        <f ca="1"/>
        <v>241003</v>
      </c>
      <c r="C846" s="241">
        <f ca="1"/>
        <v>242112</v>
      </c>
      <c r="D846" s="240" t="str">
        <f ca="1"/>
        <v>高雄工業 静岡</v>
      </c>
      <c r="E846" s="240" t="str">
        <f ca="1"/>
        <v>高雄工業株式会社 静岡事業所第二工場製作課</v>
      </c>
      <c r="F846" s="240" t="str">
        <f ca="1"/>
        <v>内輪</v>
      </c>
      <c r="G846" s="240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7">
        <f ca="1"/>
        <v>36589</v>
      </c>
      <c r="M846">
        <f ca="1"/>
        <v>25</v>
      </c>
      <c r="N846" s="238">
        <f ca="1"/>
        <v>1300</v>
      </c>
      <c r="O846">
        <f ca="1"/>
        <v>0</v>
      </c>
      <c r="P846" s="239">
        <f ca="1"/>
        <v>1660</v>
      </c>
      <c r="Q846">
        <f ca="1"/>
        <v>0</v>
      </c>
      <c r="R846" s="239">
        <f ca="1"/>
        <v>360</v>
      </c>
      <c r="S846" s="239">
        <f ca="1"/>
        <v>260000</v>
      </c>
      <c r="T846" s="239">
        <f ca="1"/>
        <v>13039</v>
      </c>
      <c r="U846" s="239" t="str">
        <f ca="1"/>
        <v>0</v>
      </c>
      <c r="V846" s="239">
        <f ca="1"/>
        <v>23790</v>
      </c>
      <c r="W846" s="237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7">
        <f ca="1"/>
        <v>45566</v>
      </c>
      <c r="AE846" s="237">
        <f ca="1"/>
        <v>0</v>
      </c>
      <c r="AF846" s="237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1">
        <f ca="1"/>
        <v>241004</v>
      </c>
      <c r="C847" s="241">
        <f ca="1"/>
        <v>0</v>
      </c>
      <c r="D847" s="240" t="str">
        <f ca="1"/>
        <v>瑞陵精機</v>
      </c>
      <c r="E847" s="240" t="str">
        <f ca="1"/>
        <v>製造課</v>
      </c>
      <c r="F847" s="240" t="str">
        <f ca="1"/>
        <v>等速ジョイント</v>
      </c>
      <c r="G847" s="240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7">
        <f ca="1"/>
        <v>36903</v>
      </c>
      <c r="M847">
        <f ca="1"/>
        <v>24</v>
      </c>
      <c r="N847" s="238">
        <f ca="1"/>
        <v>1300</v>
      </c>
      <c r="O847">
        <f ca="1"/>
        <v>0</v>
      </c>
      <c r="P847" s="239">
        <f ca="1"/>
        <v>1700</v>
      </c>
      <c r="Q847">
        <f ca="1"/>
        <v>0</v>
      </c>
      <c r="R847" s="239">
        <f ca="1"/>
        <v>400</v>
      </c>
      <c r="S847" s="239">
        <f ca="1"/>
        <v>260000</v>
      </c>
      <c r="T847" s="239">
        <f ca="1"/>
        <v>13039</v>
      </c>
      <c r="U847" s="239" t="str">
        <f ca="1"/>
        <v>0</v>
      </c>
      <c r="V847" s="239">
        <f ca="1"/>
        <v>23790</v>
      </c>
      <c r="W847" s="23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7">
        <f ca="1"/>
        <v>45568</v>
      </c>
      <c r="AE847" s="237">
        <f ca="1"/>
        <v>0</v>
      </c>
      <c r="AF847" s="23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1">
        <f ca="1"/>
        <v>241005</v>
      </c>
      <c r="C848" s="241">
        <f ca="1"/>
        <v>232148</v>
      </c>
      <c r="D848" s="240" t="str">
        <f ca="1"/>
        <v>高雄工業 岡山</v>
      </c>
      <c r="E848" s="240" t="str">
        <f ca="1"/>
        <v>高雄工業株式会社 岡山事業所HUB工場製作1課</v>
      </c>
      <c r="F848" s="240" t="str">
        <f ca="1"/>
        <v>1次旋係</v>
      </c>
      <c r="G848" s="240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7">
        <f ca="1"/>
        <v>37362</v>
      </c>
      <c r="M848">
        <f ca="1"/>
        <v>23</v>
      </c>
      <c r="N848" s="238">
        <f ca="1"/>
        <v>1300</v>
      </c>
      <c r="O848">
        <f ca="1"/>
        <v>0</v>
      </c>
      <c r="P848" s="239">
        <f ca="1"/>
        <v>1670</v>
      </c>
      <c r="Q848">
        <f ca="1"/>
        <v>0</v>
      </c>
      <c r="R848" s="239">
        <f ca="1"/>
        <v>370</v>
      </c>
      <c r="S848" s="239">
        <f ca="1"/>
        <v>220000</v>
      </c>
      <c r="T848" s="239">
        <f ca="1"/>
        <v>11033</v>
      </c>
      <c r="U848" s="239" t="str">
        <f ca="1"/>
        <v>0</v>
      </c>
      <c r="V848" s="239">
        <f ca="1"/>
        <v>20130</v>
      </c>
      <c r="W848" s="237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7">
        <f ca="1"/>
        <v>45572</v>
      </c>
      <c r="AE848" s="237">
        <f ca="1"/>
        <v>0</v>
      </c>
      <c r="AF848" s="237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1">
        <f ca="1"/>
        <v>241006</v>
      </c>
      <c r="C849" s="241">
        <f ca="1"/>
        <v>0</v>
      </c>
      <c r="D849" s="240" t="str">
        <f ca="1"/>
        <v>ワーク 岡山</v>
      </c>
      <c r="E849" s="240">
        <f ca="1"/>
        <v>0</v>
      </c>
      <c r="F849" s="240">
        <f ca="1"/>
        <v>0</v>
      </c>
      <c r="G849" s="240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7">
        <f ca="1"/>
        <v>35000</v>
      </c>
      <c r="M849">
        <f ca="1"/>
        <v>30</v>
      </c>
      <c r="N849" s="238">
        <f ca="1"/>
        <v>1400</v>
      </c>
      <c r="O849">
        <f ca="1"/>
        <v>0</v>
      </c>
      <c r="P849" s="239">
        <f ca="1"/>
        <v>1900</v>
      </c>
      <c r="Q849">
        <f ca="1"/>
        <v>0</v>
      </c>
      <c r="R849" s="239">
        <f ca="1"/>
        <v>500</v>
      </c>
      <c r="S849" s="239">
        <f ca="1"/>
        <v>260000</v>
      </c>
      <c r="T849" s="239">
        <f ca="1"/>
        <v>13039</v>
      </c>
      <c r="U849" s="239" t="str">
        <f ca="1"/>
        <v>0</v>
      </c>
      <c r="V849" s="239">
        <f ca="1"/>
        <v>23790</v>
      </c>
      <c r="W849" s="237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7">
        <f ca="1"/>
        <v>45582</v>
      </c>
      <c r="AE849" s="237">
        <f ca="1"/>
        <v>45819</v>
      </c>
      <c r="AF849" s="237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1">
        <f ca="1"/>
        <v>241007</v>
      </c>
      <c r="C850" s="241">
        <f ca="1"/>
        <v>222075</v>
      </c>
      <c r="D850" s="240" t="str">
        <f ca="1"/>
        <v>高雄工業 海南第二</v>
      </c>
      <c r="E850" s="240" t="str">
        <f ca="1"/>
        <v>高雄工業株式会社 愛知事業所海南第二工場製作課</v>
      </c>
      <c r="F850" s="240" t="str">
        <f ca="1"/>
        <v>P研磨</v>
      </c>
      <c r="G850" s="24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7">
        <f ca="1"/>
        <v>37147</v>
      </c>
      <c r="M850">
        <f ca="1"/>
        <v>24</v>
      </c>
      <c r="N850" s="238">
        <f ca="1"/>
        <v>1300</v>
      </c>
      <c r="O850">
        <f ca="1"/>
        <v>0</v>
      </c>
      <c r="P850" s="239">
        <f ca="1"/>
        <v>1650</v>
      </c>
      <c r="Q850">
        <f ca="1"/>
        <v>0</v>
      </c>
      <c r="R850" s="239">
        <f ca="1"/>
        <v>350</v>
      </c>
      <c r="S850" s="239">
        <f ca="1"/>
        <v>240000</v>
      </c>
      <c r="T850" s="239">
        <f ca="1"/>
        <v>12036</v>
      </c>
      <c r="U850" s="239" t="str">
        <f ca="1"/>
        <v>0</v>
      </c>
      <c r="V850" s="239">
        <f ca="1"/>
        <v>21960</v>
      </c>
      <c r="W850" s="237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7">
        <f ca="1"/>
        <v>45583</v>
      </c>
      <c r="AE850" s="237">
        <f ca="1"/>
        <v>0</v>
      </c>
      <c r="AF850" s="237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1">
        <f ca="1"/>
        <v>241009</v>
      </c>
      <c r="C851" s="241">
        <f ca="1"/>
        <v>232149</v>
      </c>
      <c r="D851" s="240" t="str">
        <f ca="1"/>
        <v>高雄工業 岡山</v>
      </c>
      <c r="E851" s="240" t="str">
        <f ca="1"/>
        <v>高雄工業株式会社 岡山事業所HUB工場製作1課</v>
      </c>
      <c r="F851" s="240" t="str">
        <f ca="1"/>
        <v>1次旋係</v>
      </c>
      <c r="G851" s="240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7">
        <f ca="1"/>
        <v>36903</v>
      </c>
      <c r="M851">
        <f ca="1"/>
        <v>24</v>
      </c>
      <c r="N851" s="238">
        <f ca="1"/>
        <v>1250</v>
      </c>
      <c r="O851">
        <f ca="1"/>
        <v>0</v>
      </c>
      <c r="P851" s="239">
        <f ca="1"/>
        <v>1670</v>
      </c>
      <c r="Q851">
        <f ca="1"/>
        <v>0</v>
      </c>
      <c r="R851" s="239">
        <f ca="1"/>
        <v>420</v>
      </c>
      <c r="S851" s="239">
        <f ca="1"/>
        <v>240000</v>
      </c>
      <c r="T851" s="239">
        <f ca="1"/>
        <v>12036</v>
      </c>
      <c r="U851" s="239" t="str">
        <f ca="1"/>
        <v>0</v>
      </c>
      <c r="V851" s="239">
        <f ca="1"/>
        <v>21960</v>
      </c>
      <c r="W851" s="237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7">
        <f ca="1"/>
        <v>45586</v>
      </c>
      <c r="AE851" s="237">
        <f ca="1"/>
        <v>0</v>
      </c>
      <c r="AF851" s="237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1">
        <f ca="1"/>
        <v>241008</v>
      </c>
      <c r="C852" s="241">
        <f ca="1"/>
        <v>5650</v>
      </c>
      <c r="D852" s="240" t="str">
        <f ca="1"/>
        <v>加藤木材工業 本社</v>
      </c>
      <c r="E852" s="240" t="str">
        <f ca="1"/>
        <v>生産2部</v>
      </c>
      <c r="F852" s="240" t="str">
        <f ca="1"/>
        <v>生産課</v>
      </c>
      <c r="G852" s="240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7">
        <f ca="1"/>
        <v>33287</v>
      </c>
      <c r="M852">
        <f ca="1"/>
        <v>34</v>
      </c>
      <c r="N852" s="238">
        <f ca="1"/>
        <v>1300</v>
      </c>
      <c r="O852">
        <f ca="1"/>
        <v>0</v>
      </c>
      <c r="P852" s="239">
        <f ca="1"/>
        <v>1700</v>
      </c>
      <c r="Q852">
        <f ca="1"/>
        <v>0</v>
      </c>
      <c r="R852" s="239">
        <f ca="1"/>
        <v>400</v>
      </c>
      <c r="S852" s="239">
        <f ca="1"/>
        <v>240000</v>
      </c>
      <c r="T852" s="239">
        <f ca="1"/>
        <v>12036</v>
      </c>
      <c r="U852" s="239" t="str">
        <f ca="1"/>
        <v>0</v>
      </c>
      <c r="V852" s="239">
        <f ca="1"/>
        <v>21960</v>
      </c>
      <c r="W852" s="237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7">
        <f ca="1"/>
        <v>45586</v>
      </c>
      <c r="AE852" s="237">
        <f ca="1"/>
        <v>45868</v>
      </c>
      <c r="AF852" s="237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1">
        <f ca="1"/>
        <v>241010</v>
      </c>
      <c r="C853" s="241">
        <f ca="1"/>
        <v>232150</v>
      </c>
      <c r="D853" s="240" t="str">
        <f ca="1"/>
        <v>高雄工業 岡山</v>
      </c>
      <c r="E853" s="240" t="str">
        <f ca="1"/>
        <v>高雄工業株式会社 岡山品質保証部岡山HUB品証課</v>
      </c>
      <c r="F853" s="240" t="str">
        <f ca="1"/>
        <v>HUB 検査課係.</v>
      </c>
      <c r="G853" s="240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7">
        <f ca="1"/>
        <v>34817</v>
      </c>
      <c r="M853">
        <f ca="1"/>
        <v>30</v>
      </c>
      <c r="N853" s="238">
        <f ca="1"/>
        <v>1300</v>
      </c>
      <c r="O853">
        <f ca="1"/>
        <v>0</v>
      </c>
      <c r="P853" s="239">
        <f ca="1"/>
        <v>1680</v>
      </c>
      <c r="Q853">
        <f ca="1"/>
        <v>0</v>
      </c>
      <c r="R853" s="239">
        <f ca="1"/>
        <v>380</v>
      </c>
      <c r="S853" s="239">
        <f ca="1"/>
        <v>200000</v>
      </c>
      <c r="T853" s="239">
        <f ca="1"/>
        <v>10030</v>
      </c>
      <c r="U853" s="239" t="str">
        <f ca="1"/>
        <v>0</v>
      </c>
      <c r="V853" s="239">
        <f ca="1"/>
        <v>18300</v>
      </c>
      <c r="W853" s="237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7">
        <f ca="1"/>
        <v>45588</v>
      </c>
      <c r="AE853" s="237">
        <f ca="1"/>
        <v>0</v>
      </c>
      <c r="AF853" s="237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 s="241">
        <f ca="1"/>
        <v>241209</v>
      </c>
      <c r="C854" s="241">
        <f ca="1"/>
        <v>8210110</v>
      </c>
      <c r="D854" s="240" t="str">
        <f ca="1"/>
        <v>コーリツ 本社</v>
      </c>
      <c r="E854" s="240" t="str">
        <f ca="1"/>
        <v>本社工場製造1課1工区1班</v>
      </c>
      <c r="F854" s="240" t="str">
        <f ca="1"/>
        <v>本社工場製造1課1工区1班</v>
      </c>
      <c r="G854" s="240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7">
        <f ca="1"/>
        <v>35613</v>
      </c>
      <c r="M854">
        <f ca="1"/>
        <v>28</v>
      </c>
      <c r="N854" s="238">
        <f ca="1"/>
        <v>1500</v>
      </c>
      <c r="O854">
        <f ca="1"/>
        <v>0</v>
      </c>
      <c r="P854" s="239">
        <f ca="1"/>
        <v>2150</v>
      </c>
      <c r="Q854">
        <f ca="1"/>
        <v>0</v>
      </c>
      <c r="R854" s="239">
        <f ca="1"/>
        <v>650</v>
      </c>
      <c r="S854" s="239">
        <f ca="1"/>
        <v>220000</v>
      </c>
      <c r="T854" s="239">
        <f ca="1"/>
        <v>11033</v>
      </c>
      <c r="U854" s="239" t="str">
        <f ca="1"/>
        <v>0</v>
      </c>
      <c r="V854" s="239">
        <f ca="1"/>
        <v>20130</v>
      </c>
      <c r="W854" s="237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7">
        <f ca="1"/>
        <v>45642</v>
      </c>
      <c r="AE854" s="237">
        <f ca="1"/>
        <v>45905</v>
      </c>
      <c r="AF854" s="237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1">
        <f ca="1"/>
        <v>211016</v>
      </c>
      <c r="C855" s="241">
        <f ca="1"/>
        <v>60051</v>
      </c>
      <c r="D855" s="240" t="str">
        <f ca="1"/>
        <v>六甲電子</v>
      </c>
      <c r="E855" s="240" t="str">
        <f ca="1"/>
        <v>製造部　製造１課　バッチ</v>
      </c>
      <c r="F855" s="240">
        <f ca="1"/>
        <v>0</v>
      </c>
      <c r="G855" s="240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7">
        <f ca="1"/>
        <v>34043</v>
      </c>
      <c r="M855">
        <f ca="1"/>
        <v>32</v>
      </c>
      <c r="N855" s="238">
        <f ca="1"/>
        <v>1450</v>
      </c>
      <c r="O855">
        <f ca="1"/>
        <v>0</v>
      </c>
      <c r="P855" s="239">
        <f ca="1"/>
        <v>2000</v>
      </c>
      <c r="Q855">
        <f ca="1"/>
        <v>0</v>
      </c>
      <c r="R855" s="239">
        <f ca="1"/>
        <v>550</v>
      </c>
      <c r="S855" s="239">
        <f ca="1"/>
        <v>280000</v>
      </c>
      <c r="T855" s="239">
        <f ca="1"/>
        <v>14042</v>
      </c>
      <c r="U855" s="239" t="str">
        <f ca="1"/>
        <v>0</v>
      </c>
      <c r="V855" s="239">
        <f ca="1"/>
        <v>25620</v>
      </c>
      <c r="W855" s="237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7">
        <f ca="1"/>
        <v>45597</v>
      </c>
      <c r="AE855" s="237">
        <f ca="1"/>
        <v>0</v>
      </c>
      <c r="AF855" s="237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1">
        <f ca="1"/>
        <v>231101</v>
      </c>
      <c r="C856" s="241">
        <f ca="1"/>
        <v>0</v>
      </c>
      <c r="D856" s="240" t="str">
        <f ca="1"/>
        <v>ピーエムアイ</v>
      </c>
      <c r="E856" s="240" t="str">
        <f ca="1"/>
        <v>製造部</v>
      </c>
      <c r="F856" s="240" t="str">
        <f ca="1"/>
        <v>外研</v>
      </c>
      <c r="G856" s="240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7">
        <f ca="1"/>
        <v>33417</v>
      </c>
      <c r="M856">
        <f ca="1"/>
        <v>34</v>
      </c>
      <c r="N856" s="238">
        <f ca="1"/>
        <v>1300</v>
      </c>
      <c r="O856">
        <f ca="1"/>
        <v>0</v>
      </c>
      <c r="P856" s="239">
        <f ca="1"/>
        <v>1800</v>
      </c>
      <c r="Q856">
        <f ca="1"/>
        <v>0</v>
      </c>
      <c r="R856" s="239">
        <f ca="1"/>
        <v>500</v>
      </c>
      <c r="S856" s="239">
        <f ca="1"/>
        <v>240000</v>
      </c>
      <c r="T856" s="239">
        <f ca="1"/>
        <v>12036</v>
      </c>
      <c r="U856" s="239" t="str">
        <f ca="1"/>
        <v>0</v>
      </c>
      <c r="V856" s="239">
        <f ca="1"/>
        <v>21960</v>
      </c>
      <c r="W856" s="237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7">
        <f ca="1"/>
        <v>45597</v>
      </c>
      <c r="AE856" s="237">
        <f ca="1"/>
        <v>0</v>
      </c>
      <c r="AF856" s="237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1">
        <f ca="1"/>
        <v>241101</v>
      </c>
      <c r="C857" s="241">
        <f ca="1"/>
        <v>222076</v>
      </c>
      <c r="D857" s="240" t="str">
        <f ca="1"/>
        <v>高雄工業 海南第一</v>
      </c>
      <c r="E857" s="240" t="str">
        <f ca="1"/>
        <v>高雄工業株式会社 愛知事業所海南第一工場製作1課</v>
      </c>
      <c r="F857" s="240" t="str">
        <f ca="1"/>
        <v>H_2次旋</v>
      </c>
      <c r="G857" s="240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7">
        <f ca="1"/>
        <v>36892</v>
      </c>
      <c r="M857">
        <f ca="1"/>
        <v>24</v>
      </c>
      <c r="N857" s="238">
        <f ca="1"/>
        <v>1250</v>
      </c>
      <c r="O857">
        <f ca="1"/>
        <v>0</v>
      </c>
      <c r="P857" s="239">
        <f ca="1"/>
        <v>1650</v>
      </c>
      <c r="Q857">
        <f ca="1"/>
        <v>0</v>
      </c>
      <c r="R857" s="239">
        <f ca="1"/>
        <v>400</v>
      </c>
      <c r="S857" s="239">
        <f ca="1"/>
        <v>260000</v>
      </c>
      <c r="T857" s="239">
        <f ca="1"/>
        <v>13039</v>
      </c>
      <c r="U857" s="239" t="str">
        <f ca="1"/>
        <v>0</v>
      </c>
      <c r="V857" s="239">
        <f ca="1"/>
        <v>23790</v>
      </c>
      <c r="W857" s="23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7">
        <f ca="1"/>
        <v>45600</v>
      </c>
      <c r="AE857" s="237">
        <f ca="1"/>
        <v>0</v>
      </c>
      <c r="AF857" s="23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1">
        <f ca="1"/>
        <v>241102</v>
      </c>
      <c r="C858" s="241">
        <f ca="1"/>
        <v>232153</v>
      </c>
      <c r="D858" s="240" t="str">
        <f ca="1"/>
        <v>高雄工業 岡山</v>
      </c>
      <c r="E858" s="240" t="str">
        <f ca="1"/>
        <v>高雄工業株式会社 岡山品質保証部岡山HUB品証課</v>
      </c>
      <c r="F858" s="240" t="str">
        <f ca="1"/>
        <v>HUB 検査課係.</v>
      </c>
      <c r="G858" s="240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7">
        <f ca="1"/>
        <v>36815</v>
      </c>
      <c r="M858">
        <f ca="1"/>
        <v>25</v>
      </c>
      <c r="N858" s="238">
        <f ca="1"/>
        <v>1260</v>
      </c>
      <c r="O858">
        <f ca="1"/>
        <v>0</v>
      </c>
      <c r="P858" s="239">
        <f ca="1"/>
        <v>1670</v>
      </c>
      <c r="Q858">
        <f ca="1"/>
        <v>0</v>
      </c>
      <c r="R858" s="239">
        <f ca="1"/>
        <v>410</v>
      </c>
      <c r="S858" s="239">
        <f ca="1"/>
        <v>220000</v>
      </c>
      <c r="T858" s="239">
        <f ca="1"/>
        <v>11033</v>
      </c>
      <c r="U858" s="239" t="str">
        <f ca="1"/>
        <v>0</v>
      </c>
      <c r="V858" s="239">
        <f ca="1"/>
        <v>20130</v>
      </c>
      <c r="W858" s="237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7">
        <f ca="1"/>
        <v>45602</v>
      </c>
      <c r="AE858" s="237">
        <f ca="1"/>
        <v>0</v>
      </c>
      <c r="AF858" s="237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1">
        <f ca="1"/>
        <v>241103</v>
      </c>
      <c r="C859" s="241">
        <f ca="1"/>
        <v>232152</v>
      </c>
      <c r="D859" s="240" t="str">
        <f ca="1"/>
        <v>高雄工業 岡山</v>
      </c>
      <c r="E859" s="240" t="str">
        <f ca="1"/>
        <v>高雄工業株式会社 岡山事業所HUB工場製作1課</v>
      </c>
      <c r="F859" s="240" t="str">
        <f ca="1"/>
        <v>1次旋係</v>
      </c>
      <c r="G859" s="240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7">
        <f ca="1"/>
        <v>37216</v>
      </c>
      <c r="M859">
        <f ca="1"/>
        <v>24</v>
      </c>
      <c r="N859" s="238">
        <f ca="1"/>
        <v>1250</v>
      </c>
      <c r="O859">
        <f ca="1"/>
        <v>0</v>
      </c>
      <c r="P859" s="239">
        <f ca="1"/>
        <v>1670</v>
      </c>
      <c r="Q859">
        <f ca="1"/>
        <v>0</v>
      </c>
      <c r="R859" s="239">
        <f ca="1"/>
        <v>420</v>
      </c>
      <c r="S859" s="239">
        <f ca="1"/>
        <v>240000</v>
      </c>
      <c r="T859" s="239">
        <f ca="1"/>
        <v>12036</v>
      </c>
      <c r="U859" s="239" t="str">
        <f ca="1"/>
        <v>0</v>
      </c>
      <c r="V859" s="239">
        <f ca="1"/>
        <v>21960</v>
      </c>
      <c r="W859" s="237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7">
        <f ca="1"/>
        <v>45602</v>
      </c>
      <c r="AE859" s="237">
        <f ca="1"/>
        <v>0</v>
      </c>
      <c r="AF859" s="237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1">
        <f ca="1"/>
        <v>241104</v>
      </c>
      <c r="C860" s="241">
        <f ca="1"/>
        <v>232154</v>
      </c>
      <c r="D860" s="240" t="str">
        <f ca="1"/>
        <v>高雄工業 岡山</v>
      </c>
      <c r="E860" s="240" t="str">
        <f ca="1"/>
        <v>高雄工業株式会社 岡山事業所HUB工場製作1課</v>
      </c>
      <c r="F860" s="240" t="str">
        <f ca="1"/>
        <v>1次旋係</v>
      </c>
      <c r="G860" s="24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7">
        <f ca="1"/>
        <v>37057</v>
      </c>
      <c r="M860">
        <f ca="1"/>
        <v>24</v>
      </c>
      <c r="N860" s="238">
        <f ca="1"/>
        <v>1250</v>
      </c>
      <c r="O860">
        <f ca="1"/>
        <v>0</v>
      </c>
      <c r="P860" s="239">
        <f ca="1"/>
        <v>1660</v>
      </c>
      <c r="Q860">
        <f ca="1"/>
        <v>0</v>
      </c>
      <c r="R860" s="239">
        <f ca="1"/>
        <v>410</v>
      </c>
      <c r="S860" s="239">
        <f ca="1"/>
        <v>220000</v>
      </c>
      <c r="T860" s="239">
        <f ca="1"/>
        <v>11033</v>
      </c>
      <c r="U860" s="239" t="str">
        <f ca="1"/>
        <v>0</v>
      </c>
      <c r="V860" s="239">
        <f ca="1"/>
        <v>20130</v>
      </c>
      <c r="W860" s="237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7">
        <f ca="1"/>
        <v>45602</v>
      </c>
      <c r="AE860" s="237">
        <f ca="1"/>
        <v>0</v>
      </c>
      <c r="AF860" s="237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1">
        <f ca="1"/>
        <v>241105</v>
      </c>
      <c r="C861" s="241">
        <f ca="1"/>
        <v>232151</v>
      </c>
      <c r="D861" s="240" t="str">
        <f ca="1"/>
        <v>高雄工業 岡山</v>
      </c>
      <c r="E861" s="240" t="str">
        <f ca="1"/>
        <v>高雄工業株式会社 岡山事業所CVJ工場製作課</v>
      </c>
      <c r="F861" s="240" t="str">
        <f ca="1"/>
        <v>CVJ長軸旋盤係</v>
      </c>
      <c r="G861" s="240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7">
        <f ca="1"/>
        <v>37208</v>
      </c>
      <c r="M861">
        <f ca="1"/>
        <v>24</v>
      </c>
      <c r="N861" s="238">
        <f ca="1"/>
        <v>1250</v>
      </c>
      <c r="O861">
        <f ca="1"/>
        <v>0</v>
      </c>
      <c r="P861" s="239">
        <f ca="1"/>
        <v>1670</v>
      </c>
      <c r="Q861">
        <f ca="1"/>
        <v>0</v>
      </c>
      <c r="R861" s="239">
        <f ca="1"/>
        <v>420</v>
      </c>
      <c r="S861" s="239">
        <f ca="1"/>
        <v>240000</v>
      </c>
      <c r="T861" s="239">
        <f ca="1"/>
        <v>12036</v>
      </c>
      <c r="U861" s="239" t="str">
        <f ca="1"/>
        <v>0</v>
      </c>
      <c r="V861" s="239">
        <f ca="1"/>
        <v>21960</v>
      </c>
      <c r="W861" s="237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7">
        <f ca="1"/>
        <v>45602</v>
      </c>
      <c r="AE861" s="237">
        <f ca="1"/>
        <v>0</v>
      </c>
      <c r="AF861" s="237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1">
        <f ca="1"/>
        <v>241106</v>
      </c>
      <c r="C862" s="241">
        <f ca="1"/>
        <v>232155</v>
      </c>
      <c r="D862" s="240" t="str">
        <f ca="1"/>
        <v>高雄工業 岡山</v>
      </c>
      <c r="E862" s="240" t="str">
        <f ca="1"/>
        <v>高雄工業株式会社 岡山事業所HUB工場製作1課</v>
      </c>
      <c r="F862" s="240" t="str">
        <f ca="1"/>
        <v>1次旋係</v>
      </c>
      <c r="G862" s="240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7">
        <f ca="1"/>
        <v>36818</v>
      </c>
      <c r="M862">
        <f ca="1"/>
        <v>25</v>
      </c>
      <c r="N862" s="238">
        <f ca="1"/>
        <v>1250</v>
      </c>
      <c r="O862">
        <f ca="1"/>
        <v>0</v>
      </c>
      <c r="P862" s="239">
        <f ca="1"/>
        <v>1660</v>
      </c>
      <c r="Q862">
        <f ca="1"/>
        <v>0</v>
      </c>
      <c r="R862" s="239">
        <f ca="1"/>
        <v>410</v>
      </c>
      <c r="S862" s="239">
        <f ca="1"/>
        <v>200000</v>
      </c>
      <c r="T862" s="239">
        <f ca="1"/>
        <v>10030</v>
      </c>
      <c r="U862" s="239" t="str">
        <f ca="1"/>
        <v>0</v>
      </c>
      <c r="V862" s="239">
        <f ca="1"/>
        <v>18300</v>
      </c>
      <c r="W862" s="237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7">
        <f ca="1"/>
        <v>45621</v>
      </c>
      <c r="AE862" s="237">
        <f ca="1"/>
        <v>0</v>
      </c>
      <c r="AF862" s="237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1">
        <f ca="1"/>
        <v>241201</v>
      </c>
      <c r="C863" s="241">
        <f ca="1"/>
        <v>0</v>
      </c>
      <c r="D863" s="240" t="str">
        <f ca="1"/>
        <v>川原鉄工所</v>
      </c>
      <c r="E863" s="240">
        <f ca="1"/>
        <v>0</v>
      </c>
      <c r="F863" s="240">
        <f ca="1"/>
        <v>0</v>
      </c>
      <c r="G863" s="240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7">
        <f ca="1"/>
        <v>36127</v>
      </c>
      <c r="M863">
        <f ca="1"/>
        <v>27</v>
      </c>
      <c r="N863" s="238">
        <f ca="1"/>
        <v>1300</v>
      </c>
      <c r="O863">
        <f ca="1"/>
        <v>0</v>
      </c>
      <c r="P863" s="239">
        <f ca="1"/>
        <v>1650</v>
      </c>
      <c r="Q863">
        <f ca="1"/>
        <v>0</v>
      </c>
      <c r="R863" s="239">
        <f ca="1"/>
        <v>350</v>
      </c>
      <c r="S863" s="239">
        <f ca="1"/>
        <v>190000</v>
      </c>
      <c r="T863" s="239">
        <f ca="1"/>
        <v>9528</v>
      </c>
      <c r="U863" s="239" t="str">
        <f ca="1"/>
        <v>0</v>
      </c>
      <c r="V863" s="239">
        <f ca="1"/>
        <v>17385</v>
      </c>
      <c r="W863" s="237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7">
        <f ca="1"/>
        <v>45629</v>
      </c>
      <c r="AE863" s="237">
        <f ca="1"/>
        <v>45708</v>
      </c>
      <c r="AF863" s="237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1">
        <f ca="1"/>
        <v>241202</v>
      </c>
      <c r="C864" s="241">
        <f ca="1"/>
        <v>212052</v>
      </c>
      <c r="D864" s="240" t="str">
        <f ca="1"/>
        <v>高雄工業 本社</v>
      </c>
      <c r="E864" s="240" t="str">
        <f ca="1"/>
        <v>高雄工業株式会社 愛知事業所本社工場製作課</v>
      </c>
      <c r="F864" s="240" t="str">
        <f ca="1"/>
        <v>Fライン</v>
      </c>
      <c r="G864" s="240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7">
        <f ca="1"/>
        <v>37056</v>
      </c>
      <c r="M864">
        <f ca="1"/>
        <v>24</v>
      </c>
      <c r="N864" s="238">
        <f ca="1"/>
        <v>1250</v>
      </c>
      <c r="O864">
        <f ca="1"/>
        <v>0</v>
      </c>
      <c r="P864" s="239">
        <f ca="1"/>
        <v>1650</v>
      </c>
      <c r="Q864">
        <f ca="1"/>
        <v>0</v>
      </c>
      <c r="R864" s="239">
        <f ca="1"/>
        <v>400</v>
      </c>
      <c r="S864" s="239">
        <f ca="1"/>
        <v>260000</v>
      </c>
      <c r="T864" s="239">
        <f ca="1"/>
        <v>13039</v>
      </c>
      <c r="U864" s="239" t="str">
        <f ca="1"/>
        <v>0</v>
      </c>
      <c r="V864" s="239">
        <f ca="1"/>
        <v>23790</v>
      </c>
      <c r="W864" s="237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7">
        <f ca="1"/>
        <v>45631</v>
      </c>
      <c r="AE864" s="237">
        <f ca="1"/>
        <v>0</v>
      </c>
      <c r="AF864" s="237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1">
        <f ca="1"/>
        <v>241210</v>
      </c>
      <c r="C865" s="241">
        <f ca="1"/>
        <v>8210111</v>
      </c>
      <c r="D865" s="240" t="str">
        <f ca="1"/>
        <v>コーリツ 本社</v>
      </c>
      <c r="E865" s="240" t="str">
        <f ca="1"/>
        <v>本社工場製造1課1工区1班</v>
      </c>
      <c r="F865" s="240" t="str">
        <f ca="1"/>
        <v>本社工場製造1課1工区1班</v>
      </c>
      <c r="G865" s="240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7">
        <f ca="1"/>
        <v>33876</v>
      </c>
      <c r="M865">
        <f ca="1"/>
        <v>33</v>
      </c>
      <c r="N865" s="238">
        <f ca="1"/>
        <v>1500</v>
      </c>
      <c r="O865">
        <f ca="1"/>
        <v>0</v>
      </c>
      <c r="P865" s="239">
        <f ca="1"/>
        <v>2150</v>
      </c>
      <c r="Q865">
        <f ca="1"/>
        <v>0</v>
      </c>
      <c r="R865" s="239">
        <f ca="1"/>
        <v>650</v>
      </c>
      <c r="S865" s="239">
        <f ca="1"/>
        <v>360000</v>
      </c>
      <c r="T865" s="239">
        <f ca="1"/>
        <v>18054</v>
      </c>
      <c r="U865" s="239" t="str">
        <f ca="1"/>
        <v>0</v>
      </c>
      <c r="V865" s="239">
        <f ca="1"/>
        <v>32940</v>
      </c>
      <c r="W865" s="237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7">
        <f ca="1"/>
        <v>45642</v>
      </c>
      <c r="AE865" s="237">
        <f ca="1"/>
        <v>0</v>
      </c>
      <c r="AF865" s="237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1">
        <f ca="1"/>
        <v>241207</v>
      </c>
      <c r="C866" s="241">
        <f ca="1"/>
        <v>232157</v>
      </c>
      <c r="D866" s="240" t="str">
        <f ca="1"/>
        <v>高雄工業 岡山</v>
      </c>
      <c r="E866" s="240" t="str">
        <f ca="1"/>
        <v>高雄工業株式会社 岡山品質保証部岡山HUB品証課</v>
      </c>
      <c r="F866" s="240" t="str">
        <f ca="1"/>
        <v>HUB 検査課係</v>
      </c>
      <c r="G866" s="240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7">
        <f ca="1"/>
        <v>34924</v>
      </c>
      <c r="M866">
        <f ca="1"/>
        <v>30</v>
      </c>
      <c r="N866" s="238">
        <f ca="1"/>
        <v>1300</v>
      </c>
      <c r="O866">
        <f ca="1"/>
        <v>0</v>
      </c>
      <c r="P866" s="239">
        <f ca="1"/>
        <v>1660</v>
      </c>
      <c r="Q866">
        <f ca="1"/>
        <v>0</v>
      </c>
      <c r="R866" s="239">
        <f ca="1"/>
        <v>360</v>
      </c>
      <c r="S866" s="239">
        <f ca="1"/>
        <v>220000</v>
      </c>
      <c r="T866" s="239">
        <f ca="1"/>
        <v>11033</v>
      </c>
      <c r="U866" s="239" t="str">
        <f ca="1"/>
        <v>0</v>
      </c>
      <c r="V866" s="239">
        <f ca="1"/>
        <v>20130</v>
      </c>
      <c r="W866" s="237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7">
        <f ca="1"/>
        <v>45635</v>
      </c>
      <c r="AE866" s="237">
        <f ca="1"/>
        <v>45834</v>
      </c>
      <c r="AF866" s="237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1">
        <f ca="1"/>
        <v>241205</v>
      </c>
      <c r="C867" s="241">
        <f ca="1"/>
        <v>222077</v>
      </c>
      <c r="D867" s="240" t="str">
        <f ca="1"/>
        <v>高雄工業 海南第一</v>
      </c>
      <c r="E867" s="240" t="str">
        <f ca="1"/>
        <v>高雄工業株式会社 愛知事業所海南第一工場製作1課</v>
      </c>
      <c r="F867" s="240" t="str">
        <f ca="1"/>
        <v>H_2次旋</v>
      </c>
      <c r="G867" s="240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7">
        <f ca="1"/>
        <v>36899</v>
      </c>
      <c r="M867">
        <f ca="1"/>
        <v>24</v>
      </c>
      <c r="N867" s="238">
        <f ca="1"/>
        <v>1250</v>
      </c>
      <c r="O867">
        <f ca="1"/>
        <v>0</v>
      </c>
      <c r="P867" s="239">
        <f ca="1"/>
        <v>1650</v>
      </c>
      <c r="Q867">
        <f ca="1"/>
        <v>0</v>
      </c>
      <c r="R867" s="239">
        <f ca="1"/>
        <v>400</v>
      </c>
      <c r="S867" s="239">
        <f ca="1"/>
        <v>280000</v>
      </c>
      <c r="T867" s="239">
        <f ca="1"/>
        <v>14042</v>
      </c>
      <c r="U867" s="239" t="str">
        <f ca="1"/>
        <v>0</v>
      </c>
      <c r="V867" s="239">
        <f ca="1"/>
        <v>25620</v>
      </c>
      <c r="W867" s="23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7">
        <f ca="1"/>
        <v>45635</v>
      </c>
      <c r="AE867" s="237">
        <f ca="1"/>
        <v>0</v>
      </c>
      <c r="AF867" s="23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1">
        <f ca="1"/>
        <v>221206</v>
      </c>
      <c r="C868" s="241">
        <f ca="1"/>
        <v>8210112</v>
      </c>
      <c r="D868" s="240" t="str">
        <f ca="1"/>
        <v>コーリツ 本社</v>
      </c>
      <c r="E868" s="240" t="str">
        <f ca="1"/>
        <v>本社工場製造1課1工区1班</v>
      </c>
      <c r="F868" s="240" t="str">
        <f ca="1"/>
        <v>本社工場製造1課1工区1班</v>
      </c>
      <c r="G868" s="240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7">
        <f ca="1"/>
        <v>33248</v>
      </c>
      <c r="M868">
        <f ca="1"/>
        <v>34</v>
      </c>
      <c r="N868" s="238">
        <f ca="1"/>
        <v>1500</v>
      </c>
      <c r="O868">
        <f ca="1"/>
        <v>0</v>
      </c>
      <c r="P868" s="239">
        <f ca="1"/>
        <v>2150</v>
      </c>
      <c r="Q868">
        <f ca="1"/>
        <v>0</v>
      </c>
      <c r="R868" s="239">
        <f ca="1"/>
        <v>650</v>
      </c>
      <c r="S868" s="239">
        <f ca="1"/>
        <v>340000</v>
      </c>
      <c r="T868" s="239">
        <f ca="1"/>
        <v>17051</v>
      </c>
      <c r="U868" s="239" t="str">
        <f ca="1"/>
        <v>0</v>
      </c>
      <c r="V868" s="239">
        <f ca="1"/>
        <v>31110</v>
      </c>
      <c r="W868" s="237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7">
        <f ca="1"/>
        <v>45532</v>
      </c>
      <c r="AE868" s="237">
        <f ca="1"/>
        <v>0</v>
      </c>
      <c r="AF868" s="237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1">
        <f ca="1"/>
        <v>241204</v>
      </c>
      <c r="C869" s="241">
        <f ca="1"/>
        <v>0</v>
      </c>
      <c r="D869" s="240" t="str">
        <f ca="1"/>
        <v>瑞陵精機</v>
      </c>
      <c r="E869" s="240">
        <f ca="1"/>
        <v>0</v>
      </c>
      <c r="F869" s="240">
        <f ca="1"/>
        <v>0</v>
      </c>
      <c r="G869" s="240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7">
        <f ca="1"/>
        <v>36689</v>
      </c>
      <c r="M869">
        <f ca="1"/>
        <v>25</v>
      </c>
      <c r="N869" s="238">
        <f ca="1"/>
        <v>1200</v>
      </c>
      <c r="O869">
        <f ca="1"/>
        <v>0</v>
      </c>
      <c r="P869" s="239">
        <f ca="1"/>
        <v>1700</v>
      </c>
      <c r="Q869">
        <f ca="1"/>
        <v>0</v>
      </c>
      <c r="R869" s="239">
        <f ca="1"/>
        <v>500</v>
      </c>
      <c r="S869" s="239">
        <f ca="1"/>
        <v>200000</v>
      </c>
      <c r="T869" s="239">
        <f ca="1"/>
        <v>10030</v>
      </c>
      <c r="U869" s="239" t="str">
        <f ca="1"/>
        <v>0</v>
      </c>
      <c r="V869" s="239">
        <f ca="1"/>
        <v>18300</v>
      </c>
      <c r="W869" s="237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7">
        <f ca="1"/>
        <v>45635</v>
      </c>
      <c r="AE869" s="237">
        <f ca="1"/>
        <v>45803</v>
      </c>
      <c r="AF869" s="237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1">
        <f ca="1"/>
        <v>241206</v>
      </c>
      <c r="C870" s="241">
        <f ca="1"/>
        <v>232156</v>
      </c>
      <c r="D870" s="240" t="str">
        <f ca="1"/>
        <v>高雄工業 岡山</v>
      </c>
      <c r="E870" s="240" t="str">
        <f ca="1"/>
        <v>高雄工業株式会社 岡山事業所HUB工場製作1課</v>
      </c>
      <c r="F870" s="240" t="str">
        <f ca="1"/>
        <v>1次旋係</v>
      </c>
      <c r="G870" s="24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7">
        <f ca="1"/>
        <v>36260</v>
      </c>
      <c r="M870">
        <f ca="1"/>
        <v>26</v>
      </c>
      <c r="N870" s="238">
        <f ca="1"/>
        <v>1250</v>
      </c>
      <c r="O870">
        <f ca="1"/>
        <v>0</v>
      </c>
      <c r="P870" s="239">
        <f ca="1"/>
        <v>1660</v>
      </c>
      <c r="Q870">
        <f ca="1"/>
        <v>0</v>
      </c>
      <c r="R870" s="239">
        <f ca="1"/>
        <v>410</v>
      </c>
      <c r="S870" s="239">
        <f ca="1"/>
        <v>220000</v>
      </c>
      <c r="T870" s="239">
        <f ca="1"/>
        <v>11033</v>
      </c>
      <c r="U870" s="239" t="str">
        <f ca="1"/>
        <v>0</v>
      </c>
      <c r="V870" s="239">
        <f ca="1"/>
        <v>20130</v>
      </c>
      <c r="W870" s="237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7">
        <f ca="1"/>
        <v>45636</v>
      </c>
      <c r="AE870" s="237">
        <f ca="1"/>
        <v>0</v>
      </c>
      <c r="AF870" s="237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1">
        <f ca="1"/>
        <v>220206</v>
      </c>
      <c r="C871" s="241">
        <f ca="1"/>
        <v>232045</v>
      </c>
      <c r="D871" s="240" t="str">
        <f ca="1"/>
        <v>高雄工業 岡山</v>
      </c>
      <c r="E871" s="240" t="str">
        <f ca="1"/>
        <v>高雄工業株式会社 岡山事業所HUB工場製作1課</v>
      </c>
      <c r="F871" s="240" t="str">
        <f ca="1"/>
        <v>1次旋係</v>
      </c>
      <c r="G871" s="240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7">
        <f ca="1"/>
        <v>33746</v>
      </c>
      <c r="M871">
        <f ca="1"/>
        <v>33</v>
      </c>
      <c r="N871" s="238">
        <f ca="1"/>
        <v>1410</v>
      </c>
      <c r="O871">
        <f ca="1"/>
        <v>0</v>
      </c>
      <c r="P871" s="239">
        <f ca="1"/>
        <v>1820</v>
      </c>
      <c r="Q871">
        <f ca="1"/>
        <v>0</v>
      </c>
      <c r="R871" s="239">
        <f ca="1"/>
        <v>410</v>
      </c>
      <c r="S871" s="239">
        <f ca="1"/>
        <v>220000</v>
      </c>
      <c r="T871" s="239">
        <f ca="1"/>
        <v>11033</v>
      </c>
      <c r="U871" s="239" t="str">
        <f ca="1"/>
        <v>0</v>
      </c>
      <c r="V871" s="239">
        <f ca="1"/>
        <v>20130</v>
      </c>
      <c r="W871" s="237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7">
        <f ca="1"/>
        <v>45642</v>
      </c>
      <c r="AE871" s="237">
        <f ca="1"/>
        <v>45773</v>
      </c>
      <c r="AF871" s="237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1">
        <f ca="1"/>
        <v>241208</v>
      </c>
      <c r="C872" s="241">
        <f ca="1"/>
        <v>0</v>
      </c>
      <c r="D872" s="240" t="str">
        <f ca="1"/>
        <v>ピーエムアイ</v>
      </c>
      <c r="E872" s="240">
        <f ca="1"/>
        <v>0</v>
      </c>
      <c r="F872" s="240">
        <f ca="1"/>
        <v>0</v>
      </c>
      <c r="G872" s="240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7">
        <f ca="1"/>
        <v>36315</v>
      </c>
      <c r="M872">
        <f ca="1"/>
        <v>26</v>
      </c>
      <c r="N872" s="238">
        <f ca="1"/>
        <v>1300</v>
      </c>
      <c r="O872">
        <f ca="1"/>
        <v>0</v>
      </c>
      <c r="P872" s="239">
        <f ca="1"/>
        <v>1800</v>
      </c>
      <c r="Q872">
        <f ca="1"/>
        <v>0</v>
      </c>
      <c r="R872" s="239">
        <f ca="1"/>
        <v>500</v>
      </c>
      <c r="S872" s="239">
        <f ca="1"/>
        <v>220000</v>
      </c>
      <c r="T872" s="239">
        <f ca="1"/>
        <v>11033</v>
      </c>
      <c r="U872" s="239" t="str">
        <f ca="1"/>
        <v>0</v>
      </c>
      <c r="V872" s="239">
        <f ca="1"/>
        <v>20130</v>
      </c>
      <c r="W872" s="237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7">
        <f ca="1"/>
        <v>45642</v>
      </c>
      <c r="AE872" s="237">
        <f ca="1"/>
        <v>45730</v>
      </c>
      <c r="AF872" s="237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1">
        <f ca="1"/>
        <v>210422</v>
      </c>
      <c r="C873" s="241">
        <f ca="1"/>
        <v>8210113</v>
      </c>
      <c r="D873" s="240" t="str">
        <f ca="1"/>
        <v>コーリツ 乙川</v>
      </c>
      <c r="E873" s="240" t="str">
        <f ca="1"/>
        <v>乙川工場製造3課7工区9班</v>
      </c>
      <c r="F873" s="240" t="str">
        <f ca="1"/>
        <v>乙川工場製造3課7工区9班</v>
      </c>
      <c r="G873" s="240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7">
        <f ca="1"/>
        <v>32470</v>
      </c>
      <c r="M873">
        <f ca="1"/>
        <v>37</v>
      </c>
      <c r="N873" s="238">
        <f ca="1"/>
        <v>1500</v>
      </c>
      <c r="O873">
        <f ca="1"/>
        <v>0</v>
      </c>
      <c r="P873" s="239">
        <f ca="1"/>
        <v>2150</v>
      </c>
      <c r="Q873">
        <f ca="1"/>
        <v>0</v>
      </c>
      <c r="R873" s="239">
        <f ca="1"/>
        <v>650</v>
      </c>
      <c r="S873" s="239">
        <f ca="1"/>
        <v>360000</v>
      </c>
      <c r="T873" s="239">
        <f ca="1"/>
        <v>18054</v>
      </c>
      <c r="U873" s="239" t="str">
        <f ca="1"/>
        <v>0</v>
      </c>
      <c r="V873" s="239">
        <f ca="1"/>
        <v>32940</v>
      </c>
      <c r="W873" s="237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7">
        <f ca="1"/>
        <v>45597</v>
      </c>
      <c r="AE873" s="237">
        <f ca="1"/>
        <v>0</v>
      </c>
      <c r="AF873" s="237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1">
        <f ca="1"/>
        <v>210305</v>
      </c>
      <c r="C874" s="241">
        <f ca="1"/>
        <v>8210114</v>
      </c>
      <c r="D874" s="240" t="str">
        <f ca="1"/>
        <v>コーリツ 本社</v>
      </c>
      <c r="E874" s="240" t="str">
        <f ca="1"/>
        <v>本社工場製造1課1工区1班</v>
      </c>
      <c r="F874" s="240" t="str">
        <f ca="1"/>
        <v>本社工場製造1課1工区1班</v>
      </c>
      <c r="G874" s="240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7">
        <f ca="1"/>
        <v>34554</v>
      </c>
      <c r="M874">
        <f ca="1"/>
        <v>31</v>
      </c>
      <c r="N874" s="238">
        <f ca="1"/>
        <v>1500</v>
      </c>
      <c r="O874">
        <f ca="1"/>
        <v>0</v>
      </c>
      <c r="P874" s="239">
        <f ca="1"/>
        <v>2150</v>
      </c>
      <c r="Q874">
        <f ca="1"/>
        <v>0</v>
      </c>
      <c r="R874" s="239">
        <f ca="1"/>
        <v>650</v>
      </c>
      <c r="S874" s="239">
        <f ca="1"/>
        <v>320000</v>
      </c>
      <c r="T874" s="239">
        <f ca="1"/>
        <v>16048</v>
      </c>
      <c r="U874" s="239" t="str">
        <f ca="1"/>
        <v>0</v>
      </c>
      <c r="V874" s="239">
        <f ca="1"/>
        <v>29280</v>
      </c>
      <c r="W874" s="237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7">
        <f ca="1"/>
        <v>45663</v>
      </c>
      <c r="AE874" s="237">
        <f ca="1"/>
        <v>0</v>
      </c>
      <c r="AF874" s="237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1">
        <f ca="1"/>
        <v>241217</v>
      </c>
      <c r="C875" s="241">
        <f ca="1"/>
        <v>222079</v>
      </c>
      <c r="D875" s="240" t="str">
        <f ca="1"/>
        <v>高雄工業 海南第一</v>
      </c>
      <c r="E875" s="240" t="str">
        <f ca="1"/>
        <v>高雄工業株式会社 愛知事業所海南第一工場製作1課</v>
      </c>
      <c r="F875" s="240" t="str">
        <f ca="1"/>
        <v>H_2次旋</v>
      </c>
      <c r="G875" s="240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7">
        <f ca="1"/>
        <v>37305</v>
      </c>
      <c r="M875">
        <f ca="1"/>
        <v>23</v>
      </c>
      <c r="N875" s="238">
        <f ca="1"/>
        <v>1250</v>
      </c>
      <c r="O875">
        <f ca="1"/>
        <v>0</v>
      </c>
      <c r="P875" s="239">
        <f ca="1"/>
        <v>1650</v>
      </c>
      <c r="Q875">
        <f ca="1"/>
        <v>0</v>
      </c>
      <c r="R875" s="239">
        <f ca="1"/>
        <v>400</v>
      </c>
      <c r="S875" s="239">
        <f ca="1"/>
        <v>240000</v>
      </c>
      <c r="T875" s="239">
        <f ca="1"/>
        <v>12036</v>
      </c>
      <c r="U875" s="239" t="str">
        <f ca="1"/>
        <v>0</v>
      </c>
      <c r="V875" s="239">
        <f ca="1"/>
        <v>21960</v>
      </c>
      <c r="W875" s="237">
        <f ca="1"/>
        <v>46002</v>
      </c>
      <c r="X875" t="str">
        <f ca="1"/>
        <v>期限過ぎてます! 4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7">
        <f ca="1"/>
        <v>45643</v>
      </c>
      <c r="AE875" s="237">
        <f ca="1"/>
        <v>0</v>
      </c>
      <c r="AF875" s="237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1">
        <f ca="1"/>
        <v>241215</v>
      </c>
      <c r="C876" s="241">
        <f ca="1"/>
        <v>222078</v>
      </c>
      <c r="D876" s="240" t="str">
        <f ca="1"/>
        <v>高雄工業 海南第二</v>
      </c>
      <c r="E876" s="240" t="str">
        <f ca="1"/>
        <v>高雄工業株式会社 愛知事業所海南第二工場製作課</v>
      </c>
      <c r="F876" s="240" t="str">
        <f ca="1"/>
        <v>P研磨</v>
      </c>
      <c r="G876" s="240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7">
        <f ca="1"/>
        <v>36218</v>
      </c>
      <c r="M876">
        <f ca="1"/>
        <v>26</v>
      </c>
      <c r="N876" s="238">
        <f ca="1"/>
        <v>1250</v>
      </c>
      <c r="O876">
        <f ca="1"/>
        <v>0</v>
      </c>
      <c r="P876" s="239">
        <f ca="1"/>
        <v>1650</v>
      </c>
      <c r="Q876">
        <f ca="1"/>
        <v>0</v>
      </c>
      <c r="R876" s="239">
        <f ca="1"/>
        <v>400</v>
      </c>
      <c r="S876" s="239">
        <f ca="1"/>
        <v>260000</v>
      </c>
      <c r="T876" s="239">
        <f ca="1"/>
        <v>13039</v>
      </c>
      <c r="U876" s="239" t="str">
        <f ca="1"/>
        <v>0</v>
      </c>
      <c r="V876" s="239">
        <f ca="1"/>
        <v>23790</v>
      </c>
      <c r="W876" s="237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7">
        <f ca="1"/>
        <v>45643</v>
      </c>
      <c r="AE876" s="237">
        <f ca="1"/>
        <v>0</v>
      </c>
      <c r="AF876" s="237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1">
        <f ca="1"/>
        <v>241216</v>
      </c>
      <c r="C877" s="241">
        <f ca="1"/>
        <v>0</v>
      </c>
      <c r="D877" s="240" t="str">
        <f ca="1"/>
        <v>瑞陵精機</v>
      </c>
      <c r="E877" s="240" t="str">
        <f ca="1"/>
        <v>製造課</v>
      </c>
      <c r="F877" s="240" t="str">
        <f ca="1"/>
        <v>等速ジョイント</v>
      </c>
      <c r="G877" s="240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7">
        <f ca="1"/>
        <v>33044</v>
      </c>
      <c r="M877">
        <f ca="1"/>
        <v>35</v>
      </c>
      <c r="N877" s="238">
        <f ca="1"/>
        <v>1300</v>
      </c>
      <c r="O877">
        <f ca="1"/>
        <v>0</v>
      </c>
      <c r="P877" s="239">
        <f ca="1"/>
        <v>1700</v>
      </c>
      <c r="Q877">
        <f ca="1"/>
        <v>0</v>
      </c>
      <c r="R877" s="239">
        <f ca="1"/>
        <v>400</v>
      </c>
      <c r="S877" s="239">
        <f ca="1"/>
        <v>240000</v>
      </c>
      <c r="T877" s="239">
        <f ca="1"/>
        <v>12036</v>
      </c>
      <c r="U877" s="239" t="str">
        <f ca="1"/>
        <v>0</v>
      </c>
      <c r="V877" s="239">
        <f ca="1"/>
        <v>21960</v>
      </c>
      <c r="W877" s="23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7">
        <f ca="1"/>
        <v>45643</v>
      </c>
      <c r="AE877" s="237">
        <f ca="1"/>
        <v>0</v>
      </c>
      <c r="AF877" s="23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1">
        <f ca="1"/>
        <v>241211</v>
      </c>
      <c r="C878" s="241">
        <f ca="1"/>
        <v>242116</v>
      </c>
      <c r="D878" s="240" t="str">
        <f ca="1"/>
        <v>高雄工業 静岡</v>
      </c>
      <c r="E878" s="240" t="str">
        <f ca="1"/>
        <v>高雄工業株式会社 静岡事業所第一工場製作課</v>
      </c>
      <c r="F878" s="240" t="str">
        <f ca="1"/>
        <v>自動旋削</v>
      </c>
      <c r="G878" s="240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7">
        <f ca="1"/>
        <v>37599</v>
      </c>
      <c r="M878">
        <f ca="1"/>
        <v>23</v>
      </c>
      <c r="N878" s="238">
        <f ca="1"/>
        <v>1250</v>
      </c>
      <c r="O878">
        <f ca="1"/>
        <v>0</v>
      </c>
      <c r="P878" s="239">
        <f ca="1"/>
        <v>1660</v>
      </c>
      <c r="Q878">
        <f ca="1"/>
        <v>0</v>
      </c>
      <c r="R878" s="239">
        <f ca="1"/>
        <v>410</v>
      </c>
      <c r="S878" s="239">
        <f ca="1"/>
        <v>280000</v>
      </c>
      <c r="T878" s="239">
        <f ca="1"/>
        <v>14042</v>
      </c>
      <c r="U878" s="239" t="str">
        <f ca="1"/>
        <v>0</v>
      </c>
      <c r="V878" s="239">
        <f ca="1"/>
        <v>25620</v>
      </c>
      <c r="W878" s="237">
        <f ca="1"/>
        <v>46002</v>
      </c>
      <c r="X878" t="str">
        <f ca="1"/>
        <v>期限過ぎてます! 4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7">
        <f ca="1"/>
        <v>45643</v>
      </c>
      <c r="AE878" s="237">
        <f ca="1"/>
        <v>0</v>
      </c>
      <c r="AF878" s="237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1">
        <f ca="1"/>
        <v>241212</v>
      </c>
      <c r="C879" s="241">
        <f ca="1"/>
        <v>242114</v>
      </c>
      <c r="D879" s="240" t="str">
        <f ca="1"/>
        <v>高雄工業 静岡</v>
      </c>
      <c r="E879" s="240" t="str">
        <f ca="1"/>
        <v>高雄工業株式会社 静岡事業所第一工場製作課</v>
      </c>
      <c r="F879" s="240" t="str">
        <f ca="1"/>
        <v>手動旋削</v>
      </c>
      <c r="G879" s="240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7">
        <f ca="1"/>
        <v>37544</v>
      </c>
      <c r="M879">
        <f ca="1"/>
        <v>23</v>
      </c>
      <c r="N879" s="238">
        <f ca="1"/>
        <v>1250</v>
      </c>
      <c r="O879">
        <f ca="1"/>
        <v>0</v>
      </c>
      <c r="P879" s="239">
        <f ca="1"/>
        <v>1660</v>
      </c>
      <c r="Q879">
        <f ca="1"/>
        <v>0</v>
      </c>
      <c r="R879" s="239">
        <f ca="1"/>
        <v>410</v>
      </c>
      <c r="S879" s="239">
        <f ca="1"/>
        <v>240000</v>
      </c>
      <c r="T879" s="239">
        <f ca="1"/>
        <v>12036</v>
      </c>
      <c r="U879" s="239" t="str">
        <f ca="1"/>
        <v>0</v>
      </c>
      <c r="V879" s="239">
        <f ca="1"/>
        <v>21960</v>
      </c>
      <c r="W879" s="237">
        <f ca="1"/>
        <v>46002</v>
      </c>
      <c r="X879" t="str">
        <f ca="1"/>
        <v>期限過ぎてます! 4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7">
        <f ca="1"/>
        <v>45643</v>
      </c>
      <c r="AE879" s="237">
        <f ca="1"/>
        <v>0</v>
      </c>
      <c r="AF879" s="237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1">
        <f ca="1"/>
        <v>241213</v>
      </c>
      <c r="C880" s="241">
        <f ca="1"/>
        <v>242115</v>
      </c>
      <c r="D880" s="240" t="str">
        <f ca="1"/>
        <v>高雄工業 静岡</v>
      </c>
      <c r="E880" s="240" t="str">
        <f ca="1"/>
        <v>高雄工業株式会社 静岡事業所第一工場製作課</v>
      </c>
      <c r="F880" s="240" t="str">
        <f ca="1"/>
        <v>チャンファー</v>
      </c>
      <c r="G880" s="24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7">
        <f ca="1"/>
        <v>37570</v>
      </c>
      <c r="M880">
        <f ca="1"/>
        <v>23</v>
      </c>
      <c r="N880" s="238">
        <f ca="1"/>
        <v>1250</v>
      </c>
      <c r="O880">
        <f ca="1"/>
        <v>0</v>
      </c>
      <c r="P880" s="239">
        <f ca="1"/>
        <v>1660</v>
      </c>
      <c r="Q880">
        <f ca="1"/>
        <v>0</v>
      </c>
      <c r="R880" s="239">
        <f ca="1"/>
        <v>410</v>
      </c>
      <c r="S880" s="239">
        <f ca="1"/>
        <v>240000</v>
      </c>
      <c r="T880" s="239">
        <f ca="1"/>
        <v>12036</v>
      </c>
      <c r="U880" s="239" t="str">
        <f ca="1"/>
        <v>0</v>
      </c>
      <c r="V880" s="239">
        <f ca="1"/>
        <v>21960</v>
      </c>
      <c r="W880" s="237">
        <f ca="1"/>
        <v>46002</v>
      </c>
      <c r="X880" t="str">
        <f ca="1"/>
        <v>期限過ぎてます! 4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7">
        <f ca="1"/>
        <v>45643</v>
      </c>
      <c r="AE880" s="237">
        <f ca="1"/>
        <v>0</v>
      </c>
      <c r="AF880" s="237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1">
        <f ca="1"/>
        <v>241214</v>
      </c>
      <c r="C881" s="241">
        <f ca="1"/>
        <v>242113</v>
      </c>
      <c r="D881" s="240" t="str">
        <f ca="1"/>
        <v>高雄工業 静岡</v>
      </c>
      <c r="E881" s="240" t="str">
        <f ca="1"/>
        <v>高雄工業株式会社 静岡事業所第一工場製作課</v>
      </c>
      <c r="F881" s="240" t="str">
        <f ca="1"/>
        <v>手動旋削</v>
      </c>
      <c r="G881" s="240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7">
        <f ca="1"/>
        <v>37309</v>
      </c>
      <c r="M881">
        <f ca="1"/>
        <v>23</v>
      </c>
      <c r="N881" s="238">
        <f ca="1"/>
        <v>1250</v>
      </c>
      <c r="O881">
        <f ca="1"/>
        <v>0</v>
      </c>
      <c r="P881" s="239">
        <f ca="1"/>
        <v>1660</v>
      </c>
      <c r="Q881">
        <f ca="1"/>
        <v>0</v>
      </c>
      <c r="R881" s="239">
        <f ca="1"/>
        <v>410</v>
      </c>
      <c r="S881" s="239">
        <f ca="1"/>
        <v>240000</v>
      </c>
      <c r="T881" s="239">
        <f ca="1"/>
        <v>12036</v>
      </c>
      <c r="U881" s="239" t="str">
        <f ca="1"/>
        <v>0</v>
      </c>
      <c r="V881" s="239">
        <f ca="1"/>
        <v>21960</v>
      </c>
      <c r="W881" s="237">
        <f ca="1"/>
        <v>46002</v>
      </c>
      <c r="X881" t="str">
        <f ca="1"/>
        <v>期限過ぎてます! 4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7">
        <f ca="1"/>
        <v>45643</v>
      </c>
      <c r="AE881" s="237">
        <f ca="1"/>
        <v>0</v>
      </c>
      <c r="AF881" s="237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1">
        <f ca="1"/>
        <v>241218</v>
      </c>
      <c r="C882" s="241">
        <f ca="1"/>
        <v>0</v>
      </c>
      <c r="D882" s="240" t="str">
        <f ca="1"/>
        <v>ユアサ工機 御津</v>
      </c>
      <c r="E882" s="240">
        <f ca="1"/>
        <v>0</v>
      </c>
      <c r="F882" s="240">
        <f ca="1"/>
        <v>0</v>
      </c>
      <c r="G882" s="240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7">
        <f ca="1"/>
        <v>36805</v>
      </c>
      <c r="M882">
        <f ca="1"/>
        <v>25</v>
      </c>
      <c r="N882" s="238">
        <f ca="1"/>
        <v>1300</v>
      </c>
      <c r="O882">
        <f ca="1"/>
        <v>0</v>
      </c>
      <c r="P882" s="239">
        <f ca="1"/>
        <v>1900</v>
      </c>
      <c r="Q882">
        <f ca="1"/>
        <v>0</v>
      </c>
      <c r="R882" s="239">
        <f ca="1"/>
        <v>600</v>
      </c>
      <c r="S882" s="239">
        <f ca="1"/>
        <v>280000</v>
      </c>
      <c r="T882" s="239">
        <f ca="1"/>
        <v>14042</v>
      </c>
      <c r="U882" s="239" t="str">
        <f ca="1"/>
        <v>0</v>
      </c>
      <c r="V882" s="239">
        <f ca="1"/>
        <v>25620</v>
      </c>
      <c r="W882" s="237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7">
        <f ca="1"/>
        <v>45645</v>
      </c>
      <c r="AE882" s="237">
        <f ca="1"/>
        <v>0</v>
      </c>
      <c r="AF882" s="237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1">
        <f ca="1"/>
        <v>211031</v>
      </c>
      <c r="C883" s="241">
        <f ca="1"/>
        <v>0</v>
      </c>
      <c r="D883" s="240" t="str">
        <f ca="1"/>
        <v>PATEC</v>
      </c>
      <c r="E883" s="240" t="str">
        <f ca="1"/>
        <v>製造部機械加工課</v>
      </c>
      <c r="F883" s="240">
        <f ca="1"/>
        <v>0</v>
      </c>
      <c r="G883" s="240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7">
        <f ca="1"/>
        <v>31475</v>
      </c>
      <c r="M883">
        <f ca="1"/>
        <v>39</v>
      </c>
      <c r="N883" s="238">
        <f ca="1"/>
        <v>1400</v>
      </c>
      <c r="O883">
        <f ca="1"/>
        <v>0</v>
      </c>
      <c r="P883" s="239">
        <f ca="1"/>
        <v>2000</v>
      </c>
      <c r="Q883">
        <f ca="1"/>
        <v>0</v>
      </c>
      <c r="R883" s="239">
        <f ca="1"/>
        <v>600</v>
      </c>
      <c r="S883" s="239">
        <f ca="1"/>
        <v>220000</v>
      </c>
      <c r="T883" s="239">
        <f ca="1"/>
        <v>11033</v>
      </c>
      <c r="U883" s="239" t="str">
        <f ca="1"/>
        <v>0</v>
      </c>
      <c r="V883" s="239">
        <f ca="1"/>
        <v>20130</v>
      </c>
      <c r="W883" s="237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7">
        <f ca="1"/>
        <v>45649</v>
      </c>
      <c r="AE883" s="237">
        <f ca="1"/>
        <v>45797</v>
      </c>
      <c r="AF883" s="237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1">
        <f ca="1"/>
        <v>241219</v>
      </c>
      <c r="C884" s="241">
        <f ca="1"/>
        <v>232158</v>
      </c>
      <c r="D884" s="240" t="str">
        <f ca="1"/>
        <v>高雄工業 岡山</v>
      </c>
      <c r="E884" s="240" t="str">
        <f ca="1"/>
        <v>高雄工業株式会社 岡山事業所HUB工場製作1課</v>
      </c>
      <c r="F884" s="240" t="str">
        <f ca="1"/>
        <v>1次旋係</v>
      </c>
      <c r="G884" s="240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7">
        <f ca="1"/>
        <v>35206</v>
      </c>
      <c r="M884">
        <f ca="1"/>
        <v>29</v>
      </c>
      <c r="N884" s="238">
        <f ca="1"/>
        <v>1310</v>
      </c>
      <c r="O884">
        <f ca="1"/>
        <v>0</v>
      </c>
      <c r="P884" s="239">
        <f ca="1"/>
        <v>1690</v>
      </c>
      <c r="Q884">
        <f ca="1"/>
        <v>0</v>
      </c>
      <c r="R884" s="239">
        <f ca="1"/>
        <v>380</v>
      </c>
      <c r="S884" s="239">
        <f ca="1"/>
        <v>280000</v>
      </c>
      <c r="T884" s="239">
        <f ca="1"/>
        <v>14042</v>
      </c>
      <c r="U884" s="239" t="str">
        <f ca="1"/>
        <v>0</v>
      </c>
      <c r="V884" s="239">
        <f ca="1"/>
        <v>25620</v>
      </c>
      <c r="W884" s="237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7">
        <f ca="1"/>
        <v>45649</v>
      </c>
      <c r="AE884" s="237">
        <f ca="1"/>
        <v>0</v>
      </c>
      <c r="AF884" s="237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1">
        <f ca="1"/>
        <v>241220</v>
      </c>
      <c r="C885" s="241">
        <f ca="1"/>
        <v>232159</v>
      </c>
      <c r="D885" s="240" t="str">
        <f ca="1"/>
        <v>高雄工業 岡山</v>
      </c>
      <c r="E885" s="240" t="str">
        <f ca="1"/>
        <v>高雄工業株式会社 岡山事業所HUB工場製作1課</v>
      </c>
      <c r="F885" s="240" t="str">
        <f ca="1"/>
        <v>1次旋係</v>
      </c>
      <c r="G885" s="240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7">
        <f ca="1"/>
        <v>36850</v>
      </c>
      <c r="M885">
        <f ca="1"/>
        <v>25</v>
      </c>
      <c r="N885" s="238">
        <f ca="1"/>
        <v>1300</v>
      </c>
      <c r="O885">
        <f ca="1"/>
        <v>0</v>
      </c>
      <c r="P885" s="239">
        <f ca="1"/>
        <v>1660</v>
      </c>
      <c r="Q885">
        <f ca="1"/>
        <v>0</v>
      </c>
      <c r="R885" s="239">
        <f ca="1"/>
        <v>360</v>
      </c>
      <c r="S885" s="239">
        <f ca="1"/>
        <v>260000</v>
      </c>
      <c r="T885" s="239">
        <f ca="1"/>
        <v>13039</v>
      </c>
      <c r="U885" s="239" t="str">
        <f ca="1"/>
        <v>0</v>
      </c>
      <c r="V885" s="239">
        <f ca="1"/>
        <v>23790</v>
      </c>
      <c r="W885" s="237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7">
        <f ca="1"/>
        <v>45649</v>
      </c>
      <c r="AE885" s="237">
        <f ca="1"/>
        <v>0</v>
      </c>
      <c r="AF885" s="237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1">
        <f ca="1"/>
        <v>250102</v>
      </c>
      <c r="C886" s="241">
        <f ca="1"/>
        <v>8210115</v>
      </c>
      <c r="D886" s="240" t="str">
        <f ca="1"/>
        <v>コーリツ 本社</v>
      </c>
      <c r="E886" s="240" t="str">
        <f ca="1"/>
        <v>本社工場製造2課3工区6班</v>
      </c>
      <c r="F886" s="240" t="str">
        <f ca="1"/>
        <v>本社工場製造2課3工区6班</v>
      </c>
      <c r="G886" s="240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7">
        <f ca="1"/>
        <v>33692</v>
      </c>
      <c r="M886">
        <f ca="1"/>
        <v>33</v>
      </c>
      <c r="N886" s="238">
        <f ca="1"/>
        <v>1500</v>
      </c>
      <c r="O886">
        <f ca="1"/>
        <v>0</v>
      </c>
      <c r="P886" s="239">
        <f ca="1"/>
        <v>2150</v>
      </c>
      <c r="Q886">
        <f ca="1"/>
        <v>0</v>
      </c>
      <c r="R886" s="239">
        <f ca="1"/>
        <v>650</v>
      </c>
      <c r="S886" s="239">
        <f ca="1"/>
        <v>340000</v>
      </c>
      <c r="T886" s="239">
        <f ca="1"/>
        <v>17051</v>
      </c>
      <c r="U886" s="239" t="str">
        <f ca="1"/>
        <v>0</v>
      </c>
      <c r="V886" s="239">
        <f ca="1"/>
        <v>31110</v>
      </c>
      <c r="W886" s="237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7">
        <f ca="1"/>
        <v>45665</v>
      </c>
      <c r="AE886" s="237">
        <f ca="1"/>
        <v>0</v>
      </c>
      <c r="AF886" s="237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1">
        <f ca="1"/>
        <v>240902</v>
      </c>
      <c r="C887" s="241">
        <f ca="1"/>
        <v>5644</v>
      </c>
      <c r="D887" s="240" t="str">
        <f ca="1"/>
        <v>加藤木材工業 春日井</v>
      </c>
      <c r="E887" s="240" t="str">
        <f ca="1"/>
        <v>生産部</v>
      </c>
      <c r="F887" s="240" t="str">
        <f ca="1"/>
        <v>加工課</v>
      </c>
      <c r="G887" s="240" t="str">
        <f ca="1"/>
        <v>機械オペレーター及び機械メンテナンス他付随する業務</v>
      </c>
      <c r="H887" t="str">
        <f ca="1"/>
        <v>PHAM HUU CUONG</v>
      </c>
      <c r="I887" t="str">
        <f ca="1"/>
        <v>ファム　ヒゥ　クオン</v>
      </c>
      <c r="J887" t="str">
        <f ca="1"/>
        <v>男</v>
      </c>
      <c r="K887" t="str">
        <f ca="1"/>
        <v>ﾍﾞﾄﾅﾑ</v>
      </c>
      <c r="L887" s="237">
        <f ca="1"/>
        <v>36805</v>
      </c>
      <c r="M887">
        <f ca="1"/>
        <v>25</v>
      </c>
      <c r="N887" s="238">
        <f ca="1"/>
        <v>1300</v>
      </c>
      <c r="O887">
        <f ca="1"/>
        <v>0</v>
      </c>
      <c r="P887" s="239">
        <f ca="1"/>
        <v>1700</v>
      </c>
      <c r="Q887">
        <f ca="1"/>
        <v>0</v>
      </c>
      <c r="R887" s="239">
        <f ca="1"/>
        <v>400</v>
      </c>
      <c r="S887" s="239">
        <f ca="1"/>
        <v>260000</v>
      </c>
      <c r="T887" s="239">
        <f ca="1"/>
        <v>13039</v>
      </c>
      <c r="U887" s="239" t="str">
        <f ca="1"/>
        <v>0</v>
      </c>
      <c r="V887" s="239">
        <f ca="1"/>
        <v>23790</v>
      </c>
      <c r="W887" s="237">
        <f ca="1"/>
        <v>46551</v>
      </c>
      <c r="X887" t="str">
        <f ca="1"/>
        <v/>
      </c>
      <c r="Y887" t="str">
        <f ca="1"/>
        <v>技術・人文知識・国際業務</v>
      </c>
      <c r="Z887" t="str">
        <f ca="1"/>
        <v>486-0912</v>
      </c>
      <c r="AA887" t="str">
        <f ca="1"/>
        <v>愛知県春日井市高山町4-5-1</v>
      </c>
      <c r="AB887" t="str">
        <f ca="1"/>
        <v>ﾗ･ﾎﾞﾝｼｬｽ201</v>
      </c>
      <c r="AC887">
        <f ca="1"/>
        <v>0</v>
      </c>
      <c r="AD887" s="237">
        <f ca="1"/>
        <v>45537</v>
      </c>
      <c r="AE887" s="237">
        <f ca="1"/>
        <v>0</v>
      </c>
      <c r="AF887" s="237">
        <f ca="1"/>
        <v>0</v>
      </c>
      <c r="AG887">
        <f ca="1"/>
        <v>45537</v>
      </c>
      <c r="AH887" t="str">
        <f ca="1"/>
        <v>9/19林</v>
      </c>
      <c r="AI887">
        <f ca="1"/>
        <v>0</v>
      </c>
      <c r="AJ887">
        <f ca="1"/>
        <v>45537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 s="241">
        <f ca="1"/>
        <v>220303</v>
      </c>
      <c r="C888" s="241">
        <f ca="1"/>
        <v>8210117</v>
      </c>
      <c r="D888" s="240" t="str">
        <f ca="1"/>
        <v>コーリツ 乙川</v>
      </c>
      <c r="E888" s="240" t="str">
        <f ca="1"/>
        <v>乙川工場製造3課5工区7班</v>
      </c>
      <c r="F888" s="240" t="str">
        <f ca="1"/>
        <v>乙川工場製造3課5工区7班</v>
      </c>
      <c r="G888" s="240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7">
        <f ca="1"/>
        <v>33068</v>
      </c>
      <c r="M888">
        <f ca="1"/>
        <v>35</v>
      </c>
      <c r="N888" s="238">
        <f ca="1"/>
        <v>1500</v>
      </c>
      <c r="O888">
        <f ca="1"/>
        <v>0</v>
      </c>
      <c r="P888" s="239">
        <f ca="1"/>
        <v>2150</v>
      </c>
      <c r="Q888">
        <f ca="1"/>
        <v>0</v>
      </c>
      <c r="R888" s="239">
        <f ca="1"/>
        <v>650</v>
      </c>
      <c r="S888" s="239">
        <f ca="1"/>
        <v>300000</v>
      </c>
      <c r="T888" s="239">
        <f ca="1"/>
        <v>15045</v>
      </c>
      <c r="U888" s="239" t="str">
        <f ca="1"/>
        <v>0</v>
      </c>
      <c r="V888" s="239">
        <f ca="1"/>
        <v>27450</v>
      </c>
      <c r="W888" s="237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7">
        <f ca="1"/>
        <v>45712</v>
      </c>
      <c r="AE888" s="237">
        <f ca="1"/>
        <v>45919</v>
      </c>
      <c r="AF888" s="237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1">
        <f ca="1"/>
        <v>210118</v>
      </c>
      <c r="C889" s="241">
        <f ca="1"/>
        <v>232003</v>
      </c>
      <c r="D889" s="240" t="str">
        <f ca="1"/>
        <v>高雄工業 岡山</v>
      </c>
      <c r="E889" s="240" t="str">
        <f ca="1"/>
        <v>高雄工業株式会社 岡山事業所HUB工場製作1課</v>
      </c>
      <c r="F889" s="240" t="str">
        <f ca="1"/>
        <v>1次旋係</v>
      </c>
      <c r="G889" s="240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7">
        <f ca="1"/>
        <v>33963</v>
      </c>
      <c r="M889">
        <f ca="1"/>
        <v>32</v>
      </c>
      <c r="N889" s="238">
        <f ca="1"/>
        <v>1410</v>
      </c>
      <c r="O889" t="str">
        <f ca="1"/>
        <v>6/16~ \1200⇒\1250</v>
      </c>
      <c r="P889" s="239">
        <f ca="1"/>
        <v>1840</v>
      </c>
      <c r="Q889" t="str">
        <f ca="1"/>
        <v>9/16~ 1600円→1750円</v>
      </c>
      <c r="R889" s="239">
        <f ca="1"/>
        <v>430</v>
      </c>
      <c r="S889" s="239">
        <f ca="1"/>
        <v>280000</v>
      </c>
      <c r="T889" s="239">
        <f ca="1"/>
        <v>14042</v>
      </c>
      <c r="U889" s="239" t="str">
        <f ca="1"/>
        <v>0</v>
      </c>
      <c r="V889" s="239">
        <f ca="1"/>
        <v>25620</v>
      </c>
      <c r="W889" s="237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7">
        <f ca="1"/>
        <v>45670</v>
      </c>
      <c r="AE889" s="237">
        <f ca="1"/>
        <v>46007</v>
      </c>
      <c r="AF889" s="237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1">
        <f ca="1"/>
        <v>250103</v>
      </c>
      <c r="C890" s="241">
        <f ca="1"/>
        <v>232160</v>
      </c>
      <c r="D890" s="240" t="str">
        <f ca="1"/>
        <v>高雄工業 岡山</v>
      </c>
      <c r="E890" s="240" t="str">
        <f ca="1"/>
        <v>高雄工業株式会社 岡山事業所HUB工場製作1課</v>
      </c>
      <c r="F890" s="240" t="str">
        <f ca="1"/>
        <v>1次旋係</v>
      </c>
      <c r="G890" s="24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7">
        <f ca="1"/>
        <v>37610</v>
      </c>
      <c r="M890">
        <f ca="1"/>
        <v>22</v>
      </c>
      <c r="N890" s="238">
        <f ca="1"/>
        <v>1250</v>
      </c>
      <c r="O890">
        <f ca="1"/>
        <v>0</v>
      </c>
      <c r="P890" s="239">
        <f ca="1"/>
        <v>1660</v>
      </c>
      <c r="Q890">
        <f ca="1"/>
        <v>0</v>
      </c>
      <c r="R890" s="239">
        <f ca="1"/>
        <v>410</v>
      </c>
      <c r="S890" s="239">
        <f ca="1"/>
        <v>200000</v>
      </c>
      <c r="T890" s="239">
        <f ca="1"/>
        <v>10030</v>
      </c>
      <c r="U890" s="239" t="str">
        <f ca="1"/>
        <v>0</v>
      </c>
      <c r="V890" s="239">
        <f ca="1"/>
        <v>18300</v>
      </c>
      <c r="W890" s="237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7">
        <f ca="1"/>
        <v>45671</v>
      </c>
      <c r="AE890" s="237">
        <f ca="1"/>
        <v>0</v>
      </c>
      <c r="AF890" s="237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1">
        <f ca="1"/>
        <v>250104</v>
      </c>
      <c r="C891" s="241">
        <f ca="1"/>
        <v>232161</v>
      </c>
      <c r="D891" s="240" t="str">
        <f ca="1"/>
        <v>高雄工業 岡山</v>
      </c>
      <c r="E891" s="240" t="str">
        <f ca="1"/>
        <v>高雄工業株式会社 岡山事業所HUB工場製作1課</v>
      </c>
      <c r="F891" s="240" t="str">
        <f ca="1"/>
        <v>1次旋係</v>
      </c>
      <c r="G891" s="240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7">
        <f ca="1"/>
        <v>37275</v>
      </c>
      <c r="M891">
        <f ca="1"/>
        <v>23</v>
      </c>
      <c r="N891" s="238">
        <f ca="1"/>
        <v>1250</v>
      </c>
      <c r="O891">
        <f ca="1"/>
        <v>0</v>
      </c>
      <c r="P891" s="239">
        <f ca="1"/>
        <v>1660</v>
      </c>
      <c r="Q891">
        <f ca="1"/>
        <v>0</v>
      </c>
      <c r="R891" s="239">
        <f ca="1"/>
        <v>410</v>
      </c>
      <c r="S891" s="239">
        <f ca="1"/>
        <v>220000</v>
      </c>
      <c r="T891" s="239">
        <f ca="1"/>
        <v>11033</v>
      </c>
      <c r="U891" s="239" t="str">
        <f ca="1"/>
        <v>0</v>
      </c>
      <c r="V891" s="239">
        <f ca="1"/>
        <v>20130</v>
      </c>
      <c r="W891" s="237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7">
        <f ca="1"/>
        <v>45671</v>
      </c>
      <c r="AE891" s="237">
        <f ca="1"/>
        <v>0</v>
      </c>
      <c r="AF891" s="237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1">
        <f ca="1"/>
        <v>250105</v>
      </c>
      <c r="C892" s="241">
        <f ca="1"/>
        <v>232162</v>
      </c>
      <c r="D892" s="240" t="str">
        <f ca="1"/>
        <v>高雄工業 岡山</v>
      </c>
      <c r="E892" s="240" t="str">
        <f ca="1"/>
        <v>高雄工業株式会社 岡山事業所HUB工場製作1課</v>
      </c>
      <c r="F892" s="240" t="str">
        <f ca="1"/>
        <v>1次旋係</v>
      </c>
      <c r="G892" s="240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7">
        <f ca="1"/>
        <v>36811</v>
      </c>
      <c r="M892">
        <f ca="1"/>
        <v>25</v>
      </c>
      <c r="N892" s="238">
        <f ca="1"/>
        <v>1250</v>
      </c>
      <c r="O892">
        <f ca="1"/>
        <v>0</v>
      </c>
      <c r="P892" s="239">
        <f ca="1"/>
        <v>1660</v>
      </c>
      <c r="Q892">
        <f ca="1"/>
        <v>0</v>
      </c>
      <c r="R892" s="239">
        <f ca="1"/>
        <v>410</v>
      </c>
      <c r="S892" s="239">
        <f ca="1"/>
        <v>200000</v>
      </c>
      <c r="T892" s="239">
        <f ca="1"/>
        <v>10030</v>
      </c>
      <c r="U892" s="239" t="str">
        <f ca="1"/>
        <v>0</v>
      </c>
      <c r="V892" s="239">
        <f ca="1"/>
        <v>18300</v>
      </c>
      <c r="W892" s="237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7">
        <f ca="1"/>
        <v>45671</v>
      </c>
      <c r="AE892" s="237">
        <f ca="1"/>
        <v>0</v>
      </c>
      <c r="AF892" s="237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1">
        <f ca="1"/>
        <v>250106</v>
      </c>
      <c r="C893" s="241">
        <f ca="1"/>
        <v>5677</v>
      </c>
      <c r="D893" s="240" t="str">
        <f ca="1"/>
        <v>加藤木材工業 本社</v>
      </c>
      <c r="E893" s="240" t="str">
        <f ca="1"/>
        <v>生産1部</v>
      </c>
      <c r="F893" s="240" t="str">
        <f ca="1"/>
        <v>2課</v>
      </c>
      <c r="G893" s="240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7">
        <f ca="1"/>
        <v>36840</v>
      </c>
      <c r="M893">
        <f ca="1"/>
        <v>25</v>
      </c>
      <c r="N893" s="238">
        <f ca="1"/>
        <v>1300</v>
      </c>
      <c r="O893">
        <f ca="1"/>
        <v>0</v>
      </c>
      <c r="P893" s="239">
        <f ca="1"/>
        <v>1700</v>
      </c>
      <c r="Q893">
        <f ca="1"/>
        <v>0</v>
      </c>
      <c r="R893" s="239">
        <f ca="1"/>
        <v>400</v>
      </c>
      <c r="S893" s="239">
        <f ca="1"/>
        <v>220000</v>
      </c>
      <c r="T893" s="239">
        <f ca="1"/>
        <v>11033</v>
      </c>
      <c r="U893" s="239" t="str">
        <f ca="1"/>
        <v>0</v>
      </c>
      <c r="V893" s="239">
        <f ca="1"/>
        <v>20130</v>
      </c>
      <c r="W893" s="237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7">
        <f ca="1"/>
        <v>45672</v>
      </c>
      <c r="AE893" s="237">
        <f ca="1"/>
        <v>45747</v>
      </c>
      <c r="AF893" s="237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1">
        <f ca="1"/>
        <v>250112</v>
      </c>
      <c r="C894" s="241">
        <f ca="1"/>
        <v>232163</v>
      </c>
      <c r="D894" s="240" t="str">
        <f ca="1"/>
        <v>高雄工業 岡山</v>
      </c>
      <c r="E894" s="240" t="str">
        <f ca="1"/>
        <v>高雄工業株式会社 岡山事業所HUB工場製作1課</v>
      </c>
      <c r="F894" s="240" t="str">
        <f ca="1"/>
        <v>1次旋係</v>
      </c>
      <c r="G894" s="240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7">
        <f ca="1"/>
        <v>36925</v>
      </c>
      <c r="M894">
        <f ca="1"/>
        <v>24</v>
      </c>
      <c r="N894" s="238">
        <f ca="1"/>
        <v>1250</v>
      </c>
      <c r="O894">
        <f ca="1"/>
        <v>0</v>
      </c>
      <c r="P894" s="239">
        <f ca="1"/>
        <v>1660</v>
      </c>
      <c r="Q894">
        <f ca="1"/>
        <v>0</v>
      </c>
      <c r="R894" s="239">
        <f ca="1"/>
        <v>410</v>
      </c>
      <c r="S894" s="239">
        <f ca="1"/>
        <v>220000</v>
      </c>
      <c r="T894" s="239">
        <f ca="1"/>
        <v>11033</v>
      </c>
      <c r="U894" s="239" t="str">
        <f ca="1"/>
        <v>0</v>
      </c>
      <c r="V894" s="239">
        <f ca="1"/>
        <v>20130</v>
      </c>
      <c r="W894" s="237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7">
        <f ca="1"/>
        <v>45673</v>
      </c>
      <c r="AE894" s="237">
        <f ca="1"/>
        <v>0</v>
      </c>
      <c r="AF894" s="237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1">
        <f ca="1"/>
        <v>250113</v>
      </c>
      <c r="C895" s="241">
        <f ca="1"/>
        <v>232164</v>
      </c>
      <c r="D895" s="240" t="str">
        <f ca="1"/>
        <v>高雄工業 岡山</v>
      </c>
      <c r="E895" s="240" t="str">
        <f ca="1"/>
        <v>高雄工業株式会社 岡山事業所HUB工場製作1課</v>
      </c>
      <c r="F895" s="240" t="str">
        <f ca="1"/>
        <v>1次旋係</v>
      </c>
      <c r="G895" s="240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7">
        <f ca="1"/>
        <v>37164</v>
      </c>
      <c r="M895">
        <f ca="1"/>
        <v>24</v>
      </c>
      <c r="N895" s="238">
        <f ca="1"/>
        <v>1250</v>
      </c>
      <c r="O895">
        <f ca="1"/>
        <v>0</v>
      </c>
      <c r="P895" s="239">
        <f ca="1"/>
        <v>1660</v>
      </c>
      <c r="Q895">
        <f ca="1"/>
        <v>0</v>
      </c>
      <c r="R895" s="239">
        <f ca="1"/>
        <v>410</v>
      </c>
      <c r="S895" s="239">
        <f ca="1"/>
        <v>240000</v>
      </c>
      <c r="T895" s="239">
        <f ca="1"/>
        <v>12036</v>
      </c>
      <c r="U895" s="239" t="str">
        <f ca="1"/>
        <v>0</v>
      </c>
      <c r="V895" s="239">
        <f ca="1"/>
        <v>21960</v>
      </c>
      <c r="W895" s="237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7">
        <f ca="1"/>
        <v>45673</v>
      </c>
      <c r="AE895" s="237">
        <f ca="1"/>
        <v>0</v>
      </c>
      <c r="AF895" s="237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1">
        <f ca="1"/>
        <v>250107</v>
      </c>
      <c r="C896" s="241">
        <f ca="1"/>
        <v>222082</v>
      </c>
      <c r="D896" s="240" t="str">
        <f ca="1"/>
        <v>高雄工業 海南第一</v>
      </c>
      <c r="E896" s="240" t="str">
        <f ca="1"/>
        <v>高雄工業株式会社 愛知事業所海南第一工場製作1課</v>
      </c>
      <c r="F896" s="240" t="str">
        <f ca="1"/>
        <v>H_2次旋</v>
      </c>
      <c r="G896" s="240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7">
        <f ca="1"/>
        <v>37475</v>
      </c>
      <c r="M896">
        <f ca="1"/>
        <v>23</v>
      </c>
      <c r="N896" s="238">
        <f ca="1"/>
        <v>1260</v>
      </c>
      <c r="O896">
        <f ca="1"/>
        <v>0</v>
      </c>
      <c r="P896" s="239">
        <f ca="1"/>
        <v>1650</v>
      </c>
      <c r="Q896">
        <f ca="1"/>
        <v>0</v>
      </c>
      <c r="R896" s="239">
        <f ca="1"/>
        <v>390</v>
      </c>
      <c r="S896" s="239">
        <f ca="1"/>
        <v>240000</v>
      </c>
      <c r="T896" s="239">
        <f ca="1"/>
        <v>12036</v>
      </c>
      <c r="U896" s="239" t="str">
        <f ca="1"/>
        <v>0</v>
      </c>
      <c r="V896" s="239">
        <f ca="1"/>
        <v>21960</v>
      </c>
      <c r="W896" s="237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7">
        <f ca="1"/>
        <v>45673</v>
      </c>
      <c r="AE896" s="237">
        <f ca="1"/>
        <v>0</v>
      </c>
      <c r="AF896" s="237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1">
        <f ca="1"/>
        <v>250108</v>
      </c>
      <c r="C897" s="241">
        <f ca="1"/>
        <v>222081</v>
      </c>
      <c r="D897" s="240" t="str">
        <f ca="1"/>
        <v>高雄工業 海南第二</v>
      </c>
      <c r="E897" s="240" t="str">
        <f ca="1"/>
        <v>高雄工業株式会社 愛知事業所海南第二工場製作課</v>
      </c>
      <c r="F897" s="240" t="str">
        <f ca="1"/>
        <v>W研磨</v>
      </c>
      <c r="G897" s="240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7">
        <f ca="1"/>
        <v>36775</v>
      </c>
      <c r="M897">
        <f ca="1"/>
        <v>25</v>
      </c>
      <c r="N897" s="238">
        <f ca="1"/>
        <v>1250</v>
      </c>
      <c r="O897">
        <f ca="1"/>
        <v>0</v>
      </c>
      <c r="P897" s="239">
        <f ca="1"/>
        <v>1650</v>
      </c>
      <c r="Q897">
        <f ca="1"/>
        <v>0</v>
      </c>
      <c r="R897" s="239">
        <f ca="1"/>
        <v>400</v>
      </c>
      <c r="S897" s="239">
        <f ca="1"/>
        <v>220000</v>
      </c>
      <c r="T897" s="239">
        <f ca="1"/>
        <v>11033</v>
      </c>
      <c r="U897" s="239" t="str">
        <f ca="1"/>
        <v>0</v>
      </c>
      <c r="V897" s="239">
        <f ca="1"/>
        <v>20130</v>
      </c>
      <c r="W897" s="23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7">
        <f ca="1"/>
        <v>45673</v>
      </c>
      <c r="AE897" s="237">
        <f ca="1"/>
        <v>0</v>
      </c>
      <c r="AF897" s="23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1">
        <f ca="1"/>
        <v>250109</v>
      </c>
      <c r="C898" s="241">
        <f ca="1"/>
        <v>222080</v>
      </c>
      <c r="D898" s="240" t="str">
        <f ca="1"/>
        <v>高雄工業 海南第二</v>
      </c>
      <c r="E898" s="240" t="str">
        <f ca="1"/>
        <v>高雄工業株式会社 愛知事業所海南第二工場製作課</v>
      </c>
      <c r="F898" s="240" t="str">
        <f ca="1"/>
        <v>W研磨</v>
      </c>
      <c r="G898" s="240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7">
        <f ca="1"/>
        <v>36848</v>
      </c>
      <c r="M898">
        <f ca="1"/>
        <v>25</v>
      </c>
      <c r="N898" s="238">
        <f ca="1"/>
        <v>1250</v>
      </c>
      <c r="O898">
        <f ca="1"/>
        <v>0</v>
      </c>
      <c r="P898" s="239">
        <f ca="1"/>
        <v>1650</v>
      </c>
      <c r="Q898">
        <f ca="1"/>
        <v>0</v>
      </c>
      <c r="R898" s="239">
        <f ca="1"/>
        <v>400</v>
      </c>
      <c r="S898" s="239">
        <f ca="1"/>
        <v>220000</v>
      </c>
      <c r="T898" s="239">
        <f ca="1"/>
        <v>11033</v>
      </c>
      <c r="U898" s="239" t="str">
        <f ca="1"/>
        <v>0</v>
      </c>
      <c r="V898" s="239">
        <f ca="1"/>
        <v>20130</v>
      </c>
      <c r="W898" s="237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7">
        <f ca="1"/>
        <v>45673</v>
      </c>
      <c r="AE898" s="237">
        <f ca="1"/>
        <v>0</v>
      </c>
      <c r="AF898" s="237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1">
        <f ca="1"/>
        <v>250110</v>
      </c>
      <c r="C899" s="241">
        <f ca="1"/>
        <v>242118</v>
      </c>
      <c r="D899" s="240" t="str">
        <f ca="1"/>
        <v>高雄工業 静岡</v>
      </c>
      <c r="E899" s="240" t="str">
        <f ca="1"/>
        <v>高雄工業株式会社 静岡事業所第二工場製作課</v>
      </c>
      <c r="F899" s="240" t="str">
        <f ca="1"/>
        <v>内輪</v>
      </c>
      <c r="G899" s="240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7">
        <f ca="1"/>
        <v>37056</v>
      </c>
      <c r="M899">
        <f ca="1"/>
        <v>24</v>
      </c>
      <c r="N899" s="238">
        <f ca="1"/>
        <v>1260</v>
      </c>
      <c r="O899">
        <f ca="1"/>
        <v>0</v>
      </c>
      <c r="P899" s="239">
        <f ca="1"/>
        <v>1660</v>
      </c>
      <c r="Q899">
        <f ca="1"/>
        <v>0</v>
      </c>
      <c r="R899" s="239">
        <f ca="1"/>
        <v>400</v>
      </c>
      <c r="S899" s="239">
        <f ca="1"/>
        <v>260000</v>
      </c>
      <c r="T899" s="239">
        <f ca="1"/>
        <v>13039</v>
      </c>
      <c r="U899" s="239" t="str">
        <f ca="1"/>
        <v>0</v>
      </c>
      <c r="V899" s="239">
        <f ca="1"/>
        <v>23790</v>
      </c>
      <c r="W899" s="237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7">
        <f ca="1"/>
        <v>45673</v>
      </c>
      <c r="AE899" s="237">
        <f ca="1"/>
        <v>0</v>
      </c>
      <c r="AF899" s="237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1">
        <f ca="1"/>
        <v>250111</v>
      </c>
      <c r="C900" s="241">
        <f ca="1"/>
        <v>242117</v>
      </c>
      <c r="D900" s="240" t="str">
        <f ca="1"/>
        <v>高雄工業 静岡</v>
      </c>
      <c r="E900" s="240" t="str">
        <f ca="1"/>
        <v>高雄工業株式会社 静岡事業所第一工場製作課</v>
      </c>
      <c r="F900" s="240" t="str">
        <f ca="1"/>
        <v>転造</v>
      </c>
      <c r="G900" s="24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7">
        <f ca="1"/>
        <v>36993</v>
      </c>
      <c r="M900">
        <f ca="1"/>
        <v>24</v>
      </c>
      <c r="N900" s="238">
        <f ca="1"/>
        <v>1250</v>
      </c>
      <c r="O900">
        <f ca="1"/>
        <v>0</v>
      </c>
      <c r="P900" s="239">
        <f ca="1"/>
        <v>1650</v>
      </c>
      <c r="Q900">
        <f ca="1"/>
        <v>0</v>
      </c>
      <c r="R900" s="239">
        <f ca="1"/>
        <v>400</v>
      </c>
      <c r="S900" s="239">
        <f ca="1"/>
        <v>260000</v>
      </c>
      <c r="T900" s="239">
        <f ca="1"/>
        <v>13039</v>
      </c>
      <c r="U900" s="239" t="str">
        <f ca="1"/>
        <v>0</v>
      </c>
      <c r="V900" s="239">
        <f ca="1"/>
        <v>23790</v>
      </c>
      <c r="W900" s="237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7">
        <f ca="1"/>
        <v>45673</v>
      </c>
      <c r="AE900" s="237">
        <f ca="1"/>
        <v>0</v>
      </c>
      <c r="AF900" s="237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1">
        <f ca="1"/>
        <v>250114</v>
      </c>
      <c r="C901" s="241">
        <f ca="1"/>
        <v>0</v>
      </c>
      <c r="D901" s="240" t="str">
        <f ca="1"/>
        <v>ユアサ工機 御津</v>
      </c>
      <c r="E901" s="240">
        <f ca="1"/>
        <v>0</v>
      </c>
      <c r="F901" s="240">
        <f ca="1"/>
        <v>0</v>
      </c>
      <c r="G901" s="240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7">
        <f ca="1"/>
        <v>34973</v>
      </c>
      <c r="M901">
        <f ca="1"/>
        <v>30</v>
      </c>
      <c r="N901" s="238">
        <f ca="1"/>
        <v>1300</v>
      </c>
      <c r="O901">
        <f ca="1"/>
        <v>0</v>
      </c>
      <c r="P901" s="239">
        <f ca="1"/>
        <v>1900</v>
      </c>
      <c r="Q901">
        <f ca="1"/>
        <v>0</v>
      </c>
      <c r="R901" s="239">
        <f ca="1"/>
        <v>600</v>
      </c>
      <c r="S901" s="239">
        <f ca="1"/>
        <v>200000</v>
      </c>
      <c r="T901" s="239">
        <f ca="1"/>
        <v>10030</v>
      </c>
      <c r="U901" s="239" t="str">
        <f ca="1"/>
        <v>0</v>
      </c>
      <c r="V901" s="239">
        <f ca="1"/>
        <v>18300</v>
      </c>
      <c r="W901" s="237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7">
        <f ca="1"/>
        <v>45674</v>
      </c>
      <c r="AE901" s="237">
        <f ca="1"/>
        <v>45853</v>
      </c>
      <c r="AF901" s="237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1">
        <f ca="1"/>
        <v>230210</v>
      </c>
      <c r="C902" s="241">
        <f ca="1"/>
        <v>0</v>
      </c>
      <c r="D902" s="240" t="str">
        <f ca="1"/>
        <v>PATEC</v>
      </c>
      <c r="E902" s="240" t="str">
        <f ca="1"/>
        <v>製造部検査課</v>
      </c>
      <c r="F902" s="240" t="str">
        <f ca="1"/>
        <v>検査</v>
      </c>
      <c r="G902" s="240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7">
        <f ca="1"/>
        <v>32567</v>
      </c>
      <c r="M902">
        <f ca="1"/>
        <v>36</v>
      </c>
      <c r="N902" s="238">
        <f ca="1"/>
        <v>1500</v>
      </c>
      <c r="O902">
        <f ca="1"/>
        <v>0</v>
      </c>
      <c r="P902" s="239">
        <f ca="1"/>
        <v>2000</v>
      </c>
      <c r="Q902" t="str">
        <f ca="1"/>
        <v>24/2/21～24/8/20まで請求単価50円下げ</v>
      </c>
      <c r="R902" s="239">
        <f ca="1"/>
        <v>500</v>
      </c>
      <c r="S902" s="239">
        <f ca="1"/>
        <v>360000</v>
      </c>
      <c r="T902" s="239">
        <f ca="1"/>
        <v>18054</v>
      </c>
      <c r="U902" s="239" t="str">
        <f ca="1"/>
        <v>0</v>
      </c>
      <c r="V902" s="239">
        <f ca="1"/>
        <v>32940</v>
      </c>
      <c r="W902" s="237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7">
        <f ca="1"/>
        <v>45677</v>
      </c>
      <c r="AE902" s="237">
        <f ca="1"/>
        <v>0</v>
      </c>
      <c r="AF902" s="237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1">
        <f ca="1"/>
        <v>240904</v>
      </c>
      <c r="C903" s="241">
        <f ca="1"/>
        <v>5646</v>
      </c>
      <c r="D903" s="240" t="str">
        <f ca="1"/>
        <v>加藤木材工業 本社</v>
      </c>
      <c r="E903" s="240" t="str">
        <f ca="1"/>
        <v>生産部</v>
      </c>
      <c r="F903" s="240" t="str">
        <f ca="1"/>
        <v>加工課</v>
      </c>
      <c r="G903" s="240" t="str">
        <f ca="1"/>
        <v>機械オペレーター及び機械メンテナンス他付随する業務</v>
      </c>
      <c r="H903" t="str">
        <f ca="1"/>
        <v>TRAN THE AN</v>
      </c>
      <c r="I903" t="str">
        <f ca="1"/>
        <v>チャン　テー　アン</v>
      </c>
      <c r="J903" t="str">
        <f ca="1"/>
        <v>男</v>
      </c>
      <c r="K903" t="str">
        <f ca="1"/>
        <v>ﾍﾞﾄﾅﾑ</v>
      </c>
      <c r="L903" s="237">
        <f ca="1"/>
        <v>37714</v>
      </c>
      <c r="M903">
        <f ca="1"/>
        <v>22</v>
      </c>
      <c r="N903" s="238">
        <f ca="1"/>
        <v>1300</v>
      </c>
      <c r="O903">
        <f ca="1"/>
        <v>0</v>
      </c>
      <c r="P903" s="239">
        <f ca="1"/>
        <v>1700</v>
      </c>
      <c r="Q903">
        <f ca="1"/>
        <v>0</v>
      </c>
      <c r="R903" s="239">
        <f ca="1"/>
        <v>400</v>
      </c>
      <c r="S903" s="239">
        <f ca="1"/>
        <v>220000</v>
      </c>
      <c r="T903" s="239">
        <f ca="1"/>
        <v>11033</v>
      </c>
      <c r="U903" s="239" t="str">
        <f ca="1"/>
        <v>0</v>
      </c>
      <c r="V903" s="239">
        <f ca="1"/>
        <v>20130</v>
      </c>
      <c r="W903" s="237">
        <f ca="1"/>
        <v>46551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愛知県春日井市高山町4-5-1</v>
      </c>
      <c r="AB903" t="str">
        <f ca="1"/>
        <v>ﾗ･ﾎﾞﾝｼｬｽ201</v>
      </c>
      <c r="AC903">
        <f ca="1"/>
        <v>0</v>
      </c>
      <c r="AD903" s="237">
        <f ca="1"/>
        <v>45537</v>
      </c>
      <c r="AE903" s="237">
        <f ca="1"/>
        <v>0</v>
      </c>
      <c r="AF903" s="237">
        <f ca="1"/>
        <v>0</v>
      </c>
      <c r="AG903">
        <f ca="1"/>
        <v>45537</v>
      </c>
      <c r="AH903" t="str">
        <f ca="1"/>
        <v>9/19林</v>
      </c>
      <c r="AI903">
        <f ca="1"/>
        <v>0</v>
      </c>
      <c r="AJ903">
        <f ca="1"/>
        <v>45537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1">
        <f ca="1"/>
        <v>250101</v>
      </c>
      <c r="C904" s="241">
        <f ca="1"/>
        <v>5665</v>
      </c>
      <c r="D904" s="240" t="str">
        <f ca="1"/>
        <v>加藤木材工業 本社</v>
      </c>
      <c r="E904" s="240" t="str">
        <f ca="1"/>
        <v>生産2部</v>
      </c>
      <c r="F904" s="240" t="str">
        <f ca="1"/>
        <v>J加工2課</v>
      </c>
      <c r="G904" s="240" t="str">
        <f ca="1"/>
        <v>機械オペレーター及び機械メンテナンス他付随する業務</v>
      </c>
      <c r="H904" t="str">
        <f ca="1"/>
        <v>NGO DUY LONG</v>
      </c>
      <c r="I904" t="str">
        <f ca="1"/>
        <v>ゴ　ズイ　ロン</v>
      </c>
      <c r="J904" t="str">
        <f ca="1"/>
        <v>男</v>
      </c>
      <c r="K904" t="str">
        <f ca="1"/>
        <v>ﾍﾞﾄﾅﾑ</v>
      </c>
      <c r="L904" s="237">
        <f ca="1"/>
        <v>33518</v>
      </c>
      <c r="M904">
        <f ca="1"/>
        <v>34</v>
      </c>
      <c r="N904" s="238">
        <f ca="1"/>
        <v>1300</v>
      </c>
      <c r="O904">
        <f ca="1"/>
        <v>0</v>
      </c>
      <c r="P904" s="239">
        <f ca="1"/>
        <v>1700</v>
      </c>
      <c r="Q904">
        <f ca="1"/>
        <v>0</v>
      </c>
      <c r="R904" s="239">
        <f ca="1"/>
        <v>400</v>
      </c>
      <c r="S904" s="239">
        <f ca="1"/>
        <v>260000</v>
      </c>
      <c r="T904" s="239">
        <f ca="1"/>
        <v>13039</v>
      </c>
      <c r="U904" s="239" t="str">
        <f ca="1"/>
        <v>0</v>
      </c>
      <c r="V904" s="239">
        <f ca="1"/>
        <v>23790</v>
      </c>
      <c r="W904" s="237">
        <f ca="1"/>
        <v>46008</v>
      </c>
      <c r="X904">
        <f ca="1"/>
        <v>2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7">
        <f ca="1"/>
        <v>45663</v>
      </c>
      <c r="AE904" s="237">
        <f ca="1"/>
        <v>0</v>
      </c>
      <c r="AF904" s="237">
        <f ca="1"/>
        <v>0</v>
      </c>
      <c r="AG904">
        <f ca="1"/>
        <v>45663</v>
      </c>
      <c r="AH904" t="str">
        <f ca="1"/>
        <v>1/27林</v>
      </c>
      <c r="AI904">
        <f ca="1"/>
        <v>0</v>
      </c>
      <c r="AJ904">
        <f ca="1"/>
        <v>45663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1">
        <f ca="1"/>
        <v>250117</v>
      </c>
      <c r="C905" s="241">
        <f ca="1"/>
        <v>212053</v>
      </c>
      <c r="D905" s="240" t="str">
        <f ca="1"/>
        <v>高雄工業 本社</v>
      </c>
      <c r="E905" s="240" t="str">
        <f ca="1"/>
        <v>高雄工業株式会社 愛知事業所本社工場製作課</v>
      </c>
      <c r="F905" s="240" t="str">
        <f ca="1"/>
        <v>Gライン</v>
      </c>
      <c r="G905" s="240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7">
        <f ca="1"/>
        <v>36656</v>
      </c>
      <c r="M905">
        <f ca="1"/>
        <v>25</v>
      </c>
      <c r="N905" s="238">
        <f ca="1"/>
        <v>1250</v>
      </c>
      <c r="O905">
        <f ca="1"/>
        <v>0</v>
      </c>
      <c r="P905" s="239">
        <f ca="1"/>
        <v>1650</v>
      </c>
      <c r="Q905">
        <f ca="1"/>
        <v>0</v>
      </c>
      <c r="R905" s="239">
        <f ca="1"/>
        <v>400</v>
      </c>
      <c r="S905" s="239">
        <f ca="1"/>
        <v>220000</v>
      </c>
      <c r="T905" s="239">
        <f ca="1"/>
        <v>11033</v>
      </c>
      <c r="U905" s="239" t="str">
        <f ca="1"/>
        <v>0</v>
      </c>
      <c r="V905" s="239">
        <f ca="1"/>
        <v>20130</v>
      </c>
      <c r="W905" s="237">
        <f ca="1"/>
        <v>46042</v>
      </c>
      <c r="X905">
        <f ca="1"/>
        <v>36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7">
        <f ca="1"/>
        <v>45680</v>
      </c>
      <c r="AE905" s="237">
        <f ca="1"/>
        <v>0</v>
      </c>
      <c r="AF905" s="237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1">
        <f ca="1"/>
        <v>250118</v>
      </c>
      <c r="C906" s="241">
        <f ca="1"/>
        <v>232165</v>
      </c>
      <c r="D906" s="240" t="str">
        <f ca="1"/>
        <v>高雄工業 岡山</v>
      </c>
      <c r="E906" s="240" t="str">
        <f ca="1"/>
        <v>高雄工業株式会社 岡山事業所HUB工場製作1課</v>
      </c>
      <c r="F906" s="240" t="str">
        <f ca="1"/>
        <v>1次旋係</v>
      </c>
      <c r="G906" s="240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7">
        <f ca="1"/>
        <v>35824</v>
      </c>
      <c r="M906">
        <f ca="1"/>
        <v>27</v>
      </c>
      <c r="N906" s="238">
        <f ca="1"/>
        <v>1250</v>
      </c>
      <c r="O906">
        <f ca="1"/>
        <v>0</v>
      </c>
      <c r="P906" s="239">
        <f ca="1"/>
        <v>1660</v>
      </c>
      <c r="Q906">
        <f ca="1"/>
        <v>0</v>
      </c>
      <c r="R906" s="239">
        <f ca="1"/>
        <v>410</v>
      </c>
      <c r="S906" s="239">
        <f ca="1"/>
        <v>200000</v>
      </c>
      <c r="T906" s="239">
        <f ca="1"/>
        <v>10030</v>
      </c>
      <c r="U906" s="239" t="str">
        <f ca="1"/>
        <v>0</v>
      </c>
      <c r="V906" s="239">
        <f ca="1"/>
        <v>18300</v>
      </c>
      <c r="W906" s="237">
        <f ca="1"/>
        <v>46042</v>
      </c>
      <c r="X906">
        <f ca="1"/>
        <v>36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7">
        <f ca="1"/>
        <v>45685</v>
      </c>
      <c r="AE906" s="237">
        <f ca="1"/>
        <v>0</v>
      </c>
      <c r="AF906" s="237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1">
        <f ca="1"/>
        <v>250119</v>
      </c>
      <c r="C907" s="241">
        <f ca="1"/>
        <v>232166</v>
      </c>
      <c r="D907" s="240" t="str">
        <f ca="1"/>
        <v>高雄工業 岡山</v>
      </c>
      <c r="E907" s="240" t="str">
        <f ca="1"/>
        <v>高雄工業株式会社 岡山事業所HUB工場製作1課</v>
      </c>
      <c r="F907" s="240" t="str">
        <f ca="1"/>
        <v>1次旋係</v>
      </c>
      <c r="G907" s="240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7">
        <f ca="1"/>
        <v>36584</v>
      </c>
      <c r="M907">
        <f ca="1"/>
        <v>25</v>
      </c>
      <c r="N907" s="238">
        <f ca="1"/>
        <v>1250</v>
      </c>
      <c r="O907">
        <f ca="1"/>
        <v>0</v>
      </c>
      <c r="P907" s="239">
        <f ca="1"/>
        <v>1660</v>
      </c>
      <c r="Q907">
        <f ca="1"/>
        <v>0</v>
      </c>
      <c r="R907" s="239">
        <f ca="1"/>
        <v>410</v>
      </c>
      <c r="S907" s="239">
        <f ca="1"/>
        <v>200000</v>
      </c>
      <c r="T907" s="239">
        <f ca="1"/>
        <v>10030</v>
      </c>
      <c r="U907" s="239" t="str">
        <f ca="1"/>
        <v>0</v>
      </c>
      <c r="V907" s="239">
        <f ca="1"/>
        <v>18300</v>
      </c>
      <c r="W907" s="237">
        <f ca="1"/>
        <v>46042</v>
      </c>
      <c r="X907">
        <f ca="1"/>
        <v>36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7">
        <f ca="1"/>
        <v>45685</v>
      </c>
      <c r="AE907" s="237">
        <f ca="1"/>
        <v>0</v>
      </c>
      <c r="AF907" s="23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1">
        <f ca="1"/>
        <v>250201</v>
      </c>
      <c r="C908" s="241">
        <f ca="1"/>
        <v>9330009</v>
      </c>
      <c r="D908" s="240" t="str">
        <f ca="1"/>
        <v>オーツカ</v>
      </c>
      <c r="E908" s="240" t="str">
        <f ca="1"/>
        <v>製造部第3製造課</v>
      </c>
      <c r="F908" s="240" t="str">
        <f ca="1"/>
        <v>第5工場</v>
      </c>
      <c r="G908" s="240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7">
        <f ca="1"/>
        <v>30509</v>
      </c>
      <c r="M908">
        <f ca="1"/>
        <v>42</v>
      </c>
      <c r="N908" s="238">
        <f ca="1"/>
        <v>1400</v>
      </c>
      <c r="O908">
        <f ca="1"/>
        <v>0</v>
      </c>
      <c r="P908" s="239">
        <f ca="1"/>
        <v>1872</v>
      </c>
      <c r="Q908">
        <f ca="1"/>
        <v>0</v>
      </c>
      <c r="R908" s="239">
        <f ca="1"/>
        <v>472</v>
      </c>
      <c r="S908" s="239">
        <f ca="1"/>
        <v>320000</v>
      </c>
      <c r="T908" s="239">
        <f ca="1"/>
        <v>16048</v>
      </c>
      <c r="U908" s="239">
        <f ca="1"/>
        <v>2544</v>
      </c>
      <c r="V908" s="239">
        <f ca="1"/>
        <v>29280</v>
      </c>
      <c r="W908" s="237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7">
        <f ca="1"/>
        <v>45691</v>
      </c>
      <c r="AE908" s="237">
        <f ca="1"/>
        <v>0</v>
      </c>
      <c r="AF908" s="237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1">
        <f ca="1"/>
        <v>250207</v>
      </c>
      <c r="C909" s="241">
        <f ca="1"/>
        <v>232168</v>
      </c>
      <c r="D909" s="240" t="str">
        <f ca="1"/>
        <v>高雄工業 岡山</v>
      </c>
      <c r="E909" s="240" t="str">
        <f ca="1"/>
        <v>高雄工業株式会社 岡山事業所HUB工場製作1課</v>
      </c>
      <c r="F909" s="240" t="str">
        <f ca="1"/>
        <v>1次旋係</v>
      </c>
      <c r="G909" s="240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7">
        <f ca="1"/>
        <v>36826</v>
      </c>
      <c r="M909">
        <f ca="1"/>
        <v>25</v>
      </c>
      <c r="N909" s="238">
        <f ca="1"/>
        <v>1250</v>
      </c>
      <c r="O909">
        <f ca="1"/>
        <v>0</v>
      </c>
      <c r="P909" s="239">
        <f ca="1"/>
        <v>1660</v>
      </c>
      <c r="Q909">
        <f ca="1"/>
        <v>0</v>
      </c>
      <c r="R909" s="239">
        <f ca="1"/>
        <v>410</v>
      </c>
      <c r="S909" s="239">
        <f ca="1"/>
        <v>220000</v>
      </c>
      <c r="T909" s="239">
        <f ca="1"/>
        <v>11033</v>
      </c>
      <c r="U909" s="239" t="str">
        <f ca="1"/>
        <v>0</v>
      </c>
      <c r="V909" s="239">
        <f ca="1"/>
        <v>20130</v>
      </c>
      <c r="W909" s="237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7">
        <f ca="1"/>
        <v>45698</v>
      </c>
      <c r="AE909" s="237">
        <f ca="1"/>
        <v>0</v>
      </c>
      <c r="AF909" s="237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 s="241">
        <f ca="1"/>
        <v>250208</v>
      </c>
      <c r="C910" s="241">
        <f ca="1"/>
        <v>232171</v>
      </c>
      <c r="D910" s="240" t="str">
        <f ca="1"/>
        <v>高雄工業 岡山</v>
      </c>
      <c r="E910" s="240" t="str">
        <f ca="1"/>
        <v>高雄工業株式会社 岡山事業所HUB工場製作1課</v>
      </c>
      <c r="F910" s="240" t="str">
        <f ca="1"/>
        <v>1次旋係</v>
      </c>
      <c r="G910" s="24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7">
        <f ca="1"/>
        <v>37745</v>
      </c>
      <c r="M910">
        <f ca="1"/>
        <v>22</v>
      </c>
      <c r="N910" s="238">
        <f ca="1"/>
        <v>1250</v>
      </c>
      <c r="O910">
        <f ca="1"/>
        <v>0</v>
      </c>
      <c r="P910" s="239">
        <f ca="1"/>
        <v>1660</v>
      </c>
      <c r="Q910">
        <f ca="1"/>
        <v>0</v>
      </c>
      <c r="R910" s="239">
        <f ca="1"/>
        <v>410</v>
      </c>
      <c r="S910" s="239">
        <f ca="1"/>
        <v>240000</v>
      </c>
      <c r="T910" s="239">
        <f ca="1"/>
        <v>12036</v>
      </c>
      <c r="U910" s="239" t="str">
        <f ca="1"/>
        <v>0</v>
      </c>
      <c r="V910" s="239">
        <f ca="1"/>
        <v>21960</v>
      </c>
      <c r="W910" s="237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7">
        <f ca="1"/>
        <v>45698</v>
      </c>
      <c r="AE910" s="237">
        <f ca="1"/>
        <v>45894</v>
      </c>
      <c r="AF910" s="237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1">
        <f ca="1"/>
        <v>250209</v>
      </c>
      <c r="C911" s="241">
        <f ca="1"/>
        <v>232169</v>
      </c>
      <c r="D911" s="240" t="str">
        <f ca="1"/>
        <v>高雄工業 岡山</v>
      </c>
      <c r="E911" s="240" t="str">
        <f ca="1"/>
        <v>高雄工業株式会社 岡山事業所HUB工場製作1課</v>
      </c>
      <c r="F911" s="240" t="str">
        <f ca="1"/>
        <v>1次旋係</v>
      </c>
      <c r="G911" s="240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7">
        <f ca="1"/>
        <v>37574</v>
      </c>
      <c r="M911">
        <f ca="1"/>
        <v>23</v>
      </c>
      <c r="N911" s="238">
        <f ca="1"/>
        <v>1250</v>
      </c>
      <c r="O911">
        <f ca="1"/>
        <v>0</v>
      </c>
      <c r="P911" s="239">
        <f ca="1"/>
        <v>1660</v>
      </c>
      <c r="Q911">
        <f ca="1"/>
        <v>0</v>
      </c>
      <c r="R911" s="239">
        <f ca="1"/>
        <v>410</v>
      </c>
      <c r="S911" s="239">
        <f ca="1"/>
        <v>240000</v>
      </c>
      <c r="T911" s="239">
        <f ca="1"/>
        <v>12036</v>
      </c>
      <c r="U911" s="239" t="str">
        <f ca="1"/>
        <v>0</v>
      </c>
      <c r="V911" s="239">
        <f ca="1"/>
        <v>21960</v>
      </c>
      <c r="W911" s="237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7">
        <f ca="1"/>
        <v>45698</v>
      </c>
      <c r="AE911" s="237">
        <f ca="1"/>
        <v>0</v>
      </c>
      <c r="AF911" s="237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1">
        <f ca="1"/>
        <v>250210</v>
      </c>
      <c r="C912" s="241">
        <f ca="1"/>
        <v>232172</v>
      </c>
      <c r="D912" s="240" t="str">
        <f ca="1"/>
        <v>高雄工業 岡山</v>
      </c>
      <c r="E912" s="240" t="str">
        <f ca="1"/>
        <v>高雄工業株式会社 岡山事業所HUB工場製作1課</v>
      </c>
      <c r="F912" s="240" t="str">
        <f ca="1"/>
        <v>1次旋係</v>
      </c>
      <c r="G912" s="240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7">
        <f ca="1"/>
        <v>35980</v>
      </c>
      <c r="M912">
        <f ca="1"/>
        <v>27</v>
      </c>
      <c r="N912" s="238">
        <f ca="1"/>
        <v>1250</v>
      </c>
      <c r="O912">
        <f ca="1"/>
        <v>0</v>
      </c>
      <c r="P912" s="239">
        <f ca="1"/>
        <v>1660</v>
      </c>
      <c r="Q912">
        <f ca="1"/>
        <v>0</v>
      </c>
      <c r="R912" s="239">
        <f ca="1"/>
        <v>410</v>
      </c>
      <c r="S912" s="239">
        <f ca="1"/>
        <v>220000</v>
      </c>
      <c r="T912" s="239">
        <f ca="1"/>
        <v>11033</v>
      </c>
      <c r="U912" s="239" t="str">
        <f ca="1"/>
        <v>0</v>
      </c>
      <c r="V912" s="239">
        <f ca="1"/>
        <v>20130</v>
      </c>
      <c r="W912" s="237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7">
        <f ca="1"/>
        <v>45698</v>
      </c>
      <c r="AE912" s="237">
        <f ca="1"/>
        <v>0</v>
      </c>
      <c r="AF912" s="237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1">
        <f ca="1"/>
        <v>250211</v>
      </c>
      <c r="C913" s="241">
        <f ca="1"/>
        <v>232170</v>
      </c>
      <c r="D913" s="240" t="str">
        <f ca="1"/>
        <v>高雄工業 岡山</v>
      </c>
      <c r="E913" s="240" t="str">
        <f ca="1"/>
        <v>高雄工業株式会社 岡山事業所HUB工場製作1課</v>
      </c>
      <c r="F913" s="240" t="str">
        <f ca="1"/>
        <v>1次旋係</v>
      </c>
      <c r="G913" s="240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7">
        <f ca="1"/>
        <v>37160</v>
      </c>
      <c r="M913">
        <f ca="1"/>
        <v>24</v>
      </c>
      <c r="N913" s="238">
        <f ca="1"/>
        <v>1260</v>
      </c>
      <c r="O913">
        <f ca="1"/>
        <v>0</v>
      </c>
      <c r="P913" s="239">
        <f ca="1"/>
        <v>1660</v>
      </c>
      <c r="Q913">
        <f ca="1"/>
        <v>0</v>
      </c>
      <c r="R913" s="239">
        <f ca="1"/>
        <v>400</v>
      </c>
      <c r="S913" s="239">
        <f ca="1"/>
        <v>200000</v>
      </c>
      <c r="T913" s="239">
        <f ca="1"/>
        <v>10030</v>
      </c>
      <c r="U913" s="239" t="str">
        <f ca="1"/>
        <v>0</v>
      </c>
      <c r="V913" s="239">
        <f ca="1"/>
        <v>18300</v>
      </c>
      <c r="W913" s="237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7">
        <f ca="1"/>
        <v>45698</v>
      </c>
      <c r="AE913" s="237">
        <f ca="1"/>
        <v>0</v>
      </c>
      <c r="AF913" s="237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1">
        <f ca="1"/>
        <v>250212</v>
      </c>
      <c r="C914" s="241">
        <f ca="1"/>
        <v>232167</v>
      </c>
      <c r="D914" s="240" t="str">
        <f ca="1"/>
        <v>高雄工業 岡山</v>
      </c>
      <c r="E914" s="240" t="str">
        <f ca="1"/>
        <v>高雄工業株式会社 岡山事業所HUB工場製作1課</v>
      </c>
      <c r="F914" s="240" t="str">
        <f ca="1"/>
        <v>1次旋係</v>
      </c>
      <c r="G914" s="240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7">
        <f ca="1"/>
        <v>37513</v>
      </c>
      <c r="M914">
        <f ca="1"/>
        <v>23</v>
      </c>
      <c r="N914" s="238">
        <f ca="1"/>
        <v>1250</v>
      </c>
      <c r="O914">
        <f ca="1"/>
        <v>0</v>
      </c>
      <c r="P914" s="239">
        <f ca="1"/>
        <v>1660</v>
      </c>
      <c r="Q914">
        <f ca="1"/>
        <v>0</v>
      </c>
      <c r="R914" s="239">
        <f ca="1"/>
        <v>410</v>
      </c>
      <c r="S914" s="239">
        <f ca="1"/>
        <v>200000</v>
      </c>
      <c r="T914" s="239">
        <f ca="1"/>
        <v>10030</v>
      </c>
      <c r="U914" s="239" t="str">
        <f ca="1"/>
        <v>0</v>
      </c>
      <c r="V914" s="239">
        <f ca="1"/>
        <v>18300</v>
      </c>
      <c r="W914" s="237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7">
        <f ca="1"/>
        <v>45698</v>
      </c>
      <c r="AE914" s="237">
        <f ca="1"/>
        <v>0</v>
      </c>
      <c r="AF914" s="237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1">
        <f ca="1"/>
        <v>250205</v>
      </c>
      <c r="C915" s="241">
        <f ca="1"/>
        <v>222083</v>
      </c>
      <c r="D915" s="240" t="str">
        <f ca="1"/>
        <v>高雄工業 海南第二</v>
      </c>
      <c r="E915" s="240" t="str">
        <f ca="1"/>
        <v>高雄工業株式会社 愛知事業所海南第二工場製作課</v>
      </c>
      <c r="F915" s="240" t="str">
        <f ca="1"/>
        <v>P研磨</v>
      </c>
      <c r="G915" s="240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7">
        <f ca="1"/>
        <v>36433</v>
      </c>
      <c r="M915">
        <f ca="1"/>
        <v>26</v>
      </c>
      <c r="N915" s="238">
        <f ca="1"/>
        <v>1250</v>
      </c>
      <c r="O915">
        <f ca="1"/>
        <v>0</v>
      </c>
      <c r="P915" s="239">
        <f ca="1"/>
        <v>1650</v>
      </c>
      <c r="Q915">
        <f ca="1"/>
        <v>0</v>
      </c>
      <c r="R915" s="239">
        <f ca="1"/>
        <v>400</v>
      </c>
      <c r="S915" s="239">
        <f ca="1"/>
        <v>220000</v>
      </c>
      <c r="T915" s="239">
        <f ca="1"/>
        <v>11033</v>
      </c>
      <c r="U915" s="239" t="str">
        <f ca="1"/>
        <v>0</v>
      </c>
      <c r="V915" s="239">
        <f ca="1"/>
        <v>20130</v>
      </c>
      <c r="W915" s="237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7">
        <f ca="1"/>
        <v>45698</v>
      </c>
      <c r="AE915" s="237">
        <f ca="1"/>
        <v>0</v>
      </c>
      <c r="AF915" s="237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1">
        <f ca="1"/>
        <v>250206</v>
      </c>
      <c r="C916" s="241">
        <f ca="1"/>
        <v>222084</v>
      </c>
      <c r="D916" s="240" t="str">
        <f ca="1"/>
        <v>高雄工業 海南第一</v>
      </c>
      <c r="E916" s="240" t="str">
        <f ca="1"/>
        <v>高雄工業株式会社 愛知事業所海南第二工場製作課</v>
      </c>
      <c r="F916" s="240" t="str">
        <f ca="1"/>
        <v>H_2次旋</v>
      </c>
      <c r="G916" s="240" t="str">
        <f ca="1"/>
        <v>ハブ加工品の2次施削、手動機械オペレーターNCプログラム修正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7">
        <f ca="1"/>
        <v>35420</v>
      </c>
      <c r="M916">
        <f ca="1"/>
        <v>28</v>
      </c>
      <c r="N916" s="238">
        <f ca="1"/>
        <v>1250</v>
      </c>
      <c r="O916">
        <f ca="1"/>
        <v>0</v>
      </c>
      <c r="P916" s="239">
        <f ca="1"/>
        <v>1650</v>
      </c>
      <c r="Q916">
        <f ca="1"/>
        <v>0</v>
      </c>
      <c r="R916" s="239">
        <f ca="1"/>
        <v>400</v>
      </c>
      <c r="S916" s="239">
        <f ca="1"/>
        <v>240000</v>
      </c>
      <c r="T916" s="239">
        <f ca="1"/>
        <v>12036</v>
      </c>
      <c r="U916" s="239" t="str">
        <f ca="1"/>
        <v>0</v>
      </c>
      <c r="V916" s="239">
        <f ca="1"/>
        <v>21960</v>
      </c>
      <c r="W916" s="237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7">
        <f ca="1"/>
        <v>45698</v>
      </c>
      <c r="AE916" s="237">
        <f ca="1"/>
        <v>0</v>
      </c>
      <c r="AF916" s="237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1">
        <f ca="1"/>
        <v>250202</v>
      </c>
      <c r="C917" s="241">
        <f ca="1"/>
        <v>242119</v>
      </c>
      <c r="D917" s="240" t="str">
        <f ca="1"/>
        <v>高雄工業 静岡</v>
      </c>
      <c r="E917" s="240" t="str">
        <f ca="1"/>
        <v>高雄工業株式会社 静岡事業所第一工場製作課</v>
      </c>
      <c r="F917" s="240" t="str">
        <f ca="1"/>
        <v>手動旋削</v>
      </c>
      <c r="G917" s="240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7">
        <f ca="1"/>
        <v>36533</v>
      </c>
      <c r="M917">
        <f ca="1"/>
        <v>25</v>
      </c>
      <c r="N917" s="238">
        <f ca="1"/>
        <v>1250</v>
      </c>
      <c r="O917">
        <f ca="1"/>
        <v>0</v>
      </c>
      <c r="P917" s="239">
        <f ca="1"/>
        <v>1650</v>
      </c>
      <c r="Q917">
        <f ca="1"/>
        <v>0</v>
      </c>
      <c r="R917" s="239">
        <f ca="1"/>
        <v>400</v>
      </c>
      <c r="S917" s="239">
        <f ca="1"/>
        <v>240000</v>
      </c>
      <c r="T917" s="239">
        <f ca="1"/>
        <v>12036</v>
      </c>
      <c r="U917" s="239" t="str">
        <f ca="1"/>
        <v>0</v>
      </c>
      <c r="V917" s="239">
        <f ca="1"/>
        <v>21960</v>
      </c>
      <c r="W917" s="237">
        <f ca="1"/>
        <v>46056</v>
      </c>
      <c r="X917">
        <f ca="1"/>
        <v>50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7">
        <f ca="1"/>
        <v>45698</v>
      </c>
      <c r="AE917" s="237">
        <f ca="1"/>
        <v>0</v>
      </c>
      <c r="AF917" s="23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1">
        <f ca="1"/>
        <v>250203</v>
      </c>
      <c r="C918" s="241">
        <f ca="1"/>
        <v>242120</v>
      </c>
      <c r="D918" s="240" t="str">
        <f ca="1"/>
        <v>高雄工業 静岡</v>
      </c>
      <c r="E918" s="240" t="str">
        <f ca="1"/>
        <v>高雄工業株式会社 静岡事業所第一工場製作課</v>
      </c>
      <c r="F918" s="240" t="str">
        <f ca="1"/>
        <v>転造</v>
      </c>
      <c r="G918" s="240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7">
        <f ca="1"/>
        <v>36974</v>
      </c>
      <c r="M918">
        <f ca="1"/>
        <v>24</v>
      </c>
      <c r="N918" s="238">
        <f ca="1"/>
        <v>1200</v>
      </c>
      <c r="O918">
        <f ca="1"/>
        <v>0</v>
      </c>
      <c r="P918" s="239">
        <f ca="1"/>
        <v>1650</v>
      </c>
      <c r="Q918">
        <f ca="1"/>
        <v>0</v>
      </c>
      <c r="R918" s="239">
        <f ca="1"/>
        <v>450</v>
      </c>
      <c r="S918" s="239">
        <f ca="1"/>
        <v>190000</v>
      </c>
      <c r="T918" s="239">
        <f ca="1"/>
        <v>9528</v>
      </c>
      <c r="U918" s="239" t="str">
        <f ca="1"/>
        <v>0</v>
      </c>
      <c r="V918" s="239">
        <f ca="1"/>
        <v>17385</v>
      </c>
      <c r="W918" s="237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7">
        <f ca="1"/>
        <v>45698</v>
      </c>
      <c r="AE918" s="237">
        <f ca="1"/>
        <v>45878</v>
      </c>
      <c r="AF918" s="237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1">
        <f ca="1"/>
        <v>250204</v>
      </c>
      <c r="C919" s="241">
        <f ca="1"/>
        <v>242121</v>
      </c>
      <c r="D919" s="240" t="str">
        <f ca="1"/>
        <v>高雄工業 静岡</v>
      </c>
      <c r="E919" s="240" t="str">
        <f ca="1"/>
        <v>高雄工業株式会社 静岡事業所第一工場製作課</v>
      </c>
      <c r="F919" s="240" t="str">
        <f ca="1"/>
        <v>手動旋削</v>
      </c>
      <c r="G919" s="240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7">
        <f ca="1"/>
        <v>37055</v>
      </c>
      <c r="M919">
        <f ca="1"/>
        <v>24</v>
      </c>
      <c r="N919" s="238">
        <f ca="1"/>
        <v>1250</v>
      </c>
      <c r="O919">
        <f ca="1"/>
        <v>0</v>
      </c>
      <c r="P919" s="239">
        <f ca="1"/>
        <v>1650</v>
      </c>
      <c r="Q919">
        <f ca="1"/>
        <v>0</v>
      </c>
      <c r="R919" s="239">
        <f ca="1"/>
        <v>400</v>
      </c>
      <c r="S919" s="239">
        <f ca="1"/>
        <v>220000</v>
      </c>
      <c r="T919" s="239">
        <f ca="1"/>
        <v>11033</v>
      </c>
      <c r="U919" s="239" t="str">
        <f ca="1"/>
        <v>0</v>
      </c>
      <c r="V919" s="239">
        <f ca="1"/>
        <v>20130</v>
      </c>
      <c r="W919" s="237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7">
        <f ca="1"/>
        <v>45698</v>
      </c>
      <c r="AE919" s="237">
        <f ca="1"/>
        <v>0</v>
      </c>
      <c r="AF919" s="237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1">
        <f ca="1"/>
        <v>250116</v>
      </c>
      <c r="C920" s="241">
        <f ca="1"/>
        <v>5670</v>
      </c>
      <c r="D920" s="240" t="str">
        <f ca="1"/>
        <v>加藤木材工業 本社</v>
      </c>
      <c r="E920" s="240" t="str">
        <f ca="1"/>
        <v>生産2部</v>
      </c>
      <c r="F920" s="240" t="str">
        <f ca="1"/>
        <v>J加工2課</v>
      </c>
      <c r="G920" s="240" t="str">
        <f ca="1"/>
        <v>機械オペレーター及び機械メンテナンス他付随する業務</v>
      </c>
      <c r="H920" t="str">
        <f ca="1"/>
        <v>DANG DINH DUC</v>
      </c>
      <c r="I920" t="str">
        <f ca="1"/>
        <v>ダン　ディン　ドゥック</v>
      </c>
      <c r="J920" t="str">
        <f ca="1"/>
        <v>男</v>
      </c>
      <c r="K920" t="str">
        <f ca="1"/>
        <v>ﾍﾞﾄﾅﾑ</v>
      </c>
      <c r="L920" s="237">
        <f ca="1"/>
        <v>31838</v>
      </c>
      <c r="M920">
        <f ca="1"/>
        <v>38</v>
      </c>
      <c r="N920" s="238">
        <f ca="1"/>
        <v>1300</v>
      </c>
      <c r="O920">
        <f ca="1"/>
        <v>0</v>
      </c>
      <c r="P920" s="239">
        <f ca="1"/>
        <v>1700</v>
      </c>
      <c r="Q920">
        <f ca="1"/>
        <v>0</v>
      </c>
      <c r="R920" s="239">
        <f ca="1"/>
        <v>400</v>
      </c>
      <c r="S920" s="239">
        <f ca="1"/>
        <v>280000</v>
      </c>
      <c r="T920" s="239">
        <f ca="1"/>
        <v>14042</v>
      </c>
      <c r="U920" s="239" t="str">
        <f ca="1"/>
        <v>0</v>
      </c>
      <c r="V920" s="239">
        <f ca="1"/>
        <v>25620</v>
      </c>
      <c r="W920" s="237">
        <f ca="1"/>
        <v>45973</v>
      </c>
      <c r="X920" t="str">
        <f ca="1"/>
        <v>期限過ぎてます! 33</v>
      </c>
      <c r="Y920" t="str">
        <f ca="1"/>
        <v>技術・人文知識・国際業務</v>
      </c>
      <c r="Z920" t="str">
        <f ca="1"/>
        <v>486-0913</v>
      </c>
      <c r="AA920" t="str">
        <f ca="1"/>
        <v>愛知県春日井市柏原町5-225</v>
      </c>
      <c r="AB920" t="str">
        <f ca="1"/>
        <v>ｽｶｲﾋﾞｰﾝｽﾞ柏原202号</v>
      </c>
      <c r="AC920">
        <f ca="1"/>
        <v>0</v>
      </c>
      <c r="AD920" s="237">
        <f ca="1"/>
        <v>45678</v>
      </c>
      <c r="AE920" s="237">
        <f ca="1"/>
        <v>0</v>
      </c>
      <c r="AF920" s="237">
        <f ca="1"/>
        <v>0</v>
      </c>
      <c r="AG920">
        <f ca="1"/>
        <v>45678</v>
      </c>
      <c r="AH920" t="str">
        <f ca="1"/>
        <v>2/20林</v>
      </c>
      <c r="AI920">
        <f ca="1"/>
        <v>0</v>
      </c>
      <c r="AJ920">
        <f ca="1"/>
        <v>45678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1">
        <f ca="1"/>
        <v>250115</v>
      </c>
      <c r="C921" s="241">
        <f ca="1"/>
        <v>5671</v>
      </c>
      <c r="D921" s="240" t="str">
        <f ca="1"/>
        <v>加藤木材工業 本社</v>
      </c>
      <c r="E921" s="240" t="str">
        <f ca="1"/>
        <v>生産1部</v>
      </c>
      <c r="F921" s="240" t="str">
        <f ca="1"/>
        <v>2課</v>
      </c>
      <c r="G921" s="240" t="str">
        <f ca="1"/>
        <v>機械オペレーター及び機械メンテナンス他付随する業務</v>
      </c>
      <c r="H921" t="str">
        <f ca="1"/>
        <v>TRAN VAN HOA</v>
      </c>
      <c r="I921" t="str">
        <f ca="1"/>
        <v>チャン　ヴァン　ホア</v>
      </c>
      <c r="J921" t="str">
        <f ca="1"/>
        <v>男</v>
      </c>
      <c r="K921" t="str">
        <f ca="1"/>
        <v>ﾍﾞﾄﾅﾑ</v>
      </c>
      <c r="L921" s="237">
        <f ca="1"/>
        <v>36385</v>
      </c>
      <c r="M921">
        <f ca="1"/>
        <v>26</v>
      </c>
      <c r="N921" s="238">
        <f ca="1"/>
        <v>1300</v>
      </c>
      <c r="O921">
        <f ca="1"/>
        <v>0</v>
      </c>
      <c r="P921" s="239">
        <f ca="1"/>
        <v>1700</v>
      </c>
      <c r="Q921">
        <f ca="1"/>
        <v>0</v>
      </c>
      <c r="R921" s="239">
        <f ca="1"/>
        <v>400</v>
      </c>
      <c r="S921" s="239">
        <f ca="1"/>
        <v>280000</v>
      </c>
      <c r="T921" s="239">
        <f ca="1"/>
        <v>14042</v>
      </c>
      <c r="U921" s="239" t="str">
        <f ca="1"/>
        <v>0</v>
      </c>
      <c r="V921" s="239">
        <f ca="1"/>
        <v>25620</v>
      </c>
      <c r="W921" s="237">
        <f ca="1"/>
        <v>46169</v>
      </c>
      <c r="X921" t="str">
        <f ca="1"/>
        <v/>
      </c>
      <c r="Y921" t="str">
        <f ca="1"/>
        <v>技術・人文知識・国際業務</v>
      </c>
      <c r="Z921" t="str">
        <f ca="1"/>
        <v>486-0912</v>
      </c>
      <c r="AA921" t="str">
        <f ca="1"/>
        <v>愛知県春日井市高山町4-13-13</v>
      </c>
      <c r="AB921" t="str">
        <f ca="1"/>
        <v>ﾒｿﾞﾝ辻山105</v>
      </c>
      <c r="AC921">
        <f ca="1"/>
        <v>0</v>
      </c>
      <c r="AD921" s="237">
        <f ca="1"/>
        <v>45678</v>
      </c>
      <c r="AE921" s="237">
        <f ca="1"/>
        <v>0</v>
      </c>
      <c r="AF921" s="237">
        <f ca="1"/>
        <v>0</v>
      </c>
      <c r="AG921">
        <f ca="1"/>
        <v>45678</v>
      </c>
      <c r="AH921" t="str">
        <f ca="1"/>
        <v>2/20林</v>
      </c>
      <c r="AI921">
        <f ca="1"/>
        <v>0</v>
      </c>
      <c r="AJ921">
        <f ca="1"/>
        <v>45678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1">
        <f ca="1"/>
        <v>250215</v>
      </c>
      <c r="C922" s="241">
        <f ca="1"/>
        <v>242126</v>
      </c>
      <c r="D922" s="240" t="str">
        <f ca="1"/>
        <v>高雄工業 静岡</v>
      </c>
      <c r="E922" s="240" t="str">
        <f ca="1"/>
        <v>高雄工業株式会社 静岡事業所第一工場製作課</v>
      </c>
      <c r="F922" s="240" t="str">
        <f ca="1"/>
        <v>手動旋削</v>
      </c>
      <c r="G922" s="240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7">
        <f ca="1"/>
        <v>37614</v>
      </c>
      <c r="M922">
        <f ca="1"/>
        <v>22</v>
      </c>
      <c r="N922" s="238">
        <f ca="1"/>
        <v>1250</v>
      </c>
      <c r="O922">
        <f ca="1"/>
        <v>0</v>
      </c>
      <c r="P922" s="239">
        <f ca="1"/>
        <v>1650</v>
      </c>
      <c r="Q922">
        <f ca="1"/>
        <v>0</v>
      </c>
      <c r="R922" s="239">
        <f ca="1"/>
        <v>400</v>
      </c>
      <c r="S922" s="239">
        <f ca="1"/>
        <v>220000</v>
      </c>
      <c r="T922" s="239">
        <f ca="1"/>
        <v>11033</v>
      </c>
      <c r="U922" s="239" t="str">
        <f ca="1"/>
        <v>0</v>
      </c>
      <c r="V922" s="239">
        <f ca="1"/>
        <v>20130</v>
      </c>
      <c r="W922" s="237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7">
        <f ca="1"/>
        <v>45700</v>
      </c>
      <c r="AE922" s="237">
        <f ca="1"/>
        <v>0</v>
      </c>
      <c r="AF922" s="237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1">
        <f ca="1"/>
        <v>250216</v>
      </c>
      <c r="C923" s="241">
        <f ca="1"/>
        <v>242124</v>
      </c>
      <c r="D923" s="240" t="str">
        <f ca="1"/>
        <v>高雄工業 静岡</v>
      </c>
      <c r="E923" s="240" t="str">
        <f ca="1"/>
        <v>高雄工業株式会社 静岡事業所第一工場製作課</v>
      </c>
      <c r="F923" s="240" t="str">
        <f ca="1"/>
        <v>自動旋削</v>
      </c>
      <c r="G923" s="240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7">
        <f ca="1"/>
        <v>37488</v>
      </c>
      <c r="M923">
        <f ca="1"/>
        <v>23</v>
      </c>
      <c r="N923" s="238">
        <f ca="1"/>
        <v>1250</v>
      </c>
      <c r="O923">
        <f ca="1"/>
        <v>0</v>
      </c>
      <c r="P923" s="239">
        <f ca="1"/>
        <v>1650</v>
      </c>
      <c r="Q923">
        <f ca="1"/>
        <v>0</v>
      </c>
      <c r="R923" s="239">
        <f ca="1"/>
        <v>400</v>
      </c>
      <c r="S923" s="239">
        <f ca="1"/>
        <v>240000</v>
      </c>
      <c r="T923" s="239">
        <f ca="1"/>
        <v>12036</v>
      </c>
      <c r="U923" s="239" t="str">
        <f ca="1"/>
        <v>0</v>
      </c>
      <c r="V923" s="239">
        <f ca="1"/>
        <v>21960</v>
      </c>
      <c r="W923" s="237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7">
        <f ca="1"/>
        <v>45700</v>
      </c>
      <c r="AE923" s="237">
        <f ca="1"/>
        <v>0</v>
      </c>
      <c r="AF923" s="237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1">
        <f ca="1"/>
        <v>250217</v>
      </c>
      <c r="C924" s="241">
        <f ca="1"/>
        <v>242125</v>
      </c>
      <c r="D924" s="240" t="str">
        <f ca="1"/>
        <v>高雄工業 静岡</v>
      </c>
      <c r="E924" s="240" t="str">
        <f ca="1"/>
        <v>高雄工業株式会社 静岡事業所第一工場製作課</v>
      </c>
      <c r="F924" s="240" t="str">
        <f ca="1"/>
        <v>転造</v>
      </c>
      <c r="G924" s="240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7">
        <f ca="1"/>
        <v>37608</v>
      </c>
      <c r="M924">
        <f ca="1"/>
        <v>22</v>
      </c>
      <c r="N924" s="238">
        <f ca="1"/>
        <v>1250</v>
      </c>
      <c r="O924">
        <f ca="1"/>
        <v>0</v>
      </c>
      <c r="P924" s="239">
        <f ca="1"/>
        <v>1650</v>
      </c>
      <c r="Q924">
        <f ca="1"/>
        <v>0</v>
      </c>
      <c r="R924" s="239">
        <f ca="1"/>
        <v>400</v>
      </c>
      <c r="S924" s="239">
        <f ca="1"/>
        <v>260000</v>
      </c>
      <c r="T924" s="239">
        <f ca="1"/>
        <v>13039</v>
      </c>
      <c r="U924" s="239" t="str">
        <f ca="1"/>
        <v>0</v>
      </c>
      <c r="V924" s="239">
        <f ca="1"/>
        <v>23790</v>
      </c>
      <c r="W924" s="237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7">
        <f ca="1"/>
        <v>45700</v>
      </c>
      <c r="AE924" s="237">
        <f ca="1"/>
        <v>0</v>
      </c>
      <c r="AF924" s="237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1">
        <f ca="1"/>
        <v>250218</v>
      </c>
      <c r="C925" s="241">
        <f ca="1"/>
        <v>242122</v>
      </c>
      <c r="D925" s="240" t="str">
        <f ca="1"/>
        <v>高雄工業 静岡</v>
      </c>
      <c r="E925" s="240" t="str">
        <f ca="1"/>
        <v>高雄工業株式会社 静岡事業所第一工場製作課</v>
      </c>
      <c r="F925" s="240" t="str">
        <f ca="1"/>
        <v>転造</v>
      </c>
      <c r="G925" s="240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7">
        <f ca="1"/>
        <v>37316</v>
      </c>
      <c r="M925">
        <f ca="1"/>
        <v>23</v>
      </c>
      <c r="N925" s="238">
        <f ca="1"/>
        <v>1250</v>
      </c>
      <c r="O925">
        <f ca="1"/>
        <v>0</v>
      </c>
      <c r="P925" s="239">
        <f ca="1"/>
        <v>1650</v>
      </c>
      <c r="Q925">
        <f ca="1"/>
        <v>0</v>
      </c>
      <c r="R925" s="239">
        <f ca="1"/>
        <v>400</v>
      </c>
      <c r="S925" s="239">
        <f ca="1"/>
        <v>260000</v>
      </c>
      <c r="T925" s="239">
        <f ca="1"/>
        <v>13039</v>
      </c>
      <c r="U925" s="239" t="str">
        <f ca="1"/>
        <v>0</v>
      </c>
      <c r="V925" s="239">
        <f ca="1"/>
        <v>23790</v>
      </c>
      <c r="W925" s="237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7">
        <f ca="1"/>
        <v>45700</v>
      </c>
      <c r="AE925" s="237">
        <f ca="1"/>
        <v>0</v>
      </c>
      <c r="AF925" s="237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1">
        <f ca="1"/>
        <v>250219</v>
      </c>
      <c r="C926" s="241">
        <f ca="1"/>
        <v>242123</v>
      </c>
      <c r="D926" s="240" t="str">
        <f ca="1"/>
        <v>高雄工業 静岡</v>
      </c>
      <c r="E926" s="240" t="str">
        <f ca="1"/>
        <v>高雄工業株式会社 静岡事業所第一工場製作課</v>
      </c>
      <c r="F926" s="240" t="str">
        <f ca="1"/>
        <v>転造</v>
      </c>
      <c r="G926" s="240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7">
        <f ca="1"/>
        <v>37439</v>
      </c>
      <c r="M926">
        <f ca="1"/>
        <v>23</v>
      </c>
      <c r="N926" s="238">
        <f ca="1"/>
        <v>1250</v>
      </c>
      <c r="O926">
        <f ca="1"/>
        <v>0</v>
      </c>
      <c r="P926" s="239">
        <f ca="1"/>
        <v>1650</v>
      </c>
      <c r="Q926">
        <f ca="1"/>
        <v>0</v>
      </c>
      <c r="R926" s="239">
        <f ca="1"/>
        <v>400</v>
      </c>
      <c r="S926" s="239">
        <f ca="1"/>
        <v>240000</v>
      </c>
      <c r="T926" s="239">
        <f ca="1"/>
        <v>12036</v>
      </c>
      <c r="U926" s="239" t="str">
        <f ca="1"/>
        <v>0</v>
      </c>
      <c r="V926" s="239">
        <f ca="1"/>
        <v>21960</v>
      </c>
      <c r="W926" s="237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7">
        <f ca="1"/>
        <v>45700</v>
      </c>
      <c r="AE926" s="237">
        <f ca="1"/>
        <v>0</v>
      </c>
      <c r="AF926" s="237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 s="241">
        <f ca="1"/>
        <v>250220</v>
      </c>
      <c r="C927" s="241">
        <f ca="1"/>
        <v>5691</v>
      </c>
      <c r="D927" s="240" t="str">
        <f ca="1"/>
        <v>加藤木材工業 本社</v>
      </c>
      <c r="E927" s="240" t="str">
        <f ca="1"/>
        <v>生産2部</v>
      </c>
      <c r="F927" s="240" t="str">
        <f ca="1"/>
        <v>J加工2課</v>
      </c>
      <c r="G927" s="240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7">
        <f ca="1"/>
        <v>35087</v>
      </c>
      <c r="M927">
        <f ca="1"/>
        <v>29</v>
      </c>
      <c r="N927" s="238">
        <f ca="1"/>
        <v>1300</v>
      </c>
      <c r="O927">
        <f ca="1"/>
        <v>0</v>
      </c>
      <c r="P927" s="239">
        <f ca="1"/>
        <v>1700</v>
      </c>
      <c r="Q927">
        <f ca="1"/>
        <v>0</v>
      </c>
      <c r="R927" s="239">
        <f ca="1"/>
        <v>400</v>
      </c>
      <c r="S927" s="239">
        <f ca="1"/>
        <v>280000</v>
      </c>
      <c r="T927" s="239">
        <f ca="1"/>
        <v>14042</v>
      </c>
      <c r="U927" s="239" t="str">
        <f ca="1"/>
        <v>0</v>
      </c>
      <c r="V927" s="239">
        <f ca="1"/>
        <v>25620</v>
      </c>
      <c r="W927" s="23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7">
        <f ca="1"/>
        <v>45701</v>
      </c>
      <c r="AE927" s="237">
        <f ca="1"/>
        <v>45933</v>
      </c>
      <c r="AF927" s="23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 s="241">
        <f ca="1"/>
        <v>250221</v>
      </c>
      <c r="C928" s="241">
        <f ca="1"/>
        <v>5689</v>
      </c>
      <c r="D928" s="240" t="str">
        <f ca="1"/>
        <v>加藤木材工業 本社</v>
      </c>
      <c r="E928" s="240" t="str">
        <f ca="1"/>
        <v>生産1部</v>
      </c>
      <c r="F928" s="240" t="str">
        <f ca="1"/>
        <v>2課</v>
      </c>
      <c r="G928" s="240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7">
        <f ca="1"/>
        <v>34226</v>
      </c>
      <c r="M928">
        <f ca="1"/>
        <v>32</v>
      </c>
      <c r="N928" s="238">
        <f ca="1"/>
        <v>1300</v>
      </c>
      <c r="O928">
        <f ca="1"/>
        <v>0</v>
      </c>
      <c r="P928" s="239">
        <f ca="1"/>
        <v>1700</v>
      </c>
      <c r="Q928">
        <f ca="1"/>
        <v>0</v>
      </c>
      <c r="R928" s="239">
        <f ca="1"/>
        <v>400</v>
      </c>
      <c r="S928" s="239">
        <f ca="1"/>
        <v>300000</v>
      </c>
      <c r="T928" s="239">
        <f ca="1"/>
        <v>15045</v>
      </c>
      <c r="U928" s="239" t="str">
        <f ca="1"/>
        <v>0</v>
      </c>
      <c r="V928" s="239">
        <f ca="1"/>
        <v>27450</v>
      </c>
      <c r="W928" s="237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7">
        <f ca="1"/>
        <v>45701</v>
      </c>
      <c r="AE928" s="237">
        <f ca="1"/>
        <v>45960</v>
      </c>
      <c r="AF928" s="237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1">
        <f ca="1"/>
        <v>230603</v>
      </c>
      <c r="C929" s="241">
        <f ca="1"/>
        <v>8210116</v>
      </c>
      <c r="D929" s="240" t="str">
        <f ca="1"/>
        <v>コーリツ 本社</v>
      </c>
      <c r="E929" s="240" t="str">
        <f ca="1"/>
        <v>本社工場製造1課2工区3班</v>
      </c>
      <c r="F929" s="240" t="str">
        <f ca="1"/>
        <v>本社工場製造1課2工区3班</v>
      </c>
      <c r="G929" s="240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7">
        <f ca="1"/>
        <v>34115</v>
      </c>
      <c r="M929">
        <f ca="1"/>
        <v>32</v>
      </c>
      <c r="N929" s="238">
        <f ca="1"/>
        <v>1500</v>
      </c>
      <c r="O929">
        <f ca="1"/>
        <v>0</v>
      </c>
      <c r="P929" s="239">
        <f ca="1"/>
        <v>2150</v>
      </c>
      <c r="Q929">
        <f ca="1"/>
        <v>0</v>
      </c>
      <c r="R929" s="239">
        <f ca="1"/>
        <v>650</v>
      </c>
      <c r="S929" s="239">
        <f ca="1"/>
        <v>240000</v>
      </c>
      <c r="T929" s="239">
        <f ca="1"/>
        <v>12036</v>
      </c>
      <c r="U929" s="239" t="str">
        <f ca="1"/>
        <v>0</v>
      </c>
      <c r="V929" s="239">
        <f ca="1"/>
        <v>21960</v>
      </c>
      <c r="W929" s="237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7">
        <f ca="1"/>
        <v>45705</v>
      </c>
      <c r="AE929" s="237">
        <f ca="1"/>
        <v>45728</v>
      </c>
      <c r="AF929" s="237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1">
        <f ca="1"/>
        <v>211011</v>
      </c>
      <c r="C930" s="241">
        <f ca="1"/>
        <v>222031</v>
      </c>
      <c r="D930" s="240" t="str">
        <f ca="1"/>
        <v>高雄工業 海南第一</v>
      </c>
      <c r="E930" s="240" t="str">
        <f ca="1"/>
        <v>高雄工業株式会社 愛知事業所海南第一工場製作1課</v>
      </c>
      <c r="F930" s="240" t="str">
        <f ca="1"/>
        <v>HUB</v>
      </c>
      <c r="G930" s="24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7">
        <f ca="1"/>
        <v>35351</v>
      </c>
      <c r="M930">
        <f ca="1"/>
        <v>29</v>
      </c>
      <c r="N930" s="238">
        <f ca="1"/>
        <v>1420</v>
      </c>
      <c r="O930">
        <f ca="1"/>
        <v>0</v>
      </c>
      <c r="P930" s="239">
        <f ca="1"/>
        <v>1820</v>
      </c>
      <c r="Q930" t="str">
        <f ca="1"/>
        <v>9/16~ 1610円→1760円</v>
      </c>
      <c r="R930" s="239">
        <f ca="1"/>
        <v>400</v>
      </c>
      <c r="S930" s="239">
        <f ca="1"/>
        <v>280000</v>
      </c>
      <c r="T930" s="239">
        <f ca="1"/>
        <v>14042</v>
      </c>
      <c r="U930" s="239" t="str">
        <f ca="1"/>
        <v>0</v>
      </c>
      <c r="V930" s="239">
        <f ca="1"/>
        <v>25620</v>
      </c>
      <c r="W930" s="237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7">
        <f ca="1"/>
        <v>45705</v>
      </c>
      <c r="AE930" s="237">
        <f ca="1"/>
        <v>46052</v>
      </c>
      <c r="AF930" s="237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1">
        <f ca="1"/>
        <v>230704</v>
      </c>
      <c r="C931" s="241">
        <f ca="1"/>
        <v>5678</v>
      </c>
      <c r="D931" s="240" t="str">
        <f ca="1"/>
        <v>加藤木材工業 本社</v>
      </c>
      <c r="E931" s="240" t="str">
        <f ca="1"/>
        <v>生産1部</v>
      </c>
      <c r="F931" s="240" t="str">
        <f ca="1"/>
        <v>2課</v>
      </c>
      <c r="G931" s="240" t="str">
        <f ca="1"/>
        <v>機械オペレーター及び機械メンテナンス他付随する業務</v>
      </c>
      <c r="H931" t="str">
        <f ca="1"/>
        <v>DO VAN HIEP</v>
      </c>
      <c r="I931" t="str">
        <f ca="1"/>
        <v>ド　ヴァン　ヒエップ</v>
      </c>
      <c r="J931" t="str">
        <f ca="1"/>
        <v>男</v>
      </c>
      <c r="K931" t="str">
        <f ca="1"/>
        <v>ﾍﾞﾄﾅﾑ</v>
      </c>
      <c r="L931" s="237">
        <f ca="1"/>
        <v>34363</v>
      </c>
      <c r="M931">
        <f ca="1"/>
        <v>31</v>
      </c>
      <c r="N931" s="238">
        <f ca="1"/>
        <v>1300</v>
      </c>
      <c r="O931">
        <f ca="1"/>
        <v>0</v>
      </c>
      <c r="P931" s="239">
        <f ca="1"/>
        <v>1800</v>
      </c>
      <c r="Q931">
        <f ca="1"/>
        <v>0</v>
      </c>
      <c r="R931" s="239">
        <f ca="1"/>
        <v>500</v>
      </c>
      <c r="S931" s="239">
        <f ca="1"/>
        <v>260000</v>
      </c>
      <c r="T931" s="239">
        <f ca="1"/>
        <v>13039</v>
      </c>
      <c r="U931" s="239" t="str">
        <f ca="1"/>
        <v>0</v>
      </c>
      <c r="V931" s="239">
        <f ca="1"/>
        <v>23790</v>
      </c>
      <c r="W931" s="237">
        <f ca="1"/>
        <v>46598</v>
      </c>
      <c r="X931" t="str">
        <f ca="1"/>
        <v/>
      </c>
      <c r="Y931" t="str">
        <f ca="1"/>
        <v>技術・人文知識・国際業務</v>
      </c>
      <c r="Z931" t="str">
        <f ca="1"/>
        <v>482-0004</v>
      </c>
      <c r="AA931" t="str">
        <f ca="1"/>
        <v>愛知県岩倉市 五条町渡り所1520-1</v>
      </c>
      <c r="AB931" t="str">
        <f ca="1"/>
        <v>ﾋﾞﾚｯｼﾞﾊｳｽ岩倉206</v>
      </c>
      <c r="AC931">
        <f ca="1"/>
        <v>45207</v>
      </c>
      <c r="AD931" s="237">
        <f ca="1"/>
        <v>45112</v>
      </c>
      <c r="AE931" s="237">
        <f ca="1"/>
        <v>0</v>
      </c>
      <c r="AF931" s="237">
        <f ca="1"/>
        <v>0</v>
      </c>
      <c r="AG931" t="str">
        <f ca="1"/>
        <v>23.7.5</v>
      </c>
      <c r="AH931" t="str">
        <f ca="1"/>
        <v>7/13林</v>
      </c>
      <c r="AI931" t="str">
        <f ca="1"/>
        <v>2023/7/5ピーエムアイ入社　⇒　2025/2/3加藤木材工業　本社に異動</v>
      </c>
      <c r="AJ931">
        <f ca="1"/>
        <v>45112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1">
        <f ca="1"/>
        <v>210416</v>
      </c>
      <c r="C932" s="241">
        <f ca="1"/>
        <v>242016</v>
      </c>
      <c r="D932" s="240" t="str">
        <f ca="1"/>
        <v>高雄工業 静岡</v>
      </c>
      <c r="E932" s="240" t="str">
        <f ca="1"/>
        <v>高雄工業株式会社 静岡事業所第一工場製作課</v>
      </c>
      <c r="F932" s="240" t="str">
        <f ca="1"/>
        <v>手動旋削</v>
      </c>
      <c r="G932" s="240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7">
        <f ca="1"/>
        <v>33527</v>
      </c>
      <c r="M932">
        <f ca="1"/>
        <v>34</v>
      </c>
      <c r="N932" s="238">
        <f ca="1"/>
        <v>1410</v>
      </c>
      <c r="O932">
        <f ca="1"/>
        <v>0</v>
      </c>
      <c r="P932" s="239">
        <f ca="1"/>
        <v>1850</v>
      </c>
      <c r="Q932">
        <f ca="1"/>
        <v>0</v>
      </c>
      <c r="R932" s="239">
        <f ca="1"/>
        <v>440</v>
      </c>
      <c r="S932" s="239">
        <f ca="1"/>
        <v>300000</v>
      </c>
      <c r="T932" s="239">
        <f ca="1"/>
        <v>15045</v>
      </c>
      <c r="U932" s="239" t="str">
        <f ca="1"/>
        <v>0</v>
      </c>
      <c r="V932" s="239">
        <f ca="1"/>
        <v>27450</v>
      </c>
      <c r="W932" s="237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7">
        <f ca="1"/>
        <v>45707</v>
      </c>
      <c r="AE932" s="237">
        <f ca="1"/>
        <v>0</v>
      </c>
      <c r="AF932" s="237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1">
        <f ca="1"/>
        <v>250223</v>
      </c>
      <c r="C933" s="241">
        <f ca="1"/>
        <v>212055</v>
      </c>
      <c r="D933" s="240" t="str">
        <f ca="1"/>
        <v>高雄工業 本社</v>
      </c>
      <c r="E933" s="240" t="str">
        <f ca="1"/>
        <v>高雄工業株式会社 愛知事業所本社工場製作課</v>
      </c>
      <c r="F933" s="240" t="str">
        <f ca="1"/>
        <v>Tライン</v>
      </c>
      <c r="G933" s="240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7">
        <f ca="1"/>
        <v>37162</v>
      </c>
      <c r="M933">
        <f ca="1"/>
        <v>24</v>
      </c>
      <c r="N933" s="238">
        <f ca="1"/>
        <v>1250</v>
      </c>
      <c r="O933">
        <f ca="1"/>
        <v>0</v>
      </c>
      <c r="P933" s="239">
        <f ca="1"/>
        <v>1650</v>
      </c>
      <c r="Q933">
        <f ca="1"/>
        <v>0</v>
      </c>
      <c r="R933" s="239">
        <f ca="1"/>
        <v>400</v>
      </c>
      <c r="S933" s="239">
        <f ca="1"/>
        <v>200000</v>
      </c>
      <c r="T933" s="239">
        <f ca="1"/>
        <v>10030</v>
      </c>
      <c r="U933" s="239" t="str">
        <f ca="1"/>
        <v>0</v>
      </c>
      <c r="V933" s="239">
        <f ca="1"/>
        <v>18300</v>
      </c>
      <c r="W933" s="237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7">
        <f ca="1"/>
        <v>45707</v>
      </c>
      <c r="AE933" s="237">
        <f ca="1"/>
        <v>0</v>
      </c>
      <c r="AF933" s="237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1">
        <f ca="1"/>
        <v>250224</v>
      </c>
      <c r="C934" s="241">
        <f ca="1"/>
        <v>212054</v>
      </c>
      <c r="D934" s="240" t="str">
        <f ca="1"/>
        <v>高雄工業 本社</v>
      </c>
      <c r="E934" s="240" t="str">
        <f ca="1"/>
        <v>高雄工業株式会社 愛知事業所本社工場製作課</v>
      </c>
      <c r="F934" s="240" t="str">
        <f ca="1"/>
        <v>Fライン</v>
      </c>
      <c r="G934" s="240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7">
        <f ca="1"/>
        <v>36739</v>
      </c>
      <c r="M934">
        <f ca="1"/>
        <v>25</v>
      </c>
      <c r="N934" s="238">
        <f ca="1"/>
        <v>1250</v>
      </c>
      <c r="O934">
        <f ca="1"/>
        <v>0</v>
      </c>
      <c r="P934" s="239">
        <f ca="1"/>
        <v>1650</v>
      </c>
      <c r="Q934">
        <f ca="1"/>
        <v>0</v>
      </c>
      <c r="R934" s="239">
        <f ca="1"/>
        <v>400</v>
      </c>
      <c r="S934" s="239">
        <f ca="1"/>
        <v>200000</v>
      </c>
      <c r="T934" s="239">
        <f ca="1"/>
        <v>10030</v>
      </c>
      <c r="U934" s="239" t="str">
        <f ca="1"/>
        <v>0</v>
      </c>
      <c r="V934" s="239">
        <f ca="1"/>
        <v>18300</v>
      </c>
      <c r="W934" s="237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7">
        <f ca="1"/>
        <v>45707</v>
      </c>
      <c r="AE934" s="237">
        <f ca="1"/>
        <v>0</v>
      </c>
      <c r="AF934" s="237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1">
        <f ca="1"/>
        <v>250225</v>
      </c>
      <c r="C935" s="241">
        <f ca="1"/>
        <v>232173</v>
      </c>
      <c r="D935" s="240" t="str">
        <f ca="1"/>
        <v>高雄工業 岡山</v>
      </c>
      <c r="E935" s="240" t="str">
        <f ca="1"/>
        <v>高雄工業株式会社 岡山事業所HUB工場製作1課</v>
      </c>
      <c r="F935" s="240" t="str">
        <f ca="1"/>
        <v>1次旋係</v>
      </c>
      <c r="G935" s="240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7">
        <f ca="1"/>
        <v>32772</v>
      </c>
      <c r="M935">
        <f ca="1"/>
        <v>36</v>
      </c>
      <c r="N935" s="238">
        <f ca="1"/>
        <v>1400</v>
      </c>
      <c r="O935">
        <f ca="1"/>
        <v>0</v>
      </c>
      <c r="P935" s="239">
        <f ca="1"/>
        <v>1790</v>
      </c>
      <c r="Q935">
        <f ca="1"/>
        <v>0</v>
      </c>
      <c r="R935" s="239">
        <f ca="1"/>
        <v>390</v>
      </c>
      <c r="S935" s="239">
        <f ca="1"/>
        <v>340000</v>
      </c>
      <c r="T935" s="239">
        <f ca="1"/>
        <v>17051</v>
      </c>
      <c r="U935" s="239" t="str">
        <f ca="1"/>
        <v>0</v>
      </c>
      <c r="V935" s="239">
        <f ca="1"/>
        <v>31110</v>
      </c>
      <c r="W935" s="237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 s="237">
        <f ca="1"/>
        <v>45709</v>
      </c>
      <c r="AE935" s="237">
        <f ca="1"/>
        <v>0</v>
      </c>
      <c r="AF935" s="237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1">
        <f ca="1"/>
        <v>210301</v>
      </c>
      <c r="C936" s="241">
        <f ca="1"/>
        <v>8210118</v>
      </c>
      <c r="D936" s="240" t="str">
        <f ca="1"/>
        <v>コーリツ 乙川</v>
      </c>
      <c r="E936" s="240" t="str">
        <f ca="1"/>
        <v>乙川工場製造3課5工区7班</v>
      </c>
      <c r="F936" s="240" t="str">
        <f ca="1"/>
        <v>乙川工場製造3課5工区7班</v>
      </c>
      <c r="G936" s="240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7">
        <f ca="1"/>
        <v>34922</v>
      </c>
      <c r="M936">
        <f ca="1"/>
        <v>30</v>
      </c>
      <c r="N936" s="238">
        <f ca="1"/>
        <v>1500</v>
      </c>
      <c r="O936">
        <f ca="1"/>
        <v>0</v>
      </c>
      <c r="P936" s="239">
        <f ca="1"/>
        <v>2150</v>
      </c>
      <c r="Q936">
        <f ca="1"/>
        <v>0</v>
      </c>
      <c r="R936" s="239">
        <f ca="1"/>
        <v>650</v>
      </c>
      <c r="S936" s="239">
        <f ca="1"/>
        <v>320000</v>
      </c>
      <c r="T936" s="239">
        <f ca="1"/>
        <v>16048</v>
      </c>
      <c r="U936" s="239" t="str">
        <f ca="1"/>
        <v>0</v>
      </c>
      <c r="V936" s="239">
        <f ca="1"/>
        <v>29280</v>
      </c>
      <c r="W936" s="237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7">
        <f ca="1"/>
        <v>45719</v>
      </c>
      <c r="AE936" s="237">
        <f ca="1"/>
        <v>0</v>
      </c>
      <c r="AF936" s="237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1">
        <f ca="1"/>
        <v>210108</v>
      </c>
      <c r="C937" s="241">
        <f ca="1"/>
        <v>8210119</v>
      </c>
      <c r="D937" s="240" t="str">
        <f ca="1"/>
        <v>コーリツ 乙川</v>
      </c>
      <c r="E937" s="240" t="str">
        <f ca="1"/>
        <v>乙川工場製造3課7工区9班</v>
      </c>
      <c r="F937" s="240" t="str">
        <f ca="1"/>
        <v>乙川工場製造3課7工区9班</v>
      </c>
      <c r="G937" s="240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7">
        <f ca="1"/>
        <v>33896</v>
      </c>
      <c r="M937">
        <f ca="1"/>
        <v>33</v>
      </c>
      <c r="N937" s="238">
        <f ca="1"/>
        <v>1555</v>
      </c>
      <c r="O937">
        <f ca="1"/>
        <v>0</v>
      </c>
      <c r="P937" s="239">
        <f ca="1"/>
        <v>2225</v>
      </c>
      <c r="Q937">
        <f ca="1"/>
        <v>0</v>
      </c>
      <c r="R937" s="239">
        <f ca="1"/>
        <v>670</v>
      </c>
      <c r="S937" s="239">
        <f ca="1"/>
        <v>360000</v>
      </c>
      <c r="T937" s="239">
        <f ca="1"/>
        <v>18054</v>
      </c>
      <c r="U937" s="239" t="str">
        <f ca="1"/>
        <v>0</v>
      </c>
      <c r="V937" s="239">
        <f ca="1"/>
        <v>32940</v>
      </c>
      <c r="W937" s="2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7">
        <f ca="1"/>
        <v>45721</v>
      </c>
      <c r="AE937" s="237">
        <f ca="1"/>
        <v>0</v>
      </c>
      <c r="AF937" s="2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1">
        <f ca="1"/>
        <v>250213</v>
      </c>
      <c r="C938" s="241">
        <f ca="1"/>
        <v>5682</v>
      </c>
      <c r="D938" s="240" t="str">
        <f ca="1"/>
        <v>加藤木材工業 本社</v>
      </c>
      <c r="E938" s="240" t="str">
        <f ca="1"/>
        <v>生産2部</v>
      </c>
      <c r="F938" s="240" t="str">
        <f ca="1"/>
        <v>J加工2課</v>
      </c>
      <c r="G938" s="240" t="str">
        <f ca="1"/>
        <v>機械オペレーター及び機械メンテナンス他付随する業務</v>
      </c>
      <c r="H938" t="str">
        <f ca="1"/>
        <v>BOLZAN DOS PASSOS DIEGO</v>
      </c>
      <c r="I938" t="str">
        <f ca="1"/>
        <v>ボルザン　ジエゴ</v>
      </c>
      <c r="J938" t="str">
        <f ca="1"/>
        <v>男</v>
      </c>
      <c r="K938" t="str">
        <f ca="1"/>
        <v>ﾌﾞﾗｼﾞﾙ</v>
      </c>
      <c r="L938" s="237">
        <f ca="1"/>
        <v>31182</v>
      </c>
      <c r="M938">
        <f ca="1"/>
        <v>40</v>
      </c>
      <c r="N938" s="238">
        <f ca="1"/>
        <v>1300</v>
      </c>
      <c r="O938">
        <f ca="1"/>
        <v>0</v>
      </c>
      <c r="P938" s="239">
        <f ca="1"/>
        <v>1700</v>
      </c>
      <c r="Q938">
        <f ca="1"/>
        <v>0</v>
      </c>
      <c r="R938" s="239">
        <f ca="1"/>
        <v>400</v>
      </c>
      <c r="S938" s="239">
        <f ca="1"/>
        <v>280000</v>
      </c>
      <c r="T938" s="239">
        <f ca="1"/>
        <v>14042</v>
      </c>
      <c r="U938" s="239">
        <f ca="1"/>
        <v>2226</v>
      </c>
      <c r="V938" s="239">
        <f ca="1"/>
        <v>25620</v>
      </c>
      <c r="W938" s="237">
        <f ca="1"/>
        <v>47112</v>
      </c>
      <c r="X938" t="str">
        <f ca="1"/>
        <v/>
      </c>
      <c r="Y938" t="str">
        <f ca="1"/>
        <v>技術・人文知識・国際業務</v>
      </c>
      <c r="Z938" t="str">
        <f ca="1"/>
        <v>492-8429</v>
      </c>
      <c r="AA938" t="str">
        <f ca="1"/>
        <v>愛知県稲沢市増田西町144番地</v>
      </c>
      <c r="AB938" t="str">
        <f ca="1"/>
        <v>ビレッジハウス増田2-105</v>
      </c>
      <c r="AC938">
        <f ca="1"/>
        <v>0</v>
      </c>
      <c r="AD938" s="237">
        <f ca="1"/>
        <v>45698</v>
      </c>
      <c r="AE938" s="237">
        <f ca="1"/>
        <v>0</v>
      </c>
      <c r="AF938" s="237">
        <f ca="1"/>
        <v>0</v>
      </c>
      <c r="AG938">
        <f ca="1"/>
        <v>45698</v>
      </c>
      <c r="AH938" t="str">
        <f ca="1"/>
        <v>2/21林</v>
      </c>
      <c r="AI938">
        <f ca="1"/>
        <v>0</v>
      </c>
      <c r="AJ938">
        <f ca="1"/>
        <v>45698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1">
        <f ca="1"/>
        <v>210404</v>
      </c>
      <c r="C939" s="241">
        <f ca="1"/>
        <v>8210120</v>
      </c>
      <c r="D939" s="240" t="str">
        <f ca="1"/>
        <v>コーリツ 本社</v>
      </c>
      <c r="E939" s="240" t="str">
        <f ca="1"/>
        <v>本社工場製造1課1工区1班</v>
      </c>
      <c r="F939" s="240" t="str">
        <f ca="1"/>
        <v>本社工場製造1課1工区1班</v>
      </c>
      <c r="G939" s="240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7">
        <f ca="1"/>
        <v>34845</v>
      </c>
      <c r="M939">
        <f ca="1"/>
        <v>30</v>
      </c>
      <c r="N939" s="238">
        <f ca="1"/>
        <v>1550</v>
      </c>
      <c r="O939">
        <f ca="1"/>
        <v>0</v>
      </c>
      <c r="P939" s="239">
        <f ca="1"/>
        <v>2150</v>
      </c>
      <c r="Q939">
        <f ca="1"/>
        <v>0</v>
      </c>
      <c r="R939" s="239">
        <f ca="1"/>
        <v>600</v>
      </c>
      <c r="S939" s="239">
        <f ca="1"/>
        <v>340000</v>
      </c>
      <c r="T939" s="239">
        <f ca="1"/>
        <v>17051</v>
      </c>
      <c r="U939" s="239" t="str">
        <f ca="1"/>
        <v>0</v>
      </c>
      <c r="V939" s="239">
        <f ca="1"/>
        <v>31110</v>
      </c>
      <c r="W939" s="237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7">
        <f ca="1"/>
        <v>45726</v>
      </c>
      <c r="AE939" s="237">
        <f ca="1"/>
        <v>0</v>
      </c>
      <c r="AF939" s="237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1">
        <f ca="1"/>
        <v>250304</v>
      </c>
      <c r="C940" s="241">
        <f ca="1"/>
        <v>8210122</v>
      </c>
      <c r="D940" s="240" t="str">
        <f ca="1"/>
        <v>コーリツ 本社</v>
      </c>
      <c r="E940" s="240" t="str">
        <f ca="1"/>
        <v>本社工場製造1課2工区3班</v>
      </c>
      <c r="F940" s="240" t="str">
        <f ca="1"/>
        <v>本社工場製造1課2工区3班</v>
      </c>
      <c r="G940" s="2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7">
        <f ca="1"/>
        <v>33560</v>
      </c>
      <c r="M940">
        <f ca="1"/>
        <v>34</v>
      </c>
      <c r="N940" s="238">
        <f ca="1"/>
        <v>1500</v>
      </c>
      <c r="O940">
        <f ca="1"/>
        <v>0</v>
      </c>
      <c r="P940" s="239">
        <f ca="1"/>
        <v>2150</v>
      </c>
      <c r="Q940">
        <f ca="1"/>
        <v>0</v>
      </c>
      <c r="R940" s="239">
        <f ca="1"/>
        <v>650</v>
      </c>
      <c r="S940" s="239">
        <f ca="1"/>
        <v>360000</v>
      </c>
      <c r="T940" s="239">
        <f ca="1"/>
        <v>18054</v>
      </c>
      <c r="U940" s="239" t="str">
        <f ca="1"/>
        <v>0</v>
      </c>
      <c r="V940" s="239">
        <f ca="1"/>
        <v>32940</v>
      </c>
      <c r="W940" s="237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7">
        <f ca="1"/>
        <v>45735</v>
      </c>
      <c r="AE940" s="237">
        <f ca="1"/>
        <v>0</v>
      </c>
      <c r="AF940" s="237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1">
        <f ca="1"/>
        <v>250301</v>
      </c>
      <c r="C941" s="241">
        <f ca="1"/>
        <v>232175</v>
      </c>
      <c r="D941" s="240" t="str">
        <f ca="1"/>
        <v>高雄工業 岡山</v>
      </c>
      <c r="E941" s="240" t="str">
        <f ca="1"/>
        <v>高雄工業株式会社 静岡事業所第一工場製作課</v>
      </c>
      <c r="F941" s="240" t="str">
        <f ca="1"/>
        <v>CVJ長軸旋盤係</v>
      </c>
      <c r="G941" s="240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7">
        <f ca="1"/>
        <v>37267</v>
      </c>
      <c r="M941">
        <f ca="1"/>
        <v>23</v>
      </c>
      <c r="N941" s="238">
        <f ca="1"/>
        <v>1250</v>
      </c>
      <c r="O941">
        <f ca="1"/>
        <v>0</v>
      </c>
      <c r="P941" s="239">
        <f ca="1"/>
        <v>1660</v>
      </c>
      <c r="Q941">
        <f ca="1"/>
        <v>0</v>
      </c>
      <c r="R941" s="239">
        <f ca="1"/>
        <v>410</v>
      </c>
      <c r="S941" s="239">
        <f ca="1"/>
        <v>260000</v>
      </c>
      <c r="T941" s="239">
        <f ca="1"/>
        <v>13039</v>
      </c>
      <c r="U941" s="239" t="str">
        <f ca="1"/>
        <v>0</v>
      </c>
      <c r="V941" s="239">
        <f ca="1"/>
        <v>23790</v>
      </c>
      <c r="W941" s="237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7">
        <f ca="1"/>
        <v>45726</v>
      </c>
      <c r="AE941" s="237">
        <f ca="1"/>
        <v>0</v>
      </c>
      <c r="AF941" s="237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1">
        <f ca="1"/>
        <v>250302</v>
      </c>
      <c r="C942" s="241">
        <f ca="1"/>
        <v>232174</v>
      </c>
      <c r="D942" s="240" t="str">
        <f ca="1"/>
        <v>高雄工業 岡山</v>
      </c>
      <c r="E942" s="240" t="str">
        <f ca="1"/>
        <v>高雄工業株式会社 静岡事業所第一工場製作課</v>
      </c>
      <c r="F942" s="240" t="str">
        <f ca="1"/>
        <v>CVJ長軸旋盤係</v>
      </c>
      <c r="G942" s="240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7">
        <f ca="1"/>
        <v>36925</v>
      </c>
      <c r="M942">
        <f ca="1"/>
        <v>24</v>
      </c>
      <c r="N942" s="238">
        <f ca="1"/>
        <v>1250</v>
      </c>
      <c r="O942">
        <f ca="1"/>
        <v>0</v>
      </c>
      <c r="P942" s="239">
        <f ca="1"/>
        <v>1660</v>
      </c>
      <c r="Q942">
        <f ca="1"/>
        <v>0</v>
      </c>
      <c r="R942" s="239">
        <f ca="1"/>
        <v>410</v>
      </c>
      <c r="S942" s="239">
        <f ca="1"/>
        <v>200000</v>
      </c>
      <c r="T942" s="239">
        <f ca="1"/>
        <v>10030</v>
      </c>
      <c r="U942" s="239" t="str">
        <f ca="1"/>
        <v>0</v>
      </c>
      <c r="V942" s="239">
        <f ca="1"/>
        <v>18300</v>
      </c>
      <c r="W942" s="237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7">
        <f ca="1"/>
        <v>45726</v>
      </c>
      <c r="AE942" s="237">
        <f ca="1"/>
        <v>0</v>
      </c>
      <c r="AF942" s="237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 s="241">
        <f ca="1"/>
        <v>250303</v>
      </c>
      <c r="C943" s="241">
        <f ca="1"/>
        <v>0</v>
      </c>
      <c r="D943" s="240" t="str">
        <f ca="1"/>
        <v>川原鉄工所</v>
      </c>
      <c r="E943" s="240">
        <f ca="1"/>
        <v>0</v>
      </c>
      <c r="F943" s="240">
        <f ca="1"/>
        <v>0</v>
      </c>
      <c r="G943" s="240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7">
        <f ca="1"/>
        <v>31478</v>
      </c>
      <c r="M943">
        <f ca="1"/>
        <v>39</v>
      </c>
      <c r="N943" s="238">
        <f ca="1"/>
        <v>1300</v>
      </c>
      <c r="O943">
        <f ca="1"/>
        <v>0</v>
      </c>
      <c r="P943" s="239">
        <f ca="1"/>
        <v>1650</v>
      </c>
      <c r="Q943">
        <f ca="1"/>
        <v>0</v>
      </c>
      <c r="R943" s="239">
        <f ca="1"/>
        <v>350</v>
      </c>
      <c r="S943" s="239">
        <f ca="1"/>
        <v>320000</v>
      </c>
      <c r="T943" s="239">
        <f ca="1"/>
        <v>16048</v>
      </c>
      <c r="U943" s="239" t="str">
        <f ca="1"/>
        <v>0</v>
      </c>
      <c r="V943" s="239">
        <f ca="1"/>
        <v>29280</v>
      </c>
      <c r="W943" s="237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7">
        <f ca="1"/>
        <v>45733</v>
      </c>
      <c r="AE943" s="237">
        <f ca="1"/>
        <v>45952</v>
      </c>
      <c r="AF943" s="237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1">
        <f ca="1"/>
        <v>201202</v>
      </c>
      <c r="C944" s="241">
        <f ca="1"/>
        <v>8210124</v>
      </c>
      <c r="D944" s="240" t="str">
        <f ca="1"/>
        <v>コーリツ 乙川</v>
      </c>
      <c r="E944" s="240" t="str">
        <f ca="1"/>
        <v>乙川工場製造3課7工区9班</v>
      </c>
      <c r="F944" s="240" t="str">
        <f ca="1"/>
        <v>乙川工場製造3課7工区9班</v>
      </c>
      <c r="G944" s="240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7">
        <f ca="1"/>
        <v>35115</v>
      </c>
      <c r="M944">
        <f ca="1"/>
        <v>29</v>
      </c>
      <c r="N944" s="238">
        <f ca="1"/>
        <v>1500</v>
      </c>
      <c r="O944">
        <f ca="1"/>
        <v>0</v>
      </c>
      <c r="P944" s="239">
        <f ca="1"/>
        <v>2150</v>
      </c>
      <c r="Q944">
        <f ca="1"/>
        <v>0</v>
      </c>
      <c r="R944" s="239">
        <f ca="1"/>
        <v>650</v>
      </c>
      <c r="S944" s="239">
        <f ca="1"/>
        <v>240000</v>
      </c>
      <c r="T944" s="239">
        <f ca="1"/>
        <v>12036</v>
      </c>
      <c r="U944" s="239" t="str">
        <f ca="1"/>
        <v>0</v>
      </c>
      <c r="V944" s="239">
        <f ca="1"/>
        <v>21960</v>
      </c>
      <c r="W944" s="237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7">
        <f ca="1"/>
        <v>45748</v>
      </c>
      <c r="AE944" s="237">
        <f ca="1"/>
        <v>0</v>
      </c>
      <c r="AF944" s="237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1">
        <f ca="1"/>
        <v>250305</v>
      </c>
      <c r="C945" s="241">
        <f ca="1"/>
        <v>8210121</v>
      </c>
      <c r="D945" s="240" t="str">
        <f ca="1"/>
        <v>コーリツ 本社</v>
      </c>
      <c r="E945" s="240" t="str">
        <f ca="1"/>
        <v>本社工場製造1課1工区1班</v>
      </c>
      <c r="F945" s="240" t="str">
        <f ca="1"/>
        <v>本社工場製造1課1工区1班</v>
      </c>
      <c r="G945" s="240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7">
        <f ca="1"/>
        <v>34957</v>
      </c>
      <c r="M945">
        <f ca="1"/>
        <v>30</v>
      </c>
      <c r="N945" s="238">
        <f ca="1"/>
        <v>1500</v>
      </c>
      <c r="O945">
        <f ca="1"/>
        <v>0</v>
      </c>
      <c r="P945" s="239">
        <f ca="1"/>
        <v>2150</v>
      </c>
      <c r="Q945">
        <f ca="1"/>
        <v>0</v>
      </c>
      <c r="R945" s="239">
        <f ca="1"/>
        <v>650</v>
      </c>
      <c r="S945" s="239">
        <f ca="1"/>
        <v>260000</v>
      </c>
      <c r="T945" s="239">
        <f ca="1"/>
        <v>13039</v>
      </c>
      <c r="U945" s="239" t="str">
        <f ca="1"/>
        <v>0</v>
      </c>
      <c r="V945" s="239">
        <f ca="1"/>
        <v>23790</v>
      </c>
      <c r="W945" s="237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7">
        <f ca="1"/>
        <v>45735</v>
      </c>
      <c r="AE945" s="237">
        <f ca="1"/>
        <v>45769</v>
      </c>
      <c r="AF945" s="237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1">
        <f ca="1"/>
        <v>250306</v>
      </c>
      <c r="C946" s="241">
        <f ca="1"/>
        <v>8210123</v>
      </c>
      <c r="D946" s="240" t="str">
        <f ca="1"/>
        <v>コーリツ 本社</v>
      </c>
      <c r="E946" s="240" t="str">
        <f ca="1"/>
        <v>本社工場製造1課2工区2班</v>
      </c>
      <c r="F946" s="240" t="str">
        <f ca="1"/>
        <v>本社工場製造1課2工区2班</v>
      </c>
      <c r="G946" s="240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7">
        <f ca="1"/>
        <v>34805</v>
      </c>
      <c r="M946">
        <f ca="1"/>
        <v>30</v>
      </c>
      <c r="N946" s="238">
        <f ca="1"/>
        <v>1500</v>
      </c>
      <c r="O946">
        <f ca="1"/>
        <v>0</v>
      </c>
      <c r="P946" s="239">
        <f ca="1"/>
        <v>2150</v>
      </c>
      <c r="Q946">
        <f ca="1"/>
        <v>0</v>
      </c>
      <c r="R946" s="239">
        <f ca="1"/>
        <v>650</v>
      </c>
      <c r="S946" s="239">
        <f ca="1"/>
        <v>260000</v>
      </c>
      <c r="T946" s="239">
        <f ca="1"/>
        <v>13039</v>
      </c>
      <c r="U946" s="239" t="str">
        <f ca="1"/>
        <v>0</v>
      </c>
      <c r="V946" s="239">
        <f ca="1"/>
        <v>23790</v>
      </c>
      <c r="W946" s="237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7">
        <f ca="1"/>
        <v>45735</v>
      </c>
      <c r="AE946" s="237">
        <f ca="1"/>
        <v>45800</v>
      </c>
      <c r="AF946" s="237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1">
        <f ca="1"/>
        <v>250310</v>
      </c>
      <c r="C947" s="241">
        <f ca="1"/>
        <v>222085</v>
      </c>
      <c r="D947" s="240" t="str">
        <f ca="1"/>
        <v>高雄工業 海南第二</v>
      </c>
      <c r="E947" s="240" t="str">
        <f ca="1"/>
        <v>高雄工業株式会社 愛知事業所海南第二工場製作課</v>
      </c>
      <c r="F947" s="240" t="str">
        <f ca="1"/>
        <v>W研磨</v>
      </c>
      <c r="G947" s="240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7">
        <f ca="1"/>
        <v>36867</v>
      </c>
      <c r="M947">
        <f ca="1"/>
        <v>25</v>
      </c>
      <c r="N947" s="238">
        <f ca="1"/>
        <v>1250</v>
      </c>
      <c r="O947">
        <f ca="1"/>
        <v>0</v>
      </c>
      <c r="P947" s="239">
        <f ca="1"/>
        <v>1650</v>
      </c>
      <c r="Q947">
        <f ca="1"/>
        <v>0</v>
      </c>
      <c r="R947" s="239">
        <f ca="1"/>
        <v>400</v>
      </c>
      <c r="S947" s="239">
        <f ca="1"/>
        <v>200000</v>
      </c>
      <c r="T947" s="239">
        <f ca="1"/>
        <v>10030</v>
      </c>
      <c r="U947" s="239" t="str">
        <f ca="1"/>
        <v>0</v>
      </c>
      <c r="V947" s="239">
        <f ca="1"/>
        <v>18300</v>
      </c>
      <c r="W947" s="23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7">
        <f ca="1"/>
        <v>45736</v>
      </c>
      <c r="AE947" s="237">
        <f ca="1"/>
        <v>0</v>
      </c>
      <c r="AF947" s="23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1">
        <f ca="1"/>
        <v>250307</v>
      </c>
      <c r="C948" s="241">
        <f ca="1"/>
        <v>242129</v>
      </c>
      <c r="D948" s="240" t="str">
        <f ca="1"/>
        <v>高雄工業 静岡</v>
      </c>
      <c r="E948" s="240" t="str">
        <f ca="1"/>
        <v>高雄工業株式会社 静岡事業所第二工場製作課</v>
      </c>
      <c r="F948" s="240" t="str">
        <f ca="1"/>
        <v>長軸バリ取り</v>
      </c>
      <c r="G948" s="240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7">
        <f ca="1"/>
        <v>37535</v>
      </c>
      <c r="M948">
        <f ca="1"/>
        <v>23</v>
      </c>
      <c r="N948" s="238">
        <f ca="1"/>
        <v>1250</v>
      </c>
      <c r="O948">
        <f ca="1"/>
        <v>0</v>
      </c>
      <c r="P948" s="239">
        <f ca="1"/>
        <v>1650</v>
      </c>
      <c r="Q948">
        <f ca="1"/>
        <v>0</v>
      </c>
      <c r="R948" s="239">
        <f ca="1"/>
        <v>400</v>
      </c>
      <c r="S948" s="239">
        <f ca="1"/>
        <v>190000</v>
      </c>
      <c r="T948" s="239">
        <f ca="1"/>
        <v>9528</v>
      </c>
      <c r="U948" s="239" t="str">
        <f ca="1"/>
        <v>0</v>
      </c>
      <c r="V948" s="239">
        <f ca="1"/>
        <v>17385</v>
      </c>
      <c r="W948" s="237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7">
        <f ca="1"/>
        <v>45736</v>
      </c>
      <c r="AE948" s="237">
        <f ca="1"/>
        <v>0</v>
      </c>
      <c r="AF948" s="237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1">
        <f ca="1"/>
        <v>250308</v>
      </c>
      <c r="C949" s="241">
        <f ca="1"/>
        <v>242128</v>
      </c>
      <c r="D949" s="240" t="str">
        <f ca="1"/>
        <v>高雄工業 静岡</v>
      </c>
      <c r="E949" s="240" t="str">
        <f ca="1"/>
        <v>高雄工業株式会社 静岡事業所第二工場製作課</v>
      </c>
      <c r="F949" s="240" t="str">
        <f ca="1"/>
        <v>トラニオン</v>
      </c>
      <c r="G949" s="240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7">
        <f ca="1"/>
        <v>37525</v>
      </c>
      <c r="M949">
        <f ca="1"/>
        <v>23</v>
      </c>
      <c r="N949" s="238">
        <f ca="1"/>
        <v>1250</v>
      </c>
      <c r="O949">
        <f ca="1"/>
        <v>0</v>
      </c>
      <c r="P949" s="239">
        <f ca="1"/>
        <v>1650</v>
      </c>
      <c r="Q949">
        <f ca="1"/>
        <v>0</v>
      </c>
      <c r="R949" s="239">
        <f ca="1"/>
        <v>400</v>
      </c>
      <c r="S949" s="239">
        <f ca="1"/>
        <v>220000</v>
      </c>
      <c r="T949" s="239">
        <f ca="1"/>
        <v>11033</v>
      </c>
      <c r="U949" s="239" t="str">
        <f ca="1"/>
        <v>0</v>
      </c>
      <c r="V949" s="239">
        <f ca="1"/>
        <v>20130</v>
      </c>
      <c r="W949" s="237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7">
        <f ca="1"/>
        <v>45736</v>
      </c>
      <c r="AE949" s="237">
        <f ca="1"/>
        <v>0</v>
      </c>
      <c r="AF949" s="237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1">
        <f ca="1"/>
        <v>250309</v>
      </c>
      <c r="C950" s="241">
        <f ca="1"/>
        <v>242127</v>
      </c>
      <c r="D950" s="240" t="str">
        <f ca="1"/>
        <v>高雄工業 静岡</v>
      </c>
      <c r="E950" s="240" t="str">
        <f ca="1"/>
        <v>高雄工業株式会社 静岡事業所第二工場製作課</v>
      </c>
      <c r="F950" s="240" t="str">
        <f ca="1"/>
        <v>PTJ</v>
      </c>
      <c r="G950" s="24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7">
        <f ca="1"/>
        <v>37136</v>
      </c>
      <c r="M950">
        <f ca="1"/>
        <v>24</v>
      </c>
      <c r="N950" s="238">
        <f ca="1"/>
        <v>1250</v>
      </c>
      <c r="O950">
        <f ca="1"/>
        <v>0</v>
      </c>
      <c r="P950" s="239">
        <f ca="1"/>
        <v>1650</v>
      </c>
      <c r="Q950">
        <f ca="1"/>
        <v>0</v>
      </c>
      <c r="R950" s="239">
        <f ca="1"/>
        <v>400</v>
      </c>
      <c r="S950" s="239">
        <f ca="1"/>
        <v>180000</v>
      </c>
      <c r="T950" s="239">
        <f ca="1"/>
        <v>9027</v>
      </c>
      <c r="U950" s="239" t="str">
        <f ca="1"/>
        <v>0</v>
      </c>
      <c r="V950" s="239">
        <f ca="1"/>
        <v>16470</v>
      </c>
      <c r="W950" s="237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7">
        <f ca="1"/>
        <v>45736</v>
      </c>
      <c r="AE950" s="237">
        <f ca="1"/>
        <v>0</v>
      </c>
      <c r="AF950" s="237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1">
        <f ca="1"/>
        <v>250402</v>
      </c>
      <c r="C951" s="241">
        <f ca="1"/>
        <v>8210125</v>
      </c>
      <c r="D951" s="240" t="str">
        <f ca="1"/>
        <v>コーリツ 本社</v>
      </c>
      <c r="E951" s="240" t="str">
        <f ca="1"/>
        <v>本社工場製造1課2工区2班</v>
      </c>
      <c r="F951" s="240" t="str">
        <f ca="1"/>
        <v>本社工場製造1課2工区2班</v>
      </c>
      <c r="G951" s="240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7">
        <f ca="1"/>
        <v>33161</v>
      </c>
      <c r="M951">
        <f ca="1"/>
        <v>35</v>
      </c>
      <c r="N951" s="238">
        <f ca="1"/>
        <v>1500</v>
      </c>
      <c r="O951">
        <f ca="1"/>
        <v>0</v>
      </c>
      <c r="P951" s="239">
        <f ca="1"/>
        <v>2150</v>
      </c>
      <c r="Q951">
        <f ca="1"/>
        <v>0</v>
      </c>
      <c r="R951" s="239">
        <f ca="1"/>
        <v>650</v>
      </c>
      <c r="S951" s="239">
        <f ca="1"/>
        <v>240000</v>
      </c>
      <c r="T951" s="239">
        <f ca="1"/>
        <v>12036</v>
      </c>
      <c r="U951" s="239" t="str">
        <f ca="1"/>
        <v>0</v>
      </c>
      <c r="V951" s="239">
        <f ca="1"/>
        <v>21960</v>
      </c>
      <c r="W951" s="237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7">
        <f ca="1"/>
        <v>45748</v>
      </c>
      <c r="AE951" s="237">
        <f ca="1"/>
        <v>0</v>
      </c>
      <c r="AF951" s="237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1">
        <f ca="1"/>
        <v>250404</v>
      </c>
      <c r="C952" s="241">
        <f ca="1"/>
        <v>222087</v>
      </c>
      <c r="D952" s="240" t="str">
        <f ca="1"/>
        <v>高雄工業 海南第一</v>
      </c>
      <c r="E952" s="240" t="str">
        <f ca="1"/>
        <v>高雄工業株式会社 愛知事業所海南第一工場製作1課</v>
      </c>
      <c r="F952" s="240" t="str">
        <f ca="1"/>
        <v>H_2次旋</v>
      </c>
      <c r="G952" s="240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7">
        <f ca="1"/>
        <v>34535</v>
      </c>
      <c r="M952">
        <f ca="1"/>
        <v>31</v>
      </c>
      <c r="N952" s="238">
        <f ca="1"/>
        <v>1250</v>
      </c>
      <c r="O952">
        <f ca="1"/>
        <v>0</v>
      </c>
      <c r="P952" s="239">
        <f ca="1"/>
        <v>1650</v>
      </c>
      <c r="Q952">
        <f ca="1"/>
        <v>0</v>
      </c>
      <c r="R952" s="239">
        <f ca="1"/>
        <v>400</v>
      </c>
      <c r="S952" s="239">
        <f ca="1"/>
        <v>200000</v>
      </c>
      <c r="T952" s="239">
        <f ca="1"/>
        <v>10030</v>
      </c>
      <c r="U952" s="239" t="str">
        <f ca="1"/>
        <v>0</v>
      </c>
      <c r="V952" s="239">
        <f ca="1"/>
        <v>18300</v>
      </c>
      <c r="W952" s="237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7">
        <f ca="1"/>
        <v>45748</v>
      </c>
      <c r="AE952" s="237">
        <f ca="1"/>
        <v>0</v>
      </c>
      <c r="AF952" s="237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1">
        <f ca="1"/>
        <v>250405</v>
      </c>
      <c r="C953" s="241">
        <f ca="1"/>
        <v>0</v>
      </c>
      <c r="D953" s="240" t="str">
        <f ca="1"/>
        <v>高雄工業 海南第一</v>
      </c>
      <c r="E953" s="240" t="str">
        <f ca="1"/>
        <v>高雄工業株式会社 第二営業部海南HUB営業課</v>
      </c>
      <c r="F953" s="240" t="str">
        <f ca="1"/>
        <v>リフト作業</v>
      </c>
      <c r="G953" s="240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7">
        <f ca="1"/>
        <v>39243</v>
      </c>
      <c r="M953">
        <f ca="1"/>
        <v>18</v>
      </c>
      <c r="N953" s="238">
        <f ca="1"/>
        <v>1400</v>
      </c>
      <c r="O953">
        <f ca="1"/>
        <v>0</v>
      </c>
      <c r="P953" s="239">
        <f ca="1"/>
        <v>1750</v>
      </c>
      <c r="Q953">
        <f ca="1"/>
        <v>0</v>
      </c>
      <c r="R953" s="239">
        <f ca="1"/>
        <v>350</v>
      </c>
      <c r="S953" s="239">
        <f ca="1"/>
        <v>220000</v>
      </c>
      <c r="T953" s="239">
        <f ca="1"/>
        <v>11033</v>
      </c>
      <c r="U953" s="239" t="str">
        <f ca="1"/>
        <v>0</v>
      </c>
      <c r="V953" s="239">
        <f ca="1"/>
        <v>20130</v>
      </c>
      <c r="W953" s="237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7">
        <f ca="1"/>
        <v>45748</v>
      </c>
      <c r="AE953" s="237">
        <f ca="1"/>
        <v>45915</v>
      </c>
      <c r="AF953" s="237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1">
        <f ca="1"/>
        <v>250401</v>
      </c>
      <c r="C954" s="241">
        <f ca="1"/>
        <v>0</v>
      </c>
      <c r="D954" s="240" t="str">
        <f ca="1"/>
        <v>プレテック</v>
      </c>
      <c r="E954" s="240">
        <f ca="1"/>
        <v>0</v>
      </c>
      <c r="F954" s="240">
        <f ca="1"/>
        <v>0</v>
      </c>
      <c r="G954" s="240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7">
        <f ca="1"/>
        <v>36421</v>
      </c>
      <c r="M954">
        <f ca="1"/>
        <v>26</v>
      </c>
      <c r="N954" s="238">
        <f ca="1"/>
        <v>1400</v>
      </c>
      <c r="O954">
        <f ca="1"/>
        <v>0</v>
      </c>
      <c r="P954" s="239">
        <f ca="1"/>
        <v>1900</v>
      </c>
      <c r="Q954">
        <f ca="1"/>
        <v>0</v>
      </c>
      <c r="R954" s="239">
        <f ca="1"/>
        <v>500</v>
      </c>
      <c r="S954" s="239">
        <f ca="1"/>
        <v>280000</v>
      </c>
      <c r="T954" s="239">
        <f ca="1"/>
        <v>14042</v>
      </c>
      <c r="U954" s="239" t="str">
        <f ca="1"/>
        <v>0</v>
      </c>
      <c r="V954" s="239">
        <f ca="1"/>
        <v>25620</v>
      </c>
      <c r="W954" s="237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7">
        <f ca="1"/>
        <v>45748</v>
      </c>
      <c r="AE954" s="237">
        <f ca="1"/>
        <v>0</v>
      </c>
      <c r="AF954" s="237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1">
        <f ca="1"/>
        <v>250403</v>
      </c>
      <c r="C955" s="241">
        <f ca="1"/>
        <v>8210126</v>
      </c>
      <c r="D955" s="240" t="str">
        <f ca="1"/>
        <v>コーリツ 本社</v>
      </c>
      <c r="E955" s="240" t="str">
        <f ca="1"/>
        <v>本社工場製造1課2工区3班</v>
      </c>
      <c r="F955" s="240" t="str">
        <f ca="1"/>
        <v>本社工場製造1課2工区3班</v>
      </c>
      <c r="G955" s="240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7">
        <f ca="1"/>
        <v>34905</v>
      </c>
      <c r="M955">
        <f ca="1"/>
        <v>30</v>
      </c>
      <c r="N955" s="238">
        <f ca="1"/>
        <v>1500</v>
      </c>
      <c r="O955">
        <f ca="1"/>
        <v>0</v>
      </c>
      <c r="P955" s="239">
        <f ca="1"/>
        <v>2150</v>
      </c>
      <c r="Q955">
        <f ca="1"/>
        <v>0</v>
      </c>
      <c r="R955" s="239">
        <f ca="1"/>
        <v>650</v>
      </c>
      <c r="S955" s="239">
        <f ca="1"/>
        <v>240000</v>
      </c>
      <c r="T955" s="239">
        <f ca="1"/>
        <v>12036</v>
      </c>
      <c r="U955" s="239" t="str">
        <f ca="1"/>
        <v>0</v>
      </c>
      <c r="V955" s="239">
        <f ca="1"/>
        <v>21960</v>
      </c>
      <c r="W955" s="237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7">
        <f ca="1"/>
        <v>45748</v>
      </c>
      <c r="AE955" s="237">
        <f ca="1"/>
        <v>45869</v>
      </c>
      <c r="AF955" s="237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1">
        <f ca="1"/>
        <v>250409</v>
      </c>
      <c r="C956" s="241">
        <f ca="1"/>
        <v>8210127</v>
      </c>
      <c r="D956" s="240" t="str">
        <f ca="1"/>
        <v>コーリツ 亀崎</v>
      </c>
      <c r="E956" s="240" t="str">
        <f ca="1"/>
        <v>亀崎工場製造5課6工区8班</v>
      </c>
      <c r="F956" s="240" t="str">
        <f ca="1"/>
        <v>亀崎工場製造5課6工区8班</v>
      </c>
      <c r="G956" s="240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7">
        <f ca="1"/>
        <v>35971</v>
      </c>
      <c r="M956">
        <f ca="1"/>
        <v>27</v>
      </c>
      <c r="N956" s="238">
        <f ca="1"/>
        <v>1500</v>
      </c>
      <c r="O956">
        <f ca="1"/>
        <v>0</v>
      </c>
      <c r="P956" s="239">
        <f ca="1"/>
        <v>2150</v>
      </c>
      <c r="Q956">
        <f ca="1"/>
        <v>0</v>
      </c>
      <c r="R956" s="239">
        <f ca="1"/>
        <v>650</v>
      </c>
      <c r="S956" s="239">
        <f ca="1"/>
        <v>300000</v>
      </c>
      <c r="T956" s="239">
        <f ca="1"/>
        <v>15045</v>
      </c>
      <c r="U956" s="239" t="str">
        <f ca="1"/>
        <v>0</v>
      </c>
      <c r="V956" s="239">
        <f ca="1"/>
        <v>27450</v>
      </c>
      <c r="W956" s="237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7">
        <f ca="1"/>
        <v>45759</v>
      </c>
      <c r="AE956" s="237">
        <f ca="1"/>
        <v>0</v>
      </c>
      <c r="AF956" s="237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1">
        <f ca="1"/>
        <v>250406</v>
      </c>
      <c r="C957" s="241">
        <f ca="1"/>
        <v>242130</v>
      </c>
      <c r="D957" s="240" t="str">
        <f ca="1"/>
        <v>高雄工業 静岡</v>
      </c>
      <c r="E957" s="240" t="str">
        <f ca="1"/>
        <v>高雄工業株式会社 静岡事業所第二工場製作課</v>
      </c>
      <c r="F957" s="240" t="str">
        <f ca="1"/>
        <v>トラニオン</v>
      </c>
      <c r="G957" s="240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7">
        <f ca="1"/>
        <v>35553</v>
      </c>
      <c r="M957">
        <f ca="1"/>
        <v>28</v>
      </c>
      <c r="N957" s="238">
        <f ca="1"/>
        <v>1250</v>
      </c>
      <c r="O957">
        <f ca="1"/>
        <v>0</v>
      </c>
      <c r="P957" s="239">
        <f ca="1"/>
        <v>1650</v>
      </c>
      <c r="Q957">
        <f ca="1"/>
        <v>0</v>
      </c>
      <c r="R957" s="239">
        <f ca="1"/>
        <v>400</v>
      </c>
      <c r="S957" s="239">
        <f ca="1"/>
        <v>220000</v>
      </c>
      <c r="T957" s="239">
        <f ca="1"/>
        <v>11033</v>
      </c>
      <c r="U957" s="239" t="str">
        <f ca="1"/>
        <v>0</v>
      </c>
      <c r="V957" s="239">
        <f ca="1"/>
        <v>20130</v>
      </c>
      <c r="W957" s="23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7">
        <f ca="1"/>
        <v>45749</v>
      </c>
      <c r="AE957" s="237">
        <f ca="1"/>
        <v>0</v>
      </c>
      <c r="AF957" s="23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1">
        <f ca="1"/>
        <v>250407</v>
      </c>
      <c r="C958" s="241">
        <f ca="1"/>
        <v>232176</v>
      </c>
      <c r="D958" s="240" t="str">
        <f ca="1"/>
        <v>高雄工業 岡山</v>
      </c>
      <c r="E958" s="240" t="str">
        <f ca="1"/>
        <v>高雄工業株式会社第一営業部岡山営業課</v>
      </c>
      <c r="F958" s="240" t="str">
        <f ca="1"/>
        <v>材料管理係</v>
      </c>
      <c r="G958" s="240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7">
        <f ca="1"/>
        <v>37275</v>
      </c>
      <c r="M958">
        <f ca="1"/>
        <v>23</v>
      </c>
      <c r="N958" s="238">
        <f ca="1"/>
        <v>1250</v>
      </c>
      <c r="O958">
        <f ca="1"/>
        <v>0</v>
      </c>
      <c r="P958" s="239">
        <f ca="1"/>
        <v>1650</v>
      </c>
      <c r="Q958">
        <f ca="1"/>
        <v>0</v>
      </c>
      <c r="R958" s="239">
        <f ca="1"/>
        <v>400</v>
      </c>
      <c r="S958" s="239">
        <f ca="1"/>
        <v>160000</v>
      </c>
      <c r="T958" s="239">
        <f ca="1"/>
        <v>8024</v>
      </c>
      <c r="U958" s="239" t="str">
        <f ca="1"/>
        <v>0</v>
      </c>
      <c r="V958" s="239">
        <f ca="1"/>
        <v>14640</v>
      </c>
      <c r="W958" s="237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7">
        <f ca="1"/>
        <v>45755</v>
      </c>
      <c r="AE958" s="237">
        <f ca="1"/>
        <v>0</v>
      </c>
      <c r="AF958" s="237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1">
        <f ca="1"/>
        <v>250408</v>
      </c>
      <c r="C959" s="241">
        <f ca="1"/>
        <v>0</v>
      </c>
      <c r="D959" s="240" t="str">
        <f ca="1"/>
        <v>ワーク 堺</v>
      </c>
      <c r="E959" s="240">
        <f ca="1"/>
        <v>0</v>
      </c>
      <c r="F959" s="240">
        <f ca="1"/>
        <v>0</v>
      </c>
      <c r="G959" s="240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7">
        <f ca="1"/>
        <v>36005</v>
      </c>
      <c r="M959">
        <f ca="1"/>
        <v>27</v>
      </c>
      <c r="N959" s="238">
        <f ca="1"/>
        <v>1400</v>
      </c>
      <c r="O959">
        <f ca="1"/>
        <v>0</v>
      </c>
      <c r="P959" s="239">
        <f ca="1"/>
        <v>1900</v>
      </c>
      <c r="Q959">
        <f ca="1"/>
        <v>0</v>
      </c>
      <c r="R959" s="239">
        <f ca="1"/>
        <v>500</v>
      </c>
      <c r="S959" s="239">
        <f ca="1"/>
        <v>260000</v>
      </c>
      <c r="T959" s="239">
        <f ca="1"/>
        <v>13039</v>
      </c>
      <c r="U959" s="239" t="str">
        <f ca="1"/>
        <v>0</v>
      </c>
      <c r="V959" s="239">
        <f ca="1"/>
        <v>23790</v>
      </c>
      <c r="W959" s="237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7">
        <f ca="1"/>
        <v>45758</v>
      </c>
      <c r="AE959" s="237">
        <f ca="1"/>
        <v>45876</v>
      </c>
      <c r="AF959" s="237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1">
        <f ca="1"/>
        <v>220125</v>
      </c>
      <c r="C960" s="241">
        <f ca="1"/>
        <v>8210128</v>
      </c>
      <c r="D960" s="240" t="str">
        <f ca="1"/>
        <v>コーリツ 乙川</v>
      </c>
      <c r="E960" s="240" t="str">
        <f ca="1"/>
        <v>乙川工場製造3課6工区8班</v>
      </c>
      <c r="F960" s="240" t="str">
        <f ca="1"/>
        <v>乙川工場製造3課6工区8班</v>
      </c>
      <c r="G960" s="24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7">
        <f ca="1"/>
        <v>35389</v>
      </c>
      <c r="M960">
        <f ca="1"/>
        <v>29</v>
      </c>
      <c r="N960" s="238">
        <f ca="1"/>
        <v>1500</v>
      </c>
      <c r="O960">
        <f ca="1"/>
        <v>0</v>
      </c>
      <c r="P960" s="239">
        <f ca="1"/>
        <v>2150</v>
      </c>
      <c r="Q960">
        <f ca="1"/>
        <v>0</v>
      </c>
      <c r="R960" s="239">
        <f ca="1"/>
        <v>650</v>
      </c>
      <c r="S960" s="239">
        <f ca="1"/>
        <v>220000</v>
      </c>
      <c r="T960" s="239">
        <f ca="1"/>
        <v>11033</v>
      </c>
      <c r="U960" s="239" t="str">
        <f ca="1"/>
        <v>0</v>
      </c>
      <c r="V960" s="239">
        <f ca="1"/>
        <v>20130</v>
      </c>
      <c r="W960" s="237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7">
        <f ca="1"/>
        <v>45783</v>
      </c>
      <c r="AE960" s="237">
        <f ca="1"/>
        <v>0</v>
      </c>
      <c r="AF960" s="237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1">
        <f ca="1"/>
        <v>250410</v>
      </c>
      <c r="C961" s="241">
        <f ca="1"/>
        <v>0</v>
      </c>
      <c r="D961" s="240" t="str">
        <f ca="1"/>
        <v>ユアサ工機 御津</v>
      </c>
      <c r="E961" s="240">
        <f ca="1"/>
        <v>0</v>
      </c>
      <c r="F961" s="240">
        <f ca="1"/>
        <v>0</v>
      </c>
      <c r="G961" s="240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7">
        <f ca="1"/>
        <v>37770</v>
      </c>
      <c r="M961">
        <f ca="1"/>
        <v>22</v>
      </c>
      <c r="N961" s="238">
        <f ca="1"/>
        <v>1200</v>
      </c>
      <c r="O961">
        <f ca="1"/>
        <v>0</v>
      </c>
      <c r="P961" s="239">
        <f ca="1"/>
        <v>1900</v>
      </c>
      <c r="Q961">
        <f ca="1"/>
        <v>0</v>
      </c>
      <c r="R961" s="239">
        <f ca="1"/>
        <v>700</v>
      </c>
      <c r="S961" s="239">
        <f ca="1"/>
        <v>240000</v>
      </c>
      <c r="T961" s="239">
        <f ca="1"/>
        <v>12036</v>
      </c>
      <c r="U961" s="239" t="str">
        <f ca="1"/>
        <v>0</v>
      </c>
      <c r="V961" s="239">
        <f ca="1"/>
        <v>21960</v>
      </c>
      <c r="W961" s="237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7">
        <f ca="1"/>
        <v>45762</v>
      </c>
      <c r="AE961" s="237">
        <f ca="1"/>
        <v>0</v>
      </c>
      <c r="AF961" s="237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1">
        <f ca="1"/>
        <v>210911</v>
      </c>
      <c r="C962" s="241">
        <f ca="1"/>
        <v>222028</v>
      </c>
      <c r="D962" s="240" t="str">
        <f ca="1"/>
        <v>高雄工業 海南第一</v>
      </c>
      <c r="E962" s="240" t="str">
        <f ca="1"/>
        <v>高雄工業株式会社 愛知事業所海南第一工場製作1課</v>
      </c>
      <c r="F962" s="240" t="str">
        <f ca="1"/>
        <v>HUB</v>
      </c>
      <c r="G962" s="240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7">
        <f ca="1"/>
        <v>33282</v>
      </c>
      <c r="M962">
        <f ca="1"/>
        <v>34</v>
      </c>
      <c r="N962" s="238">
        <f ca="1"/>
        <v>1410</v>
      </c>
      <c r="O962">
        <f ca="1"/>
        <v>0</v>
      </c>
      <c r="P962" s="239">
        <f ca="1"/>
        <v>1830</v>
      </c>
      <c r="Q962" t="str">
        <f ca="1"/>
        <v>9/16~ 1600円→1750円</v>
      </c>
      <c r="R962" s="239">
        <f ca="1"/>
        <v>420</v>
      </c>
      <c r="S962" s="239">
        <f ca="1"/>
        <v>220000</v>
      </c>
      <c r="T962" s="239">
        <f ca="1"/>
        <v>11033</v>
      </c>
      <c r="U962" s="239" t="str">
        <f ca="1"/>
        <v>0</v>
      </c>
      <c r="V962" s="239">
        <f ca="1"/>
        <v>20130</v>
      </c>
      <c r="W962" s="237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7">
        <f ca="1"/>
        <v>45768</v>
      </c>
      <c r="AE962" s="237">
        <f ca="1"/>
        <v>0</v>
      </c>
      <c r="AF962" s="237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1">
        <f ca="1"/>
        <v>250411</v>
      </c>
      <c r="C963" s="241">
        <f ca="1"/>
        <v>0</v>
      </c>
      <c r="D963" s="240" t="str">
        <f ca="1"/>
        <v>六甲電子</v>
      </c>
      <c r="E963" s="240">
        <f ca="1"/>
        <v>0</v>
      </c>
      <c r="F963" s="240">
        <f ca="1"/>
        <v>0</v>
      </c>
      <c r="G963" s="240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7">
        <f ca="1"/>
        <v>33417</v>
      </c>
      <c r="M963">
        <f ca="1"/>
        <v>34</v>
      </c>
      <c r="N963" s="238">
        <f ca="1"/>
        <v>1400</v>
      </c>
      <c r="O963">
        <f ca="1"/>
        <v>0</v>
      </c>
      <c r="P963" s="239">
        <f ca="1"/>
        <v>2000</v>
      </c>
      <c r="Q963">
        <f ca="1"/>
        <v>0</v>
      </c>
      <c r="R963" s="239">
        <f ca="1"/>
        <v>600</v>
      </c>
      <c r="S963" s="239">
        <f ca="1"/>
        <v>220000</v>
      </c>
      <c r="T963" s="239">
        <f ca="1"/>
        <v>11033</v>
      </c>
      <c r="U963" s="239" t="str">
        <f ca="1"/>
        <v>0</v>
      </c>
      <c r="V963" s="239">
        <f ca="1"/>
        <v>20130</v>
      </c>
      <c r="W963" s="237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7">
        <f ca="1"/>
        <v>45769</v>
      </c>
      <c r="AE963" s="237">
        <f ca="1"/>
        <v>0</v>
      </c>
      <c r="AF963" s="237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1">
        <f ca="1"/>
        <v>250501</v>
      </c>
      <c r="C964" s="241">
        <f ca="1"/>
        <v>232177</v>
      </c>
      <c r="D964" s="240" t="str">
        <f ca="1"/>
        <v>高雄工業 岡山</v>
      </c>
      <c r="E964" s="240" t="str">
        <f ca="1"/>
        <v>高雄工業株式会社 岡山事業所HUB工場製作1課</v>
      </c>
      <c r="F964" s="240" t="str">
        <f ca="1"/>
        <v>1次旋係</v>
      </c>
      <c r="G964" s="240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7">
        <f ca="1"/>
        <v>37573</v>
      </c>
      <c r="M964">
        <f ca="1"/>
        <v>23</v>
      </c>
      <c r="N964" s="238">
        <f ca="1"/>
        <v>1200</v>
      </c>
      <c r="O964">
        <f ca="1"/>
        <v>0</v>
      </c>
      <c r="P964" s="239">
        <f ca="1"/>
        <v>1650</v>
      </c>
      <c r="Q964">
        <f ca="1"/>
        <v>0</v>
      </c>
      <c r="R964" s="239">
        <f ca="1"/>
        <v>450</v>
      </c>
      <c r="S964" s="239">
        <f ca="1"/>
        <v>190000</v>
      </c>
      <c r="T964" s="239">
        <f ca="1"/>
        <v>9528</v>
      </c>
      <c r="U964" s="239" t="str">
        <f ca="1"/>
        <v>0</v>
      </c>
      <c r="V964" s="239">
        <f ca="1"/>
        <v>17385</v>
      </c>
      <c r="W964" s="237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7">
        <f ca="1"/>
        <v>45782</v>
      </c>
      <c r="AE964" s="237">
        <f ca="1"/>
        <v>0</v>
      </c>
      <c r="AF964" s="237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1">
        <f ca="1"/>
        <v>250505</v>
      </c>
      <c r="C965" s="241">
        <f ca="1"/>
        <v>8210129</v>
      </c>
      <c r="D965" s="240" t="str">
        <f ca="1"/>
        <v>コーリツ 亀崎</v>
      </c>
      <c r="E965" s="240" t="str">
        <f ca="1"/>
        <v>亀崎工場製造5課6工区8班</v>
      </c>
      <c r="F965" s="240" t="str">
        <f ca="1"/>
        <v>亀崎工場製造5課6工区8班</v>
      </c>
      <c r="G965" s="240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7">
        <f ca="1"/>
        <v>32921</v>
      </c>
      <c r="M965">
        <f ca="1"/>
        <v>35</v>
      </c>
      <c r="N965" s="238">
        <f ca="1"/>
        <v>1500</v>
      </c>
      <c r="O965">
        <f ca="1"/>
        <v>0</v>
      </c>
      <c r="P965" s="239">
        <f ca="1"/>
        <v>2150</v>
      </c>
      <c r="Q965">
        <f ca="1"/>
        <v>0</v>
      </c>
      <c r="R965" s="239">
        <f ca="1"/>
        <v>650</v>
      </c>
      <c r="S965" s="239">
        <f ca="1"/>
        <v>220000</v>
      </c>
      <c r="T965" s="239">
        <f ca="1"/>
        <v>11033</v>
      </c>
      <c r="U965" s="239" t="str">
        <f ca="1"/>
        <v>0</v>
      </c>
      <c r="V965" s="239">
        <f ca="1"/>
        <v>20130</v>
      </c>
      <c r="W965" s="237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7">
        <f ca="1"/>
        <v>45783</v>
      </c>
      <c r="AE965" s="237">
        <f ca="1"/>
        <v>0</v>
      </c>
      <c r="AF965" s="237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1">
        <f ca="1"/>
        <v>250504</v>
      </c>
      <c r="C966" s="241">
        <f ca="1"/>
        <v>8210130</v>
      </c>
      <c r="D966" s="240" t="str">
        <f ca="1"/>
        <v>コーリツ 亀崎</v>
      </c>
      <c r="E966" s="240" t="str">
        <f ca="1"/>
        <v>亀崎工場製造5課6工区8班</v>
      </c>
      <c r="F966" s="240" t="str">
        <f ca="1"/>
        <v>亀崎工場製造5課6工区8班</v>
      </c>
      <c r="G966" s="240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7">
        <f ca="1"/>
        <v>35423</v>
      </c>
      <c r="M966">
        <f ca="1"/>
        <v>28</v>
      </c>
      <c r="N966" s="238">
        <f ca="1"/>
        <v>1500</v>
      </c>
      <c r="O966">
        <f ca="1"/>
        <v>0</v>
      </c>
      <c r="P966" s="239">
        <f ca="1"/>
        <v>2150</v>
      </c>
      <c r="Q966">
        <f ca="1"/>
        <v>0</v>
      </c>
      <c r="R966" s="239">
        <f ca="1"/>
        <v>650</v>
      </c>
      <c r="S966" s="239">
        <f ca="1"/>
        <v>220000</v>
      </c>
      <c r="T966" s="239">
        <f ca="1"/>
        <v>11033</v>
      </c>
      <c r="U966" s="239" t="str">
        <f ca="1"/>
        <v>0</v>
      </c>
      <c r="V966" s="239">
        <f ca="1"/>
        <v>20130</v>
      </c>
      <c r="W966" s="237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7">
        <f ca="1"/>
        <v>45783</v>
      </c>
      <c r="AE966" s="237">
        <f ca="1"/>
        <v>0</v>
      </c>
      <c r="AF966" s="237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1">
        <f ca="1"/>
        <v>250502</v>
      </c>
      <c r="C967" s="241">
        <f ca="1"/>
        <v>8210131</v>
      </c>
      <c r="D967" s="240" t="str">
        <f ca="1"/>
        <v>コーリツ 乙川</v>
      </c>
      <c r="E967" s="240" t="str">
        <f ca="1"/>
        <v>本社工場製造1課1工区1班</v>
      </c>
      <c r="F967" s="240" t="str">
        <f ca="1"/>
        <v>本社工場製造1課1工区1班</v>
      </c>
      <c r="G967" s="240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7">
        <f ca="1"/>
        <v>36441</v>
      </c>
      <c r="M967">
        <f ca="1"/>
        <v>26</v>
      </c>
      <c r="N967" s="238">
        <f ca="1"/>
        <v>1500</v>
      </c>
      <c r="O967">
        <f ca="1"/>
        <v>0</v>
      </c>
      <c r="P967" s="239">
        <f ca="1"/>
        <v>2150</v>
      </c>
      <c r="Q967">
        <f ca="1"/>
        <v>0</v>
      </c>
      <c r="R967" s="239">
        <f ca="1"/>
        <v>650</v>
      </c>
      <c r="S967" s="239">
        <f ca="1"/>
        <v>220000</v>
      </c>
      <c r="T967" s="239">
        <f ca="1"/>
        <v>11033</v>
      </c>
      <c r="U967" s="239" t="str">
        <f ca="1"/>
        <v>0</v>
      </c>
      <c r="V967" s="239">
        <f ca="1"/>
        <v>20130</v>
      </c>
      <c r="W967" s="23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7">
        <f ca="1"/>
        <v>45783</v>
      </c>
      <c r="AE967" s="237">
        <f ca="1"/>
        <v>0</v>
      </c>
      <c r="AF967" s="23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1">
        <f ca="1"/>
        <v>231112</v>
      </c>
      <c r="C968" s="241">
        <f ca="1"/>
        <v>8210132</v>
      </c>
      <c r="D968" s="240" t="str">
        <f ca="1"/>
        <v>コーリツ 本社</v>
      </c>
      <c r="E968" s="240" t="str">
        <f ca="1"/>
        <v>本社工場製造1課2工区2班</v>
      </c>
      <c r="F968" s="240" t="str">
        <f ca="1"/>
        <v>本社工場製造1課2工区2班</v>
      </c>
      <c r="G968" s="240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7">
        <f ca="1"/>
        <v>33293</v>
      </c>
      <c r="M968">
        <f ca="1"/>
        <v>34</v>
      </c>
      <c r="N968" s="238">
        <f ca="1"/>
        <v>1500</v>
      </c>
      <c r="O968">
        <f ca="1"/>
        <v>0</v>
      </c>
      <c r="P968" s="239">
        <f ca="1"/>
        <v>2150</v>
      </c>
      <c r="Q968">
        <f ca="1"/>
        <v>0</v>
      </c>
      <c r="R968" s="239">
        <f ca="1"/>
        <v>650</v>
      </c>
      <c r="S968" s="239">
        <f ca="1"/>
        <v>220000</v>
      </c>
      <c r="T968" s="239">
        <f ca="1"/>
        <v>11033</v>
      </c>
      <c r="U968" s="239" t="str">
        <f ca="1"/>
        <v>0</v>
      </c>
      <c r="V968" s="239">
        <f ca="1"/>
        <v>20130</v>
      </c>
      <c r="W968" s="237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7">
        <f ca="1"/>
        <v>45783</v>
      </c>
      <c r="AE968" s="237">
        <f ca="1"/>
        <v>0</v>
      </c>
      <c r="AF968" s="237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1">
        <f ca="1"/>
        <v>250503</v>
      </c>
      <c r="C969" s="241">
        <f ca="1"/>
        <v>8210133</v>
      </c>
      <c r="D969" s="240" t="str">
        <f ca="1"/>
        <v>コーリツ 本社</v>
      </c>
      <c r="E969" s="240" t="str">
        <f ca="1"/>
        <v>本社工場製造1課1工区1班</v>
      </c>
      <c r="F969" s="240" t="str">
        <f ca="1"/>
        <v>本社工場製造1課1工区1班</v>
      </c>
      <c r="G969" s="240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7">
        <f ca="1"/>
        <v>34459</v>
      </c>
      <c r="M969">
        <f ca="1"/>
        <v>31</v>
      </c>
      <c r="N969" s="238">
        <f ca="1"/>
        <v>1500</v>
      </c>
      <c r="O969">
        <f ca="1"/>
        <v>0</v>
      </c>
      <c r="P969" s="239">
        <f ca="1"/>
        <v>2150</v>
      </c>
      <c r="Q969">
        <f ca="1"/>
        <v>0</v>
      </c>
      <c r="R969" s="239">
        <f ca="1"/>
        <v>650</v>
      </c>
      <c r="S969" s="239">
        <f ca="1"/>
        <v>220000</v>
      </c>
      <c r="T969" s="239">
        <f ca="1"/>
        <v>11033</v>
      </c>
      <c r="U969" s="239" t="str">
        <f ca="1"/>
        <v>0</v>
      </c>
      <c r="V969" s="239">
        <f ca="1"/>
        <v>20130</v>
      </c>
      <c r="W969" s="237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7">
        <f ca="1"/>
        <v>45783</v>
      </c>
      <c r="AE969" s="237">
        <f ca="1"/>
        <v>0</v>
      </c>
      <c r="AF969" s="237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1">
        <f ca="1"/>
        <v>220802</v>
      </c>
      <c r="C970" s="241">
        <f ca="1"/>
        <v>8210134</v>
      </c>
      <c r="D970" s="240" t="str">
        <f ca="1"/>
        <v>コーリツ 州の崎</v>
      </c>
      <c r="E970" s="240" t="str">
        <f ca="1"/>
        <v>州の崎工場製造1課1工区1班</v>
      </c>
      <c r="F970" s="240" t="str">
        <f ca="1"/>
        <v>州の崎工場製造1課1工区1班</v>
      </c>
      <c r="G970" s="24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7">
        <f ca="1"/>
        <v>34604</v>
      </c>
      <c r="M970">
        <f ca="1"/>
        <v>31</v>
      </c>
      <c r="N970" s="238">
        <f ca="1"/>
        <v>1500</v>
      </c>
      <c r="O970">
        <f ca="1"/>
        <v>0</v>
      </c>
      <c r="P970" s="239">
        <f ca="1"/>
        <v>2150</v>
      </c>
      <c r="Q970">
        <f ca="1"/>
        <v>0</v>
      </c>
      <c r="R970" s="239">
        <f ca="1"/>
        <v>650</v>
      </c>
      <c r="S970" s="239">
        <f ca="1"/>
        <v>220000</v>
      </c>
      <c r="T970" s="239">
        <f ca="1"/>
        <v>11033</v>
      </c>
      <c r="U970" s="239" t="str">
        <f ca="1"/>
        <v>0</v>
      </c>
      <c r="V970" s="239">
        <f ca="1"/>
        <v>20130</v>
      </c>
      <c r="W970" s="237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7">
        <f ca="1"/>
        <v>45796</v>
      </c>
      <c r="AE970" s="237">
        <f ca="1"/>
        <v>0</v>
      </c>
      <c r="AF970" s="237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1">
        <f ca="1"/>
        <v>220209</v>
      </c>
      <c r="C971" s="241">
        <f ca="1"/>
        <v>212023</v>
      </c>
      <c r="D971" s="240" t="str">
        <f ca="1"/>
        <v>高雄工業 本社</v>
      </c>
      <c r="E971" s="240" t="str">
        <f ca="1"/>
        <v>高雄工業株式会社 愛知事業所本社工場製作課</v>
      </c>
      <c r="F971" s="240" t="str">
        <f ca="1"/>
        <v>Gライン</v>
      </c>
      <c r="G971" s="240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7">
        <f ca="1"/>
        <v>35544</v>
      </c>
      <c r="M971">
        <f ca="1"/>
        <v>28</v>
      </c>
      <c r="N971" s="238">
        <f ca="1"/>
        <v>1410</v>
      </c>
      <c r="O971">
        <f ca="1"/>
        <v>0</v>
      </c>
      <c r="P971" s="239">
        <f ca="1"/>
        <v>1830</v>
      </c>
      <c r="Q971">
        <f ca="1"/>
        <v>0</v>
      </c>
      <c r="R971" s="239">
        <f ca="1"/>
        <v>420</v>
      </c>
      <c r="S971" s="239">
        <f ca="1"/>
        <v>220000</v>
      </c>
      <c r="T971" s="239">
        <f ca="1"/>
        <v>11033</v>
      </c>
      <c r="U971" s="239" t="str">
        <f ca="1"/>
        <v>0</v>
      </c>
      <c r="V971" s="239">
        <f ca="1"/>
        <v>20130</v>
      </c>
      <c r="W971" s="237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7">
        <f ca="1"/>
        <v>45789</v>
      </c>
      <c r="AE971" s="237">
        <f ca="1"/>
        <v>0</v>
      </c>
      <c r="AF971" s="237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1">
        <f ca="1"/>
        <v>250506</v>
      </c>
      <c r="C972" s="241">
        <f ca="1"/>
        <v>0</v>
      </c>
      <c r="D972" s="240" t="str">
        <f ca="1"/>
        <v>瑞陵精機</v>
      </c>
      <c r="E972" s="240" t="str">
        <f ca="1"/>
        <v>製造課</v>
      </c>
      <c r="F972" s="240" t="str">
        <f ca="1"/>
        <v>等速ジョイント</v>
      </c>
      <c r="G972" s="240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7">
        <f ca="1"/>
        <v>36286</v>
      </c>
      <c r="M972">
        <f ca="1"/>
        <v>26</v>
      </c>
      <c r="N972" s="238">
        <f ca="1"/>
        <v>1250</v>
      </c>
      <c r="O972">
        <f ca="1"/>
        <v>0</v>
      </c>
      <c r="P972" s="239">
        <f ca="1"/>
        <v>1700</v>
      </c>
      <c r="Q972">
        <f ca="1"/>
        <v>0</v>
      </c>
      <c r="R972" s="239">
        <f ca="1"/>
        <v>450</v>
      </c>
      <c r="S972" s="239">
        <f ca="1"/>
        <v>200000</v>
      </c>
      <c r="T972" s="239">
        <f ca="1"/>
        <v>10030</v>
      </c>
      <c r="U972" s="239" t="str">
        <f ca="1"/>
        <v>0</v>
      </c>
      <c r="V972" s="239">
        <f ca="1"/>
        <v>18300</v>
      </c>
      <c r="W972" s="237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7">
        <f ca="1"/>
        <v>45789</v>
      </c>
      <c r="AE972" s="237">
        <f ca="1"/>
        <v>0</v>
      </c>
      <c r="AF972" s="237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1">
        <f ca="1"/>
        <v>250507</v>
      </c>
      <c r="C973" s="241">
        <f ca="1"/>
        <v>0</v>
      </c>
      <c r="D973" s="240" t="str">
        <f ca="1"/>
        <v>瑞陵精機</v>
      </c>
      <c r="E973" s="240" t="str">
        <f ca="1"/>
        <v>製造課</v>
      </c>
      <c r="F973" s="240" t="str">
        <f ca="1"/>
        <v>等速ジョイント</v>
      </c>
      <c r="G973" s="240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7">
        <f ca="1"/>
        <v>37215</v>
      </c>
      <c r="M973">
        <f ca="1"/>
        <v>24</v>
      </c>
      <c r="N973" s="238">
        <f ca="1"/>
        <v>1250</v>
      </c>
      <c r="O973">
        <f ca="1"/>
        <v>0</v>
      </c>
      <c r="P973" s="239">
        <f ca="1"/>
        <v>1700</v>
      </c>
      <c r="Q973">
        <f ca="1"/>
        <v>0</v>
      </c>
      <c r="R973" s="239">
        <f ca="1"/>
        <v>450</v>
      </c>
      <c r="S973" s="239">
        <f ca="1"/>
        <v>200000</v>
      </c>
      <c r="T973" s="239">
        <f ca="1"/>
        <v>10030</v>
      </c>
      <c r="U973" s="239" t="str">
        <f ca="1"/>
        <v>0</v>
      </c>
      <c r="V973" s="239">
        <f ca="1"/>
        <v>18300</v>
      </c>
      <c r="W973" s="237">
        <f ca="1"/>
        <v>46050</v>
      </c>
      <c r="X973">
        <f ca="1"/>
        <v>44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7">
        <f ca="1"/>
        <v>45789</v>
      </c>
      <c r="AE973" s="237">
        <f ca="1"/>
        <v>0</v>
      </c>
      <c r="AF973" s="237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1">
        <f ca="1"/>
        <v>240810</v>
      </c>
      <c r="C974" s="241">
        <f ca="1"/>
        <v>8210135</v>
      </c>
      <c r="D974" s="240" t="str">
        <f ca="1"/>
        <v>コーリツ 乙川</v>
      </c>
      <c r="E974" s="240" t="str">
        <f ca="1"/>
        <v>乙川工場製造3課5工区7班</v>
      </c>
      <c r="F974" s="240" t="str">
        <f ca="1"/>
        <v>乙川工場製造3課5工区7班</v>
      </c>
      <c r="G974" s="240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7">
        <f ca="1"/>
        <v>32353</v>
      </c>
      <c r="M974">
        <f ca="1"/>
        <v>37</v>
      </c>
      <c r="N974" s="238">
        <f ca="1"/>
        <v>1500</v>
      </c>
      <c r="O974">
        <f ca="1"/>
        <v>0</v>
      </c>
      <c r="P974" s="239">
        <f ca="1"/>
        <v>2150</v>
      </c>
      <c r="Q974" t="str">
        <f ca="1"/>
        <v>24/2/21～24/8/20まで請求単価50円下げ</v>
      </c>
      <c r="R974" s="239">
        <f ca="1"/>
        <v>650</v>
      </c>
      <c r="S974" s="239">
        <f ca="1"/>
        <v>360000</v>
      </c>
      <c r="T974" s="239">
        <f ca="1"/>
        <v>18054</v>
      </c>
      <c r="U974" s="239" t="str">
        <f ca="1"/>
        <v>0</v>
      </c>
      <c r="V974" s="239">
        <f ca="1"/>
        <v>32940</v>
      </c>
      <c r="W974" s="237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7">
        <f ca="1"/>
        <v>45510</v>
      </c>
      <c r="AE974" s="237">
        <f ca="1"/>
        <v>0</v>
      </c>
      <c r="AF974" s="237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1">
        <f ca="1"/>
        <v>221009</v>
      </c>
      <c r="C975" s="241">
        <f ca="1"/>
        <v>0</v>
      </c>
      <c r="D975" s="240" t="str">
        <f ca="1"/>
        <v>PATEC</v>
      </c>
      <c r="E975" s="240" t="str">
        <f ca="1"/>
        <v>製造部素材課</v>
      </c>
      <c r="F975" s="240" t="str">
        <f ca="1"/>
        <v>素材</v>
      </c>
      <c r="G975" s="240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7">
        <f ca="1"/>
        <v>34791</v>
      </c>
      <c r="M975">
        <f ca="1"/>
        <v>30</v>
      </c>
      <c r="N975" s="238">
        <f ca="1"/>
        <v>1600</v>
      </c>
      <c r="O975">
        <f ca="1"/>
        <v>0</v>
      </c>
      <c r="P975" s="239">
        <f ca="1"/>
        <v>2100</v>
      </c>
      <c r="Q975">
        <f ca="1"/>
        <v>0</v>
      </c>
      <c r="R975" s="239">
        <f ca="1"/>
        <v>500</v>
      </c>
      <c r="S975" s="239">
        <f ca="1"/>
        <v>260000</v>
      </c>
      <c r="T975" s="239">
        <f ca="1"/>
        <v>13039</v>
      </c>
      <c r="U975" s="239" t="str">
        <f ca="1"/>
        <v>0</v>
      </c>
      <c r="V975" s="239">
        <f ca="1"/>
        <v>23790</v>
      </c>
      <c r="W975" s="237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7">
        <f ca="1"/>
        <v>45799</v>
      </c>
      <c r="AE975" s="237">
        <f ca="1"/>
        <v>0</v>
      </c>
      <c r="AF975" s="237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1">
        <f ca="1"/>
        <v>250508</v>
      </c>
      <c r="C976" s="241">
        <f ca="1"/>
        <v>0</v>
      </c>
      <c r="D976" s="240" t="str">
        <f ca="1"/>
        <v>六甲電子</v>
      </c>
      <c r="E976" s="240">
        <f ca="1"/>
        <v>0</v>
      </c>
      <c r="F976" s="240">
        <f ca="1"/>
        <v>0</v>
      </c>
      <c r="G976" s="240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7">
        <f ca="1"/>
        <v>36093</v>
      </c>
      <c r="M976">
        <f ca="1"/>
        <v>27</v>
      </c>
      <c r="N976" s="238">
        <f ca="1"/>
        <v>1400</v>
      </c>
      <c r="O976">
        <f ca="1"/>
        <v>0</v>
      </c>
      <c r="P976" s="239">
        <f ca="1"/>
        <v>2000</v>
      </c>
      <c r="Q976">
        <f ca="1"/>
        <v>0</v>
      </c>
      <c r="R976" s="239">
        <f ca="1"/>
        <v>600</v>
      </c>
      <c r="S976" s="239">
        <f ca="1"/>
        <v>220000</v>
      </c>
      <c r="T976" s="239">
        <f ca="1"/>
        <v>11033</v>
      </c>
      <c r="U976" s="239" t="str">
        <f ca="1"/>
        <v>0</v>
      </c>
      <c r="V976" s="239">
        <f ca="1"/>
        <v>20130</v>
      </c>
      <c r="W976" s="237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7">
        <f ca="1"/>
        <v>45804</v>
      </c>
      <c r="AE976" s="237">
        <f ca="1"/>
        <v>45842</v>
      </c>
      <c r="AF976" s="237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1">
        <f ca="1"/>
        <v>250601</v>
      </c>
      <c r="C977" s="241">
        <f ca="1"/>
        <v>0</v>
      </c>
      <c r="D977" s="240" t="str">
        <f ca="1"/>
        <v>瑞陵精機</v>
      </c>
      <c r="E977" s="240" t="str">
        <f ca="1"/>
        <v>製造課</v>
      </c>
      <c r="F977" s="240" t="str">
        <f ca="1"/>
        <v>等速ジョイント</v>
      </c>
      <c r="G977" s="240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7">
        <f ca="1"/>
        <v>37549</v>
      </c>
      <c r="M977">
        <f ca="1"/>
        <v>23</v>
      </c>
      <c r="N977" s="238">
        <f ca="1"/>
        <v>1200</v>
      </c>
      <c r="O977">
        <f ca="1"/>
        <v>0</v>
      </c>
      <c r="P977" s="239">
        <f ca="1"/>
        <v>1700</v>
      </c>
      <c r="Q977">
        <f ca="1"/>
        <v>0</v>
      </c>
      <c r="R977" s="239">
        <f ca="1"/>
        <v>500</v>
      </c>
      <c r="S977" s="239">
        <f ca="1"/>
        <v>200000</v>
      </c>
      <c r="T977" s="239">
        <f ca="1"/>
        <v>10030</v>
      </c>
      <c r="U977" s="239" t="str">
        <f ca="1"/>
        <v>0</v>
      </c>
      <c r="V977" s="239">
        <f ca="1"/>
        <v>18300</v>
      </c>
      <c r="W977" s="23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7">
        <f ca="1"/>
        <v>45810</v>
      </c>
      <c r="AE977" s="237">
        <f ca="1"/>
        <v>0</v>
      </c>
      <c r="AF977" s="23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1">
        <f ca="1"/>
        <v>250602</v>
      </c>
      <c r="C978" s="241">
        <f ca="1"/>
        <v>0</v>
      </c>
      <c r="D978" s="240" t="str">
        <f ca="1"/>
        <v>瑞陵精機</v>
      </c>
      <c r="E978" s="240" t="str">
        <f ca="1"/>
        <v>製造課</v>
      </c>
      <c r="F978" s="240" t="str">
        <f ca="1"/>
        <v>等速ジョイント</v>
      </c>
      <c r="G978" s="240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7">
        <f ca="1"/>
        <v>37457</v>
      </c>
      <c r="M978">
        <f ca="1"/>
        <v>23</v>
      </c>
      <c r="N978" s="238">
        <f ca="1"/>
        <v>1200</v>
      </c>
      <c r="O978">
        <f ca="1"/>
        <v>0</v>
      </c>
      <c r="P978" s="239">
        <f ca="1"/>
        <v>1700</v>
      </c>
      <c r="Q978">
        <f ca="1"/>
        <v>0</v>
      </c>
      <c r="R978" s="239">
        <f ca="1"/>
        <v>500</v>
      </c>
      <c r="S978" s="239">
        <f ca="1"/>
        <v>200000</v>
      </c>
      <c r="T978" s="239">
        <f ca="1"/>
        <v>10030</v>
      </c>
      <c r="U978" s="239" t="str">
        <f ca="1"/>
        <v>0</v>
      </c>
      <c r="V978" s="239">
        <f ca="1"/>
        <v>18300</v>
      </c>
      <c r="W978" s="237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7">
        <f ca="1"/>
        <v>45810</v>
      </c>
      <c r="AE978" s="237">
        <f ca="1"/>
        <v>0</v>
      </c>
      <c r="AF978" s="237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1">
        <f ca="1"/>
        <v>221001</v>
      </c>
      <c r="C979" s="241">
        <f ca="1"/>
        <v>6546</v>
      </c>
      <c r="D979" s="240" t="str">
        <f ca="1"/>
        <v>ユアサ工機 新城</v>
      </c>
      <c r="E979" s="240" t="str">
        <f ca="1"/>
        <v>本社製造部製造3課</v>
      </c>
      <c r="F979" s="240" t="str">
        <f ca="1"/>
        <v>本社製造部製造3課</v>
      </c>
      <c r="G979" s="240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7">
        <f ca="1"/>
        <v>35097</v>
      </c>
      <c r="M979">
        <f ca="1"/>
        <v>29</v>
      </c>
      <c r="N979" s="238">
        <f ca="1"/>
        <v>1400</v>
      </c>
      <c r="O979">
        <f ca="1"/>
        <v>0</v>
      </c>
      <c r="P979" s="239">
        <f ca="1"/>
        <v>1900</v>
      </c>
      <c r="Q979">
        <f ca="1"/>
        <v>0</v>
      </c>
      <c r="R979" s="239">
        <f ca="1"/>
        <v>500</v>
      </c>
      <c r="S979" s="239">
        <f ca="1"/>
        <v>240000</v>
      </c>
      <c r="T979" s="239">
        <f ca="1"/>
        <v>12036</v>
      </c>
      <c r="U979" s="239" t="str">
        <f ca="1"/>
        <v>0</v>
      </c>
      <c r="V979" s="239">
        <f ca="1"/>
        <v>21960</v>
      </c>
      <c r="W979" s="237">
        <f ca="1"/>
        <v>46058</v>
      </c>
      <c r="X979">
        <f ca="1"/>
        <v>52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7">
        <f ca="1"/>
        <v>45810</v>
      </c>
      <c r="AE979" s="237">
        <f ca="1"/>
        <v>0</v>
      </c>
      <c r="AF979" s="237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1">
        <f ca="1"/>
        <v>250603</v>
      </c>
      <c r="C980" s="241">
        <f ca="1"/>
        <v>212057</v>
      </c>
      <c r="D980" s="240" t="str">
        <f ca="1"/>
        <v>高雄工業 本社</v>
      </c>
      <c r="E980" s="240" t="str">
        <f ca="1"/>
        <v>高雄工業株式会社 愛知事業所本社工場製作課</v>
      </c>
      <c r="F980" s="240" t="str">
        <f ca="1"/>
        <v>Tライン</v>
      </c>
      <c r="G980" s="24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7">
        <f ca="1"/>
        <v>37181</v>
      </c>
      <c r="M980">
        <f ca="1"/>
        <v>24</v>
      </c>
      <c r="N980" s="238">
        <f ca="1"/>
        <v>1200</v>
      </c>
      <c r="O980">
        <f ca="1"/>
        <v>0</v>
      </c>
      <c r="P980" s="239">
        <f ca="1"/>
        <v>1650</v>
      </c>
      <c r="Q980">
        <f ca="1"/>
        <v>0</v>
      </c>
      <c r="R980" s="239">
        <f ca="1"/>
        <v>450</v>
      </c>
      <c r="S980" s="239">
        <f ca="1"/>
        <v>200000</v>
      </c>
      <c r="T980" s="239">
        <f ca="1"/>
        <v>10030</v>
      </c>
      <c r="U980" s="239" t="str">
        <f ca="1"/>
        <v>0</v>
      </c>
      <c r="V980" s="239">
        <f ca="1"/>
        <v>18300</v>
      </c>
      <c r="W980" s="237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7">
        <f ca="1"/>
        <v>45812</v>
      </c>
      <c r="AE980" s="237">
        <f ca="1"/>
        <v>0</v>
      </c>
      <c r="AF980" s="237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1">
        <f ca="1"/>
        <v>250604</v>
      </c>
      <c r="C981" s="241">
        <f ca="1"/>
        <v>212056</v>
      </c>
      <c r="D981" s="240" t="str">
        <f ca="1"/>
        <v>高雄工業 本社</v>
      </c>
      <c r="E981" s="240" t="str">
        <f ca="1"/>
        <v>高雄工業株式会社 営業部 第一営業部本社営業課</v>
      </c>
      <c r="F981" s="240" t="str">
        <f ca="1"/>
        <v>リフト作業</v>
      </c>
      <c r="G981" s="240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7">
        <f ca="1"/>
        <v>28403</v>
      </c>
      <c r="M981">
        <f ca="1"/>
        <v>48</v>
      </c>
      <c r="N981" s="238">
        <f ca="1"/>
        <v>1400</v>
      </c>
      <c r="O981">
        <f ca="1"/>
        <v>0</v>
      </c>
      <c r="P981" s="239">
        <f ca="1"/>
        <v>1750</v>
      </c>
      <c r="Q981">
        <f ca="1"/>
        <v>0</v>
      </c>
      <c r="R981" s="239">
        <f ca="1"/>
        <v>350</v>
      </c>
      <c r="S981" s="239">
        <f ca="1"/>
        <v>240000</v>
      </c>
      <c r="T981" s="239">
        <f ca="1"/>
        <v>12036</v>
      </c>
      <c r="U981" s="239">
        <f ca="1"/>
        <v>1908</v>
      </c>
      <c r="V981" s="239">
        <f ca="1"/>
        <v>21960</v>
      </c>
      <c r="W981" s="237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7">
        <f ca="1"/>
        <v>45812</v>
      </c>
      <c r="AE981" s="237">
        <f ca="1"/>
        <v>0</v>
      </c>
      <c r="AF981" s="237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1">
        <f ca="1"/>
        <v>250605</v>
      </c>
      <c r="C982" s="241">
        <f ca="1"/>
        <v>242131</v>
      </c>
      <c r="D982" s="240" t="str">
        <f ca="1"/>
        <v>高雄工業 静岡</v>
      </c>
      <c r="E982" s="240" t="str">
        <f ca="1"/>
        <v>高雄工業株式会社 静岡事業所第二工場製作課</v>
      </c>
      <c r="F982" s="240" t="str">
        <f ca="1"/>
        <v>トラニオン</v>
      </c>
      <c r="G982" s="240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7">
        <f ca="1"/>
        <v>37497</v>
      </c>
      <c r="M982">
        <f ca="1"/>
        <v>23</v>
      </c>
      <c r="N982" s="238">
        <f ca="1"/>
        <v>1200</v>
      </c>
      <c r="O982">
        <f ca="1"/>
        <v>0</v>
      </c>
      <c r="P982" s="239">
        <f ca="1"/>
        <v>1650</v>
      </c>
      <c r="Q982">
        <f ca="1"/>
        <v>0</v>
      </c>
      <c r="R982" s="239">
        <f ca="1"/>
        <v>450</v>
      </c>
      <c r="S982" s="239">
        <f ca="1"/>
        <v>200000</v>
      </c>
      <c r="T982" s="239">
        <f ca="1"/>
        <v>10030</v>
      </c>
      <c r="U982" s="239" t="str">
        <f ca="1"/>
        <v>0</v>
      </c>
      <c r="V982" s="239">
        <f ca="1"/>
        <v>18300</v>
      </c>
      <c r="W982" s="237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7">
        <f ca="1"/>
        <v>45817</v>
      </c>
      <c r="AE982" s="237">
        <f ca="1"/>
        <v>0</v>
      </c>
      <c r="AF982" s="237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1">
        <f ca="1"/>
        <v>250606</v>
      </c>
      <c r="C983" s="241">
        <f ca="1"/>
        <v>0</v>
      </c>
      <c r="D983" s="240" t="str">
        <f ca="1"/>
        <v>高雄工業 海南第一</v>
      </c>
      <c r="E983" s="240">
        <f ca="1"/>
        <v>0</v>
      </c>
      <c r="F983" s="240">
        <f ca="1"/>
        <v>0</v>
      </c>
      <c r="G983" s="240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7">
        <f ca="1"/>
        <v>31309</v>
      </c>
      <c r="M983">
        <f ca="1"/>
        <v>40</v>
      </c>
      <c r="N983" s="238">
        <f ca="1"/>
        <v>1400</v>
      </c>
      <c r="O983">
        <f ca="1"/>
        <v>0</v>
      </c>
      <c r="P983" s="239">
        <f ca="1"/>
        <v>1750</v>
      </c>
      <c r="Q983">
        <f ca="1"/>
        <v>0</v>
      </c>
      <c r="R983" s="239">
        <f ca="1"/>
        <v>350</v>
      </c>
      <c r="S983" s="239">
        <f ca="1"/>
        <v>0</v>
      </c>
      <c r="T983" s="239" t="str">
        <f ca="1"/>
        <v/>
      </c>
      <c r="U983" s="239" t="str">
        <f ca="1"/>
        <v>0</v>
      </c>
      <c r="V983" s="239" t="str">
        <f ca="1"/>
        <v/>
      </c>
      <c r="W983" s="237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7">
        <f ca="1"/>
        <v>45810</v>
      </c>
      <c r="AE983" s="237">
        <f ca="1"/>
        <v>45810</v>
      </c>
      <c r="AF983" s="237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1">
        <f ca="1"/>
        <v>250607</v>
      </c>
      <c r="C984" s="241">
        <f ca="1"/>
        <v>242132</v>
      </c>
      <c r="D984" s="240" t="str">
        <f ca="1"/>
        <v>高雄工業 静岡</v>
      </c>
      <c r="E984" s="240" t="str">
        <f ca="1"/>
        <v>高雄工業株式会社 静岡事業所第一工場製作課</v>
      </c>
      <c r="F984" s="240" t="str">
        <f ca="1"/>
        <v>チャンファー</v>
      </c>
      <c r="G984" s="240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7">
        <f ca="1"/>
        <v>37360</v>
      </c>
      <c r="M984">
        <f ca="1"/>
        <v>23</v>
      </c>
      <c r="N984" s="238">
        <f ca="1"/>
        <v>1200</v>
      </c>
      <c r="O984">
        <f ca="1"/>
        <v>0</v>
      </c>
      <c r="P984" s="239">
        <f ca="1"/>
        <v>1650</v>
      </c>
      <c r="Q984">
        <f ca="1"/>
        <v>0</v>
      </c>
      <c r="R984" s="239">
        <f ca="1"/>
        <v>450</v>
      </c>
      <c r="S984" s="239">
        <f ca="1"/>
        <v>200000</v>
      </c>
      <c r="T984" s="239">
        <f ca="1"/>
        <v>10030</v>
      </c>
      <c r="U984" s="239" t="str">
        <f ca="1"/>
        <v>0</v>
      </c>
      <c r="V984" s="239">
        <f ca="1"/>
        <v>18300</v>
      </c>
      <c r="W984" s="237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7">
        <f ca="1"/>
        <v>45828</v>
      </c>
      <c r="AE984" s="237">
        <f ca="1"/>
        <v>0</v>
      </c>
      <c r="AF984" s="237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1">
        <f ca="1"/>
        <v>210812</v>
      </c>
      <c r="C985" s="241">
        <f ca="1"/>
        <v>83882</v>
      </c>
      <c r="D985" s="240" t="str">
        <f ca="1"/>
        <v>六甲電子</v>
      </c>
      <c r="E985" s="240" t="str">
        <f ca="1"/>
        <v>岡山工場製造部PR課６インチ担当</v>
      </c>
      <c r="F985" s="240">
        <f ca="1"/>
        <v>0</v>
      </c>
      <c r="G985" s="240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7">
        <f ca="1"/>
        <v>33805</v>
      </c>
      <c r="M985">
        <f ca="1"/>
        <v>33</v>
      </c>
      <c r="N985" s="238">
        <f ca="1"/>
        <v>1400</v>
      </c>
      <c r="O985">
        <f ca="1"/>
        <v>0</v>
      </c>
      <c r="P985" s="239">
        <f ca="1"/>
        <v>2000</v>
      </c>
      <c r="Q985">
        <f ca="1"/>
        <v>0</v>
      </c>
      <c r="R985" s="239">
        <f ca="1"/>
        <v>600</v>
      </c>
      <c r="S985" s="239">
        <f ca="1"/>
        <v>240000</v>
      </c>
      <c r="T985" s="239">
        <f ca="1"/>
        <v>12036</v>
      </c>
      <c r="U985" s="239" t="str">
        <f ca="1"/>
        <v>0</v>
      </c>
      <c r="V985" s="239">
        <f ca="1"/>
        <v>21960</v>
      </c>
      <c r="W985" s="237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7">
        <f ca="1"/>
        <v>45826</v>
      </c>
      <c r="AE985" s="237">
        <f ca="1"/>
        <v>0</v>
      </c>
      <c r="AF985" s="237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1">
        <f ca="1"/>
        <v>250608</v>
      </c>
      <c r="C986" s="241">
        <f ca="1"/>
        <v>212058</v>
      </c>
      <c r="D986" s="240" t="str">
        <f ca="1"/>
        <v>高雄工業 本社</v>
      </c>
      <c r="E986" s="240" t="str">
        <f ca="1"/>
        <v>高雄工業株式会社 愛知事業所本社工場製作課</v>
      </c>
      <c r="F986" s="240" t="str">
        <f ca="1"/>
        <v>Fライン</v>
      </c>
      <c r="G986" s="240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7">
        <f ca="1"/>
        <v>36548</v>
      </c>
      <c r="M986">
        <f ca="1"/>
        <v>25</v>
      </c>
      <c r="N986" s="238">
        <f ca="1"/>
        <v>1250</v>
      </c>
      <c r="O986">
        <f ca="1"/>
        <v>0</v>
      </c>
      <c r="P986" s="239">
        <f ca="1"/>
        <v>1650</v>
      </c>
      <c r="Q986">
        <f ca="1"/>
        <v>0</v>
      </c>
      <c r="R986" s="239">
        <f ca="1"/>
        <v>400</v>
      </c>
      <c r="S986" s="239">
        <f ca="1"/>
        <v>180000</v>
      </c>
      <c r="T986" s="239">
        <f ca="1"/>
        <v>9027</v>
      </c>
      <c r="U986" s="239" t="str">
        <f ca="1"/>
        <v>0</v>
      </c>
      <c r="V986" s="239">
        <f ca="1"/>
        <v>16470</v>
      </c>
      <c r="W986" s="237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7">
        <f ca="1"/>
        <v>45838</v>
      </c>
      <c r="AE986" s="237">
        <f ca="1"/>
        <v>0</v>
      </c>
      <c r="AF986" s="237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1">
        <f ca="1"/>
        <v>240709</v>
      </c>
      <c r="C987" s="241">
        <f ca="1"/>
        <v>0</v>
      </c>
      <c r="D987" s="240" t="str">
        <f ca="1"/>
        <v>PATEC</v>
      </c>
      <c r="E987" s="240" t="str">
        <f ca="1"/>
        <v>製造部塗装課</v>
      </c>
      <c r="F987" s="240" t="str">
        <f ca="1"/>
        <v>塗装B</v>
      </c>
      <c r="G987" s="240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7">
        <f ca="1"/>
        <v>37040</v>
      </c>
      <c r="M987">
        <f ca="1"/>
        <v>24</v>
      </c>
      <c r="N987" s="238">
        <f ca="1"/>
        <v>1600</v>
      </c>
      <c r="O987">
        <f ca="1"/>
        <v>0</v>
      </c>
      <c r="P987" s="239">
        <f ca="1"/>
        <v>2100</v>
      </c>
      <c r="Q987" t="str">
        <f ca="1"/>
        <v>24/2/21～24/8/20まで請求単価50円下げ</v>
      </c>
      <c r="R987" s="239">
        <f ca="1"/>
        <v>500</v>
      </c>
      <c r="S987" s="239">
        <f ca="1"/>
        <v>260000</v>
      </c>
      <c r="T987" s="239">
        <f ca="1"/>
        <v>13039</v>
      </c>
      <c r="U987" s="239" t="str">
        <f ca="1"/>
        <v>0</v>
      </c>
      <c r="V987" s="239">
        <f ca="1"/>
        <v>23790</v>
      </c>
      <c r="W987" s="23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7">
        <f ca="1"/>
        <v>45839</v>
      </c>
      <c r="AE987" s="237">
        <f ca="1"/>
        <v>0</v>
      </c>
      <c r="AF987" s="23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1">
        <f ca="1"/>
        <v>231003</v>
      </c>
      <c r="C988" s="241">
        <f ca="1"/>
        <v>0</v>
      </c>
      <c r="D988" s="240" t="str">
        <f ca="1"/>
        <v>六甲電子</v>
      </c>
      <c r="E988" s="240">
        <f ca="1"/>
        <v>0</v>
      </c>
      <c r="F988" s="240">
        <f ca="1"/>
        <v>0</v>
      </c>
      <c r="G988" s="240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7">
        <f ca="1"/>
        <v>36039</v>
      </c>
      <c r="M988">
        <f ca="1"/>
        <v>27</v>
      </c>
      <c r="N988" s="238">
        <f ca="1"/>
        <v>1400</v>
      </c>
      <c r="O988">
        <f ca="1"/>
        <v>0</v>
      </c>
      <c r="P988" s="239">
        <f ca="1"/>
        <v>2000</v>
      </c>
      <c r="Q988">
        <f ca="1"/>
        <v>0</v>
      </c>
      <c r="R988" s="239">
        <f ca="1"/>
        <v>600</v>
      </c>
      <c r="S988" s="239">
        <f ca="1"/>
        <v>260000</v>
      </c>
      <c r="T988" s="239">
        <f ca="1"/>
        <v>13039</v>
      </c>
      <c r="U988" s="239" t="str">
        <f ca="1"/>
        <v>0</v>
      </c>
      <c r="V988" s="239">
        <f ca="1"/>
        <v>23790</v>
      </c>
      <c r="W988" s="237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7">
        <f ca="1"/>
        <v>45839</v>
      </c>
      <c r="AE988" s="237">
        <f ca="1"/>
        <v>0</v>
      </c>
      <c r="AF988" s="237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1">
        <f ca="1"/>
        <v>250701</v>
      </c>
      <c r="C989" s="241">
        <f ca="1"/>
        <v>0</v>
      </c>
      <c r="D989" s="240" t="str">
        <f ca="1"/>
        <v>六甲電子</v>
      </c>
      <c r="E989" s="240">
        <f ca="1"/>
        <v>0</v>
      </c>
      <c r="F989" s="240">
        <f ca="1"/>
        <v>0</v>
      </c>
      <c r="G989" s="240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7">
        <f ca="1"/>
        <v>37160</v>
      </c>
      <c r="M989">
        <f ca="1"/>
        <v>24</v>
      </c>
      <c r="N989" s="238">
        <f ca="1"/>
        <v>1300</v>
      </c>
      <c r="O989">
        <f ca="1"/>
        <v>0</v>
      </c>
      <c r="P989" s="239">
        <f ca="1"/>
        <v>1900</v>
      </c>
      <c r="Q989">
        <f ca="1"/>
        <v>0</v>
      </c>
      <c r="R989" s="239">
        <f ca="1"/>
        <v>600</v>
      </c>
      <c r="S989" s="239">
        <f ca="1"/>
        <v>240000</v>
      </c>
      <c r="T989" s="239">
        <f ca="1"/>
        <v>12036</v>
      </c>
      <c r="U989" s="239" t="str">
        <f ca="1"/>
        <v>0</v>
      </c>
      <c r="V989" s="239">
        <f ca="1"/>
        <v>21960</v>
      </c>
      <c r="W989" s="237">
        <f ca="1"/>
        <v>46365</v>
      </c>
      <c r="X989" t="str">
        <f ca="1"/>
        <v/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7">
        <f ca="1"/>
        <v>45839</v>
      </c>
      <c r="AE989" s="237">
        <f ca="1"/>
        <v>0</v>
      </c>
      <c r="AF989" s="237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1">
        <f ca="1"/>
        <v>250702</v>
      </c>
      <c r="C990" s="241">
        <f ca="1"/>
        <v>0</v>
      </c>
      <c r="D990" s="240" t="str">
        <f ca="1"/>
        <v>ユアサ工機 御津</v>
      </c>
      <c r="E990" s="240">
        <f ca="1"/>
        <v>0</v>
      </c>
      <c r="F990" s="240">
        <f ca="1"/>
        <v>0</v>
      </c>
      <c r="G990" s="24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7">
        <f ca="1"/>
        <v>34979</v>
      </c>
      <c r="M990">
        <f ca="1"/>
        <v>30</v>
      </c>
      <c r="N990" s="238">
        <f ca="1"/>
        <v>1300</v>
      </c>
      <c r="O990">
        <f ca="1"/>
        <v>0</v>
      </c>
      <c r="P990" s="239">
        <f ca="1"/>
        <v>1900</v>
      </c>
      <c r="Q990">
        <f ca="1"/>
        <v>0</v>
      </c>
      <c r="R990" s="239">
        <f ca="1"/>
        <v>600</v>
      </c>
      <c r="S990" s="239">
        <f ca="1"/>
        <v>220000</v>
      </c>
      <c r="T990" s="239">
        <f ca="1"/>
        <v>11033</v>
      </c>
      <c r="U990" s="239" t="str">
        <f ca="1"/>
        <v>0</v>
      </c>
      <c r="V990" s="239">
        <f ca="1"/>
        <v>20130</v>
      </c>
      <c r="W990" s="237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7">
        <f ca="1"/>
        <v>45840</v>
      </c>
      <c r="AE990" s="237">
        <f ca="1"/>
        <v>0</v>
      </c>
      <c r="AF990" s="237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1">
        <f ca="1"/>
        <v>210610</v>
      </c>
      <c r="C991" s="241">
        <f ca="1"/>
        <v>222020</v>
      </c>
      <c r="D991" s="240" t="str">
        <f ca="1"/>
        <v>高雄工業 海南第一</v>
      </c>
      <c r="E991" s="240" t="str">
        <f ca="1"/>
        <v>高雄工業株式会社 愛知事業所海南第一工場製作1課</v>
      </c>
      <c r="F991" s="240" t="str">
        <f ca="1"/>
        <v>HUB</v>
      </c>
      <c r="G991" s="240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7">
        <f ca="1"/>
        <v>32979</v>
      </c>
      <c r="M991">
        <f ca="1"/>
        <v>35</v>
      </c>
      <c r="N991" s="238">
        <f ca="1"/>
        <v>1410</v>
      </c>
      <c r="O991" t="str">
        <f ca="1"/>
        <v>6/16~ \1200⇒\1250</v>
      </c>
      <c r="P991" s="239">
        <f ca="1"/>
        <v>1830</v>
      </c>
      <c r="Q991" t="str">
        <f ca="1"/>
        <v>9/16~ 1600円→1750円</v>
      </c>
      <c r="R991" s="239">
        <f ca="1"/>
        <v>420</v>
      </c>
      <c r="S991" s="239">
        <f ca="1"/>
        <v>260000</v>
      </c>
      <c r="T991" s="239">
        <f ca="1"/>
        <v>13039</v>
      </c>
      <c r="U991" s="239" t="str">
        <f ca="1"/>
        <v>0</v>
      </c>
      <c r="V991" s="239">
        <f ca="1"/>
        <v>23790</v>
      </c>
      <c r="W991" s="237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7">
        <f ca="1"/>
        <v>45845</v>
      </c>
      <c r="AE991" s="237">
        <f ca="1"/>
        <v>0</v>
      </c>
      <c r="AF991" s="237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1">
        <f ca="1"/>
        <v>250703</v>
      </c>
      <c r="C992" s="241">
        <f ca="1"/>
        <v>222089</v>
      </c>
      <c r="D992" s="240" t="str">
        <f ca="1"/>
        <v>高雄工業 海南第一</v>
      </c>
      <c r="E992" s="240" t="str">
        <f ca="1"/>
        <v>高雄工業株式会社 営業部 第二営業部海南HUB営業課</v>
      </c>
      <c r="F992" s="240" t="str">
        <f ca="1"/>
        <v>リフト作業</v>
      </c>
      <c r="G992" s="240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7">
        <f ca="1"/>
        <v>30437</v>
      </c>
      <c r="M992">
        <f ca="1"/>
        <v>42</v>
      </c>
      <c r="N992" s="238">
        <f ca="1"/>
        <v>1400</v>
      </c>
      <c r="O992">
        <f ca="1"/>
        <v>0</v>
      </c>
      <c r="P992" s="239">
        <f ca="1"/>
        <v>1750</v>
      </c>
      <c r="Q992">
        <f ca="1"/>
        <v>0</v>
      </c>
      <c r="R992" s="239">
        <f ca="1"/>
        <v>350</v>
      </c>
      <c r="S992" s="239">
        <f ca="1"/>
        <v>260000</v>
      </c>
      <c r="T992" s="239">
        <f ca="1"/>
        <v>13039</v>
      </c>
      <c r="U992" s="239">
        <f ca="1"/>
        <v>2067</v>
      </c>
      <c r="V992" s="239">
        <f ca="1"/>
        <v>23790</v>
      </c>
      <c r="W992" s="237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7">
        <f ca="1"/>
        <v>45845</v>
      </c>
      <c r="AE992" s="237">
        <f ca="1"/>
        <v>0</v>
      </c>
      <c r="AF992" s="237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1">
        <f ca="1"/>
        <v>250214</v>
      </c>
      <c r="C993" s="241">
        <f ca="1"/>
        <v>5683</v>
      </c>
      <c r="D993" s="240" t="str">
        <f ca="1"/>
        <v>加藤木材工業 本社</v>
      </c>
      <c r="E993" s="240" t="str">
        <f ca="1"/>
        <v>生産2部</v>
      </c>
      <c r="F993" s="240" t="str">
        <f ca="1"/>
        <v>生産課</v>
      </c>
      <c r="G993" s="240" t="str">
        <f ca="1"/>
        <v>機械オペレーター及び機械メンテナンス他付随する業務</v>
      </c>
      <c r="H993" t="str">
        <f ca="1"/>
        <v>NGUYEN DINH THANG</v>
      </c>
      <c r="I993" t="str">
        <f ca="1"/>
        <v>グエン　ディン　タン</v>
      </c>
      <c r="J993" t="str">
        <f ca="1"/>
        <v>男</v>
      </c>
      <c r="K993" t="str">
        <f ca="1"/>
        <v>ﾍﾞﾄﾅﾑ</v>
      </c>
      <c r="L993" s="237">
        <f ca="1"/>
        <v>37415</v>
      </c>
      <c r="M993">
        <f ca="1"/>
        <v>23</v>
      </c>
      <c r="N993" s="238">
        <f ca="1"/>
        <v>1300</v>
      </c>
      <c r="O993">
        <f ca="1"/>
        <v>0</v>
      </c>
      <c r="P993" s="239">
        <f ca="1"/>
        <v>1700</v>
      </c>
      <c r="Q993">
        <f ca="1"/>
        <v>0</v>
      </c>
      <c r="R993" s="239">
        <f ca="1"/>
        <v>400</v>
      </c>
      <c r="S993" s="239">
        <f ca="1"/>
        <v>260000</v>
      </c>
      <c r="T993" s="239">
        <f ca="1"/>
        <v>13039</v>
      </c>
      <c r="U993" s="239" t="str">
        <f ca="1"/>
        <v>0</v>
      </c>
      <c r="V993" s="239">
        <f ca="1"/>
        <v>23790</v>
      </c>
      <c r="W993" s="237">
        <f ca="1"/>
        <v>45995</v>
      </c>
      <c r="X993" t="str">
        <f ca="1"/>
        <v>期限過ぎてます! 11</v>
      </c>
      <c r="Y993" t="str">
        <f ca="1"/>
        <v>技術・人文知識・国際業務</v>
      </c>
      <c r="Z993" t="str">
        <f ca="1"/>
        <v>486-0918</v>
      </c>
      <c r="AA993" t="str">
        <f ca="1"/>
        <v>愛知県春日井市如意申町6-11-17</v>
      </c>
      <c r="AB993" t="str">
        <f ca="1"/>
        <v>ﾌﾚｸﾞﾗﾝｽｳｼ202</v>
      </c>
      <c r="AC993">
        <f ca="1"/>
        <v>0</v>
      </c>
      <c r="AD993" s="237">
        <f ca="1"/>
        <v>45698</v>
      </c>
      <c r="AE993" s="237">
        <f ca="1"/>
        <v>0</v>
      </c>
      <c r="AF993" s="237">
        <f ca="1"/>
        <v>0</v>
      </c>
      <c r="AG993">
        <f ca="1"/>
        <v>45698</v>
      </c>
      <c r="AH993" t="str">
        <f ca="1"/>
        <v>2/26林</v>
      </c>
      <c r="AI993">
        <f ca="1"/>
        <v>0</v>
      </c>
      <c r="AJ993">
        <f ca="1"/>
        <v>45698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1">
        <f ca="1"/>
        <v>250704</v>
      </c>
      <c r="C994" s="241">
        <f ca="1"/>
        <v>8210136</v>
      </c>
      <c r="D994" s="240" t="str">
        <f ca="1"/>
        <v>コーリツ 本社</v>
      </c>
      <c r="E994" s="240" t="str">
        <f ca="1"/>
        <v>本社工場製造1課2工区2班</v>
      </c>
      <c r="F994" s="240" t="str">
        <f ca="1"/>
        <v>本社工場製造1課2工区2班</v>
      </c>
      <c r="G994" s="240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7">
        <f ca="1"/>
        <v>35107</v>
      </c>
      <c r="M994">
        <f ca="1"/>
        <v>29</v>
      </c>
      <c r="N994" s="238">
        <f ca="1"/>
        <v>1500</v>
      </c>
      <c r="O994">
        <f ca="1"/>
        <v>0</v>
      </c>
      <c r="P994" s="239">
        <f ca="1"/>
        <v>2150</v>
      </c>
      <c r="Q994">
        <f ca="1"/>
        <v>0</v>
      </c>
      <c r="R994" s="239">
        <f ca="1"/>
        <v>650</v>
      </c>
      <c r="S994" s="239">
        <f ca="1"/>
        <v>280000</v>
      </c>
      <c r="T994" s="239">
        <f ca="1"/>
        <v>14042</v>
      </c>
      <c r="U994" s="239" t="str">
        <f ca="1"/>
        <v>0</v>
      </c>
      <c r="V994" s="239">
        <f ca="1"/>
        <v>25620</v>
      </c>
      <c r="W994" s="237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7">
        <f ca="1"/>
        <v>45859</v>
      </c>
      <c r="AE994" s="237">
        <f ca="1"/>
        <v>0</v>
      </c>
      <c r="AF994" s="237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1">
        <f ca="1"/>
        <v>250705</v>
      </c>
      <c r="C995" s="241">
        <f ca="1"/>
        <v>0</v>
      </c>
      <c r="D995" s="240" t="str">
        <f ca="1"/>
        <v>ピーエムアイ</v>
      </c>
      <c r="E995" s="240">
        <f ca="1"/>
        <v>0</v>
      </c>
      <c r="F995" s="240">
        <f ca="1"/>
        <v>0</v>
      </c>
      <c r="G995" s="240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7">
        <f ca="1"/>
        <v>37021</v>
      </c>
      <c r="M995">
        <f ca="1"/>
        <v>24</v>
      </c>
      <c r="N995" s="238">
        <f ca="1"/>
        <v>1300</v>
      </c>
      <c r="O995">
        <f ca="1"/>
        <v>0</v>
      </c>
      <c r="P995" s="239">
        <f ca="1"/>
        <v>1800</v>
      </c>
      <c r="Q995">
        <f ca="1"/>
        <v>0</v>
      </c>
      <c r="R995" s="239">
        <f ca="1"/>
        <v>500</v>
      </c>
      <c r="S995" s="239">
        <f ca="1"/>
        <v>240000</v>
      </c>
      <c r="T995" s="239">
        <f ca="1"/>
        <v>12036</v>
      </c>
      <c r="U995" s="239" t="str">
        <f ca="1"/>
        <v>0</v>
      </c>
      <c r="V995" s="239">
        <f ca="1"/>
        <v>21960</v>
      </c>
      <c r="W995" s="237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 s="237">
        <f ca="1"/>
        <v>45859</v>
      </c>
      <c r="AE995" s="237">
        <f ca="1"/>
        <v>0</v>
      </c>
      <c r="AF995" s="237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1">
        <f ca="1"/>
        <v>250222</v>
      </c>
      <c r="C996" s="241">
        <f ca="1"/>
        <v>5690</v>
      </c>
      <c r="D996" s="240" t="str">
        <f ca="1"/>
        <v>加藤木材工業 本社</v>
      </c>
      <c r="E996" s="240" t="str">
        <f ca="1"/>
        <v>生産1部</v>
      </c>
      <c r="F996" s="240" t="str">
        <f ca="1"/>
        <v>2課</v>
      </c>
      <c r="G996" s="240" t="str">
        <f ca="1"/>
        <v>機械オペレーター及び機械メンテナンス他付随する業務</v>
      </c>
      <c r="H996" t="str">
        <f ca="1"/>
        <v>NGUYEN DINH THUAN</v>
      </c>
      <c r="I996" t="str">
        <f ca="1"/>
        <v>グエン　ディン　トゥアン</v>
      </c>
      <c r="J996" t="str">
        <f ca="1"/>
        <v>男</v>
      </c>
      <c r="K996" t="str">
        <f ca="1"/>
        <v>ﾍﾞﾄﾅﾑ</v>
      </c>
      <c r="L996" s="237">
        <f ca="1"/>
        <v>36747</v>
      </c>
      <c r="M996">
        <f ca="1"/>
        <v>25</v>
      </c>
      <c r="N996" s="238">
        <f ca="1"/>
        <v>1300</v>
      </c>
      <c r="O996">
        <f ca="1"/>
        <v>0</v>
      </c>
      <c r="P996" s="239">
        <f ca="1"/>
        <v>1700</v>
      </c>
      <c r="Q996">
        <f ca="1"/>
        <v>0</v>
      </c>
      <c r="R996" s="239">
        <f ca="1"/>
        <v>400</v>
      </c>
      <c r="S996" s="239">
        <f ca="1"/>
        <v>260000</v>
      </c>
      <c r="T996" s="239">
        <f ca="1"/>
        <v>13039</v>
      </c>
      <c r="U996" s="239" t="str">
        <f ca="1"/>
        <v>0</v>
      </c>
      <c r="V996" s="239">
        <f ca="1"/>
        <v>23790</v>
      </c>
      <c r="W996" s="237">
        <f ca="1"/>
        <v>46014</v>
      </c>
      <c r="X996">
        <f ca="1"/>
        <v>8</v>
      </c>
      <c r="Y996" t="str">
        <f ca="1"/>
        <v>技術・人文知識・国際業務</v>
      </c>
      <c r="Z996" t="str">
        <f ca="1"/>
        <v>486-0918</v>
      </c>
      <c r="AA996" t="str">
        <f ca="1"/>
        <v>愛知県春日井市如意申町6-11-17</v>
      </c>
      <c r="AB996" t="str">
        <f ca="1"/>
        <v>ﾌﾚｸﾞﾗﾝｽｳｼ202</v>
      </c>
      <c r="AC996">
        <f ca="1"/>
        <v>0</v>
      </c>
      <c r="AD996" s="237">
        <f ca="1"/>
        <v>45705</v>
      </c>
      <c r="AE996" s="237">
        <f ca="1"/>
        <v>0</v>
      </c>
      <c r="AF996" s="237">
        <f ca="1"/>
        <v>0</v>
      </c>
      <c r="AG996">
        <f ca="1"/>
        <v>45705</v>
      </c>
      <c r="AH996" t="str">
        <f ca="1"/>
        <v>2/25林</v>
      </c>
      <c r="AI996">
        <f ca="1"/>
        <v>0</v>
      </c>
      <c r="AJ996">
        <f ca="1"/>
        <v>45705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1">
        <f ca="1"/>
        <v>250707</v>
      </c>
      <c r="C997" s="241">
        <f ca="1"/>
        <v>0</v>
      </c>
      <c r="D997" s="240" t="str">
        <f ca="1"/>
        <v>加藤木材工業 本社</v>
      </c>
      <c r="E997" s="240">
        <f ca="1"/>
        <v>0</v>
      </c>
      <c r="F997" s="240">
        <f ca="1"/>
        <v>0</v>
      </c>
      <c r="G997" s="240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7">
        <f ca="1"/>
        <v>33252</v>
      </c>
      <c r="M997">
        <f ca="1"/>
        <v>34</v>
      </c>
      <c r="N997" s="238">
        <f ca="1"/>
        <v>1300</v>
      </c>
      <c r="O997">
        <f ca="1"/>
        <v>0</v>
      </c>
      <c r="P997" s="239">
        <f ca="1"/>
        <v>1700</v>
      </c>
      <c r="Q997">
        <f ca="1"/>
        <v>0</v>
      </c>
      <c r="R997" s="239">
        <f ca="1"/>
        <v>400</v>
      </c>
      <c r="S997" s="239">
        <f ca="1"/>
        <v>0</v>
      </c>
      <c r="T997" s="239" t="str">
        <f ca="1"/>
        <v/>
      </c>
      <c r="U997" s="239" t="str">
        <f ca="1"/>
        <v>0</v>
      </c>
      <c r="V997" s="239">
        <f ca="1"/>
        <v>0</v>
      </c>
      <c r="W997" s="23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7">
        <f ca="1"/>
        <v>45860</v>
      </c>
      <c r="AE997" s="237">
        <f ca="1"/>
        <v>45862</v>
      </c>
      <c r="AF997" s="23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1">
        <f ca="1"/>
        <v>250708</v>
      </c>
      <c r="C998" s="241">
        <f ca="1"/>
        <v>242133</v>
      </c>
      <c r="D998" s="240" t="str">
        <f ca="1"/>
        <v>高雄工業 静岡</v>
      </c>
      <c r="E998" s="240" t="str">
        <f ca="1"/>
        <v>高雄工業株式会社 静岡事業所第一工場製作課</v>
      </c>
      <c r="F998" s="240" t="str">
        <f ca="1"/>
        <v>自動旋削</v>
      </c>
      <c r="G998" s="240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7">
        <f ca="1"/>
        <v>37352</v>
      </c>
      <c r="M998">
        <f ca="1"/>
        <v>23</v>
      </c>
      <c r="N998" s="238">
        <f ca="1"/>
        <v>1200</v>
      </c>
      <c r="O998">
        <f ca="1"/>
        <v>0</v>
      </c>
      <c r="P998" s="239">
        <f ca="1"/>
        <v>1650</v>
      </c>
      <c r="Q998">
        <f ca="1"/>
        <v>0</v>
      </c>
      <c r="R998" s="239">
        <f ca="1"/>
        <v>450</v>
      </c>
      <c r="S998" s="239">
        <f ca="1"/>
        <v>220000</v>
      </c>
      <c r="T998" s="239">
        <f ca="1"/>
        <v>11033</v>
      </c>
      <c r="U998" s="239" t="str">
        <f ca="1"/>
        <v>0</v>
      </c>
      <c r="V998" s="239">
        <f ca="1"/>
        <v>20130</v>
      </c>
      <c r="W998" s="237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7">
        <f ca="1"/>
        <v>45861</v>
      </c>
      <c r="AE998" s="237">
        <f ca="1"/>
        <v>0</v>
      </c>
      <c r="AF998" s="237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1">
        <f ca="1"/>
        <v>211217</v>
      </c>
      <c r="C999" s="241">
        <f ca="1"/>
        <v>232035</v>
      </c>
      <c r="D999" s="240" t="str">
        <f ca="1"/>
        <v>六甲電子</v>
      </c>
      <c r="E999" s="240" t="str">
        <f ca="1"/>
        <v>高雄工業株式会社 岡山事業所CVJ工場製作課</v>
      </c>
      <c r="F999" s="240" t="str">
        <f ca="1"/>
        <v>CVJ長軸旋盤係</v>
      </c>
      <c r="G999" s="240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7">
        <f ca="1"/>
        <v>34750</v>
      </c>
      <c r="M999">
        <f ca="1"/>
        <v>30</v>
      </c>
      <c r="N999" s="238">
        <f ca="1"/>
        <v>1400</v>
      </c>
      <c r="O999">
        <f ca="1"/>
        <v>0</v>
      </c>
      <c r="P999" s="239">
        <f ca="1"/>
        <v>2000</v>
      </c>
      <c r="Q999">
        <f ca="1"/>
        <v>0</v>
      </c>
      <c r="R999" s="239">
        <f ca="1"/>
        <v>600</v>
      </c>
      <c r="S999" s="239">
        <f ca="1"/>
        <v>260000</v>
      </c>
      <c r="T999" s="239">
        <f ca="1"/>
        <v>13039</v>
      </c>
      <c r="U999" s="239" t="str">
        <f ca="1"/>
        <v>0</v>
      </c>
      <c r="V999" s="239">
        <f ca="1"/>
        <v>23790</v>
      </c>
      <c r="W999" s="237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7">
        <f ca="1"/>
        <v>45862</v>
      </c>
      <c r="AE999" s="237">
        <f ca="1"/>
        <v>0</v>
      </c>
      <c r="AF999" s="237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1">
        <f ca="1"/>
        <v>240405</v>
      </c>
      <c r="C1000" s="241">
        <f ca="1"/>
        <v>232135</v>
      </c>
      <c r="D1000" s="240" t="str">
        <f ca="1"/>
        <v>六甲電子</v>
      </c>
      <c r="E1000" s="240" t="str">
        <f ca="1"/>
        <v>高雄工業株式会社 岡山事業所HUB工場製作1課</v>
      </c>
      <c r="F1000" s="240" t="str">
        <f ca="1"/>
        <v>1次旋係</v>
      </c>
      <c r="G1000" s="24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7">
        <f ca="1"/>
        <v>37183</v>
      </c>
      <c r="M1000">
        <f ca="1"/>
        <v>24</v>
      </c>
      <c r="N1000" s="238">
        <f ca="1"/>
        <v>1400</v>
      </c>
      <c r="O1000">
        <f ca="1"/>
        <v>0</v>
      </c>
      <c r="P1000" s="239">
        <f ca="1"/>
        <v>2000</v>
      </c>
      <c r="Q1000">
        <f ca="1"/>
        <v>0</v>
      </c>
      <c r="R1000" s="239">
        <f ca="1"/>
        <v>600</v>
      </c>
      <c r="S1000" s="239">
        <f ca="1"/>
        <v>260000</v>
      </c>
      <c r="T1000" s="239">
        <f ca="1"/>
        <v>13039</v>
      </c>
      <c r="U1000" s="239" t="str">
        <f ca="1"/>
        <v>0</v>
      </c>
      <c r="V1000" s="239">
        <f ca="1"/>
        <v>23790</v>
      </c>
      <c r="W1000" s="237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7">
        <f ca="1"/>
        <v>45867</v>
      </c>
      <c r="AE1000" s="237">
        <f ca="1"/>
        <v>0</v>
      </c>
      <c r="AF1000" s="237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1">
        <f ca="1"/>
        <v>240909</v>
      </c>
      <c r="C1001" s="241">
        <f ca="1"/>
        <v>0</v>
      </c>
      <c r="D1001" s="240" t="str">
        <f ca="1"/>
        <v>六甲電子</v>
      </c>
      <c r="E1001" s="240">
        <f ca="1"/>
        <v>0</v>
      </c>
      <c r="F1001" s="240">
        <f ca="1"/>
        <v>0</v>
      </c>
      <c r="G1001" s="240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7">
        <f ca="1"/>
        <v>33395</v>
      </c>
      <c r="M1001">
        <f ca="1"/>
        <v>34</v>
      </c>
      <c r="N1001" s="238">
        <f ca="1"/>
        <v>1400</v>
      </c>
      <c r="O1001">
        <f ca="1"/>
        <v>0</v>
      </c>
      <c r="P1001" s="239">
        <f ca="1"/>
        <v>2000</v>
      </c>
      <c r="Q1001">
        <f ca="1"/>
        <v>0</v>
      </c>
      <c r="R1001" s="239">
        <f ca="1"/>
        <v>600</v>
      </c>
      <c r="S1001" s="239">
        <f ca="1"/>
        <v>260000</v>
      </c>
      <c r="T1001" s="239">
        <f ca="1"/>
        <v>13039</v>
      </c>
      <c r="U1001" s="239" t="str">
        <f ca="1"/>
        <v>0</v>
      </c>
      <c r="V1001" s="239">
        <f ca="1"/>
        <v>23790</v>
      </c>
      <c r="W1001" s="237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7">
        <f ca="1"/>
        <v>45867</v>
      </c>
      <c r="AE1001" s="237">
        <f ca="1"/>
        <v>0</v>
      </c>
      <c r="AF1001" s="237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1">
        <f ca="1"/>
        <v>250709</v>
      </c>
      <c r="C1002" s="241">
        <f ca="1"/>
        <v>232178</v>
      </c>
      <c r="D1002" s="240" t="str">
        <f ca="1"/>
        <v>高雄工業 岡山</v>
      </c>
      <c r="E1002" s="240" t="str">
        <f ca="1"/>
        <v>高雄工業株式会社 静岡事業所第一工場製作課</v>
      </c>
      <c r="F1002" s="240" t="str">
        <f ca="1"/>
        <v>CVJ長軸旋盤係</v>
      </c>
      <c r="G1002" s="240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7">
        <f ca="1"/>
        <v>37476</v>
      </c>
      <c r="M1002">
        <f ca="1"/>
        <v>23</v>
      </c>
      <c r="N1002" s="238">
        <f ca="1"/>
        <v>1200</v>
      </c>
      <c r="O1002">
        <f ca="1"/>
        <v>0</v>
      </c>
      <c r="P1002" s="239">
        <f ca="1"/>
        <v>1650</v>
      </c>
      <c r="Q1002">
        <f ca="1"/>
        <v>0</v>
      </c>
      <c r="R1002" s="239">
        <f ca="1"/>
        <v>450</v>
      </c>
      <c r="S1002" s="239">
        <f ca="1"/>
        <v>220000</v>
      </c>
      <c r="T1002" s="239">
        <f ca="1"/>
        <v>11033</v>
      </c>
      <c r="U1002" s="239" t="str">
        <f ca="1"/>
        <v>0</v>
      </c>
      <c r="V1002" s="239">
        <f ca="1"/>
        <v>20130</v>
      </c>
      <c r="W1002" s="237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7">
        <f ca="1"/>
        <v>45867</v>
      </c>
      <c r="AE1002" s="237">
        <f ca="1"/>
        <v>0</v>
      </c>
      <c r="AF1002" s="237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1">
        <f ca="1"/>
        <v>250801</v>
      </c>
      <c r="C1003" s="241">
        <f ca="1"/>
        <v>0</v>
      </c>
      <c r="D1003" s="240" t="str">
        <f ca="1"/>
        <v>ワーク 堺</v>
      </c>
      <c r="E1003" s="240">
        <f ca="1"/>
        <v>0</v>
      </c>
      <c r="F1003" s="240">
        <f ca="1"/>
        <v>0</v>
      </c>
      <c r="G1003" s="240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7">
        <f ca="1"/>
        <v>36557</v>
      </c>
      <c r="M1003">
        <f ca="1"/>
        <v>25</v>
      </c>
      <c r="N1003" s="238">
        <f ca="1"/>
        <v>1400</v>
      </c>
      <c r="O1003">
        <f ca="1"/>
        <v>0</v>
      </c>
      <c r="P1003" s="239">
        <f ca="1"/>
        <v>1900</v>
      </c>
      <c r="Q1003">
        <f ca="1"/>
        <v>0</v>
      </c>
      <c r="R1003" s="239">
        <f ca="1"/>
        <v>500</v>
      </c>
      <c r="S1003" s="239">
        <f ca="1"/>
        <v>190000</v>
      </c>
      <c r="T1003" s="239">
        <f ca="1"/>
        <v>9528</v>
      </c>
      <c r="U1003" s="239" t="str">
        <f ca="1"/>
        <v>0</v>
      </c>
      <c r="V1003" s="239">
        <f ca="1"/>
        <v>17385</v>
      </c>
      <c r="W1003" s="237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7">
        <f ca="1"/>
        <v>45870</v>
      </c>
      <c r="AE1003" s="237">
        <f ca="1"/>
        <v>0</v>
      </c>
      <c r="AF1003" s="237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1">
        <f ca="1"/>
        <v>230701</v>
      </c>
      <c r="C1004" s="241">
        <f ca="1"/>
        <v>0</v>
      </c>
      <c r="D1004" s="240" t="str">
        <f ca="1"/>
        <v>ユアサ工機 新城</v>
      </c>
      <c r="E1004" s="240" t="str">
        <f ca="1"/>
        <v>本社製造部製造3課</v>
      </c>
      <c r="F1004" s="240" t="str">
        <f ca="1"/>
        <v>本社製造部製造3課</v>
      </c>
      <c r="G1004" s="240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7">
        <f ca="1"/>
        <v>31876</v>
      </c>
      <c r="M1004">
        <f ca="1"/>
        <v>38</v>
      </c>
      <c r="N1004" s="238">
        <f ca="1"/>
        <v>1400</v>
      </c>
      <c r="O1004">
        <f ca="1"/>
        <v>0</v>
      </c>
      <c r="P1004" s="239">
        <f ca="1"/>
        <v>1800</v>
      </c>
      <c r="Q1004">
        <f ca="1"/>
        <v>0</v>
      </c>
      <c r="R1004" s="239">
        <f ca="1"/>
        <v>400</v>
      </c>
      <c r="S1004" s="239">
        <f ca="1"/>
        <v>190000</v>
      </c>
      <c r="T1004" s="239">
        <f ca="1"/>
        <v>9528</v>
      </c>
      <c r="U1004" s="239" t="str">
        <f ca="1"/>
        <v>0</v>
      </c>
      <c r="V1004" s="239">
        <f ca="1"/>
        <v>17385</v>
      </c>
      <c r="W1004" s="237">
        <f ca="1"/>
        <v>46096</v>
      </c>
      <c r="X1004">
        <f ca="1"/>
        <v>90</v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7">
        <f ca="1"/>
        <v>45870</v>
      </c>
      <c r="AE1004" s="237">
        <f ca="1"/>
        <v>0</v>
      </c>
      <c r="AF1004" s="237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1">
        <f ca="1"/>
        <v>220211</v>
      </c>
      <c r="C1005" s="241">
        <f ca="1"/>
        <v>0</v>
      </c>
      <c r="D1005" s="240" t="str">
        <f ca="1"/>
        <v>ワーク 堺</v>
      </c>
      <c r="E1005" s="240" t="str">
        <f ca="1"/>
        <v>堺工場　製造部</v>
      </c>
      <c r="F1005" s="240">
        <f ca="1"/>
        <v>0</v>
      </c>
      <c r="G1005" s="240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7">
        <f ca="1"/>
        <v>34432</v>
      </c>
      <c r="M1005">
        <f ca="1"/>
        <v>31</v>
      </c>
      <c r="N1005" s="238">
        <f ca="1"/>
        <v>1400</v>
      </c>
      <c r="O1005">
        <f ca="1"/>
        <v>0</v>
      </c>
      <c r="P1005" s="239">
        <f ca="1"/>
        <v>1900</v>
      </c>
      <c r="Q1005">
        <f ca="1"/>
        <v>0</v>
      </c>
      <c r="R1005" s="239">
        <f ca="1"/>
        <v>500</v>
      </c>
      <c r="S1005" s="239">
        <f ca="1"/>
        <v>190000</v>
      </c>
      <c r="T1005" s="239">
        <f ca="1"/>
        <v>9528</v>
      </c>
      <c r="U1005" s="239" t="str">
        <f ca="1"/>
        <v>0</v>
      </c>
      <c r="V1005" s="239">
        <f ca="1"/>
        <v>17385</v>
      </c>
      <c r="W1005" s="237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7">
        <f ca="1"/>
        <v>45873</v>
      </c>
      <c r="AE1005" s="237">
        <f ca="1"/>
        <v>0</v>
      </c>
      <c r="AF1005" s="237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1">
        <f ca="1"/>
        <v>250802</v>
      </c>
      <c r="C1006" s="241">
        <f ca="1"/>
        <v>242135</v>
      </c>
      <c r="D1006" s="240" t="str">
        <f ca="1"/>
        <v>高雄工業 静岡</v>
      </c>
      <c r="E1006" s="240" t="str">
        <f ca="1"/>
        <v>高雄工業株式会社 静岡事業所第一工場製作課</v>
      </c>
      <c r="F1006" s="240" t="str">
        <f ca="1"/>
        <v>転造</v>
      </c>
      <c r="G1006" s="240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7">
        <f ca="1"/>
        <v>37487</v>
      </c>
      <c r="M1006">
        <f ca="1"/>
        <v>23</v>
      </c>
      <c r="N1006" s="238">
        <f ca="1"/>
        <v>1200</v>
      </c>
      <c r="O1006">
        <f ca="1"/>
        <v>0</v>
      </c>
      <c r="P1006" s="239">
        <f ca="1"/>
        <v>1650</v>
      </c>
      <c r="Q1006">
        <f ca="1"/>
        <v>0</v>
      </c>
      <c r="R1006" s="239">
        <f ca="1"/>
        <v>450</v>
      </c>
      <c r="S1006" s="239">
        <f ca="1"/>
        <v>160000</v>
      </c>
      <c r="T1006" s="239">
        <f ca="1"/>
        <v>8024</v>
      </c>
      <c r="U1006" s="239" t="str">
        <f ca="1"/>
        <v>0</v>
      </c>
      <c r="V1006" s="239">
        <f ca="1"/>
        <v>14640</v>
      </c>
      <c r="W1006" s="237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7">
        <f ca="1"/>
        <v>45873</v>
      </c>
      <c r="AE1006" s="237">
        <f ca="1"/>
        <v>0</v>
      </c>
      <c r="AF1006" s="237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1">
        <f ca="1"/>
        <v>250803</v>
      </c>
      <c r="C1007" s="241">
        <f ca="1"/>
        <v>242134</v>
      </c>
      <c r="D1007" s="240" t="str">
        <f ca="1"/>
        <v>高雄工業 静岡</v>
      </c>
      <c r="E1007" s="240" t="str">
        <f ca="1"/>
        <v>高雄工業株式会社 静岡事業所第一工場製作課</v>
      </c>
      <c r="F1007" s="240" t="str">
        <f ca="1"/>
        <v>チャンファー</v>
      </c>
      <c r="G1007" s="240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7">
        <f ca="1"/>
        <v>37470</v>
      </c>
      <c r="M1007">
        <f ca="1"/>
        <v>23</v>
      </c>
      <c r="N1007" s="238">
        <f ca="1"/>
        <v>1200</v>
      </c>
      <c r="O1007">
        <f ca="1"/>
        <v>0</v>
      </c>
      <c r="P1007" s="239">
        <f ca="1"/>
        <v>1650</v>
      </c>
      <c r="Q1007">
        <f ca="1"/>
        <v>0</v>
      </c>
      <c r="R1007" s="239">
        <f ca="1"/>
        <v>450</v>
      </c>
      <c r="S1007" s="239">
        <f ca="1"/>
        <v>160000</v>
      </c>
      <c r="T1007" s="239">
        <f ca="1"/>
        <v>8024</v>
      </c>
      <c r="U1007" s="239" t="str">
        <f ca="1"/>
        <v>0</v>
      </c>
      <c r="V1007" s="239">
        <f ca="1"/>
        <v>14640</v>
      </c>
      <c r="W1007" s="23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7">
        <f ca="1"/>
        <v>45873</v>
      </c>
      <c r="AE1007" s="237">
        <f ca="1"/>
        <v>0</v>
      </c>
      <c r="AF1007" s="23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1">
        <f ca="1"/>
        <v>250804</v>
      </c>
      <c r="C1008" s="241">
        <f ca="1"/>
        <v>242136</v>
      </c>
      <c r="D1008" s="240" t="str">
        <f ca="1"/>
        <v>高雄工業 静岡</v>
      </c>
      <c r="E1008" s="240" t="str">
        <f ca="1"/>
        <v>高雄工業株式会社 静岡事業所第一工場製作課</v>
      </c>
      <c r="F1008" s="240" t="str">
        <f ca="1"/>
        <v>手動旋削</v>
      </c>
      <c r="G1008" s="240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7">
        <f ca="1"/>
        <v>37538</v>
      </c>
      <c r="M1008">
        <f ca="1"/>
        <v>23</v>
      </c>
      <c r="N1008" s="238">
        <f ca="1"/>
        <v>1200</v>
      </c>
      <c r="O1008">
        <f ca="1"/>
        <v>0</v>
      </c>
      <c r="P1008" s="239">
        <f ca="1"/>
        <v>1650</v>
      </c>
      <c r="Q1008">
        <f ca="1"/>
        <v>0</v>
      </c>
      <c r="R1008" s="239">
        <f ca="1"/>
        <v>450</v>
      </c>
      <c r="S1008" s="239">
        <f ca="1"/>
        <v>160000</v>
      </c>
      <c r="T1008" s="239">
        <f ca="1"/>
        <v>8024</v>
      </c>
      <c r="U1008" s="239" t="str">
        <f ca="1"/>
        <v>0</v>
      </c>
      <c r="V1008" s="239">
        <f ca="1"/>
        <v>14640</v>
      </c>
      <c r="W1008" s="237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7">
        <f ca="1"/>
        <v>45873</v>
      </c>
      <c r="AE1008" s="237">
        <f ca="1"/>
        <v>0</v>
      </c>
      <c r="AF1008" s="237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1">
        <f ca="1"/>
        <v>210501</v>
      </c>
      <c r="C1009" s="241">
        <f ca="1"/>
        <v>232012</v>
      </c>
      <c r="D1009" s="240" t="str">
        <f ca="1"/>
        <v>高雄工業 岡山</v>
      </c>
      <c r="E1009" s="240" t="str">
        <f ca="1"/>
        <v>高雄工業株式会社 岡山事業所HUB工場製作1課</v>
      </c>
      <c r="F1009" s="240" t="str">
        <f ca="1"/>
        <v>1次旋係</v>
      </c>
      <c r="G1009" s="240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7">
        <f ca="1"/>
        <v>34148</v>
      </c>
      <c r="M1009">
        <f ca="1"/>
        <v>32</v>
      </c>
      <c r="N1009" s="238">
        <f ca="1"/>
        <v>1420</v>
      </c>
      <c r="O1009">
        <f ca="1"/>
        <v>0</v>
      </c>
      <c r="P1009" s="239">
        <f ca="1"/>
        <v>1880</v>
      </c>
      <c r="Q1009" t="str">
        <f ca="1"/>
        <v>9/16~ 1610円→1760円</v>
      </c>
      <c r="R1009" s="239">
        <f ca="1"/>
        <v>460</v>
      </c>
      <c r="S1009" s="239">
        <f ca="1"/>
        <v>190000</v>
      </c>
      <c r="T1009" s="239">
        <f ca="1"/>
        <v>9528</v>
      </c>
      <c r="U1009" s="239" t="str">
        <f ca="1"/>
        <v>0</v>
      </c>
      <c r="V1009" s="239">
        <f ca="1"/>
        <v>17385</v>
      </c>
      <c r="W1009" s="237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7">
        <f ca="1"/>
        <v>45887</v>
      </c>
      <c r="AE1009" s="237">
        <f ca="1"/>
        <v>0</v>
      </c>
      <c r="AF1009" s="237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1">
        <f ca="1"/>
        <v>210110</v>
      </c>
      <c r="C1010" s="241">
        <f ca="1"/>
        <v>222008</v>
      </c>
      <c r="D1010" s="240" t="str">
        <f ca="1"/>
        <v>高雄工業 海南第一</v>
      </c>
      <c r="E1010" s="240" t="str">
        <f ca="1"/>
        <v>高雄工業株式会社 愛知事業所海南第一工場製作1課</v>
      </c>
      <c r="F1010" s="240" t="str">
        <f ca="1"/>
        <v>HUB</v>
      </c>
      <c r="G1010" s="24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7">
        <f ca="1"/>
        <v>34363</v>
      </c>
      <c r="M1010">
        <f ca="1"/>
        <v>31</v>
      </c>
      <c r="N1010" s="238">
        <f ca="1"/>
        <v>1410</v>
      </c>
      <c r="O1010" t="str">
        <f ca="1"/>
        <v>6/16~ \1200⇒\1250</v>
      </c>
      <c r="P1010" s="239">
        <f ca="1"/>
        <v>1820</v>
      </c>
      <c r="Q1010" t="str">
        <f ca="1"/>
        <v>9/16~ 1600円→1750円</v>
      </c>
      <c r="R1010" s="239">
        <f ca="1"/>
        <v>410</v>
      </c>
      <c r="S1010" s="239">
        <f ca="1"/>
        <v>190000</v>
      </c>
      <c r="T1010" s="239">
        <f ca="1"/>
        <v>9528</v>
      </c>
      <c r="U1010" s="239" t="str">
        <f ca="1"/>
        <v>0</v>
      </c>
      <c r="V1010" s="239">
        <f ca="1"/>
        <v>17385</v>
      </c>
      <c r="W1010" s="237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7">
        <f ca="1"/>
        <v>45887</v>
      </c>
      <c r="AE1010" s="237">
        <f ca="1"/>
        <v>0</v>
      </c>
      <c r="AF1010" s="237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1">
        <f ca="1"/>
        <v>230402</v>
      </c>
      <c r="C1011" s="241">
        <f ca="1"/>
        <v>8210138</v>
      </c>
      <c r="D1011" s="240" t="str">
        <f ca="1"/>
        <v>コーリツ 州の崎</v>
      </c>
      <c r="E1011" s="240" t="str">
        <f ca="1"/>
        <v>州の崎工場製造3課5工区6班</v>
      </c>
      <c r="F1011" s="240" t="str">
        <f ca="1"/>
        <v>州の崎工場製造3課5工区6班</v>
      </c>
      <c r="G1011" s="240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7">
        <f ca="1"/>
        <v>36751</v>
      </c>
      <c r="M1011">
        <f ca="1"/>
        <v>25</v>
      </c>
      <c r="N1011" s="238">
        <f ca="1"/>
        <v>1500</v>
      </c>
      <c r="O1011">
        <f ca="1"/>
        <v>0</v>
      </c>
      <c r="P1011" s="239">
        <f ca="1"/>
        <v>2150</v>
      </c>
      <c r="Q1011">
        <f ca="1"/>
        <v>0</v>
      </c>
      <c r="R1011" s="239">
        <f ca="1"/>
        <v>650</v>
      </c>
      <c r="S1011" s="239">
        <f ca="1"/>
        <v>190000</v>
      </c>
      <c r="T1011" s="239">
        <f ca="1"/>
        <v>9528</v>
      </c>
      <c r="U1011" s="239" t="str">
        <f ca="1"/>
        <v>0</v>
      </c>
      <c r="V1011" s="239">
        <f ca="1"/>
        <v>17385</v>
      </c>
      <c r="W1011" s="237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7">
        <f ca="1"/>
        <v>45887</v>
      </c>
      <c r="AE1011" s="237">
        <f ca="1"/>
        <v>0</v>
      </c>
      <c r="AF1011" s="237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1">
        <f ca="1"/>
        <v>250805</v>
      </c>
      <c r="C1012" s="241">
        <f ca="1"/>
        <v>8210137</v>
      </c>
      <c r="D1012" s="240" t="str">
        <f ca="1"/>
        <v>コーリツ 亀崎</v>
      </c>
      <c r="E1012" s="240" t="str">
        <f ca="1"/>
        <v>亀崎工場製造5課7工区9班</v>
      </c>
      <c r="F1012" s="240" t="str">
        <f ca="1"/>
        <v>亀崎工場製造5課7工区9班</v>
      </c>
      <c r="G1012" s="240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7">
        <f ca="1"/>
        <v>35342</v>
      </c>
      <c r="M1012">
        <f ca="1"/>
        <v>29</v>
      </c>
      <c r="N1012" s="238">
        <f ca="1"/>
        <v>1500</v>
      </c>
      <c r="O1012">
        <f ca="1"/>
        <v>0</v>
      </c>
      <c r="P1012" s="239">
        <f ca="1"/>
        <v>2150</v>
      </c>
      <c r="Q1012">
        <f ca="1"/>
        <v>0</v>
      </c>
      <c r="R1012" s="239">
        <f ca="1"/>
        <v>650</v>
      </c>
      <c r="S1012" s="239">
        <f ca="1"/>
        <v>190000</v>
      </c>
      <c r="T1012" s="239">
        <f ca="1"/>
        <v>9528</v>
      </c>
      <c r="U1012" s="239" t="str">
        <f ca="1"/>
        <v>0</v>
      </c>
      <c r="V1012" s="239">
        <f ca="1"/>
        <v>17385</v>
      </c>
      <c r="W1012" s="237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7">
        <f ca="1"/>
        <v>45887</v>
      </c>
      <c r="AE1012" s="237">
        <f ca="1"/>
        <v>0</v>
      </c>
      <c r="AF1012" s="237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1">
        <f ca="1"/>
        <v>220501</v>
      </c>
      <c r="C1013" s="241">
        <f ca="1"/>
        <v>5702</v>
      </c>
      <c r="D1013" s="240" t="str">
        <f ca="1"/>
        <v>加藤木材工業 春日井</v>
      </c>
      <c r="E1013" s="240" t="str">
        <f ca="1"/>
        <v>生産部</v>
      </c>
      <c r="F1013" s="240" t="str">
        <f ca="1"/>
        <v>加工課</v>
      </c>
      <c r="G1013" s="240" t="str">
        <f ca="1"/>
        <v>機械オペレーター及び機械メンテナンス他付随する業務</v>
      </c>
      <c r="H1013" t="str">
        <f ca="1"/>
        <v>PHAN VAN CUONG</v>
      </c>
      <c r="I1013" t="str">
        <f ca="1"/>
        <v>ハン　バン　クオン</v>
      </c>
      <c r="J1013" t="str">
        <f ca="1"/>
        <v>男</v>
      </c>
      <c r="K1013" t="str">
        <f ca="1"/>
        <v>ﾍﾞﾄﾅﾑ</v>
      </c>
      <c r="L1013" s="237">
        <f ca="1"/>
        <v>34992</v>
      </c>
      <c r="M1013">
        <f ca="1"/>
        <v>30</v>
      </c>
      <c r="N1013" s="238">
        <f ca="1"/>
        <v>1300</v>
      </c>
      <c r="O1013">
        <f ca="1"/>
        <v>0</v>
      </c>
      <c r="P1013" s="239">
        <f ca="1"/>
        <v>1700</v>
      </c>
      <c r="Q1013">
        <f ca="1"/>
        <v>0</v>
      </c>
      <c r="R1013" s="239">
        <f ca="1"/>
        <v>400</v>
      </c>
      <c r="S1013" s="239">
        <f ca="1"/>
        <v>220000</v>
      </c>
      <c r="T1013" s="239">
        <f ca="1"/>
        <v>11033</v>
      </c>
      <c r="U1013" s="239" t="str">
        <f ca="1"/>
        <v>0</v>
      </c>
      <c r="V1013" s="239">
        <f ca="1"/>
        <v>20130</v>
      </c>
      <c r="W1013" s="237">
        <f ca="1"/>
        <v>46716</v>
      </c>
      <c r="X1013" t="str">
        <f ca="1"/>
        <v/>
      </c>
      <c r="Y1013" t="str">
        <f ca="1"/>
        <v>技術・人文知識・国際業務</v>
      </c>
      <c r="Z1013" t="str">
        <f ca="1"/>
        <v>486-0928</v>
      </c>
      <c r="AA1013" t="str">
        <f ca="1"/>
        <v>愛知県春日井市妙慶町2丁目8</v>
      </c>
      <c r="AB1013" t="str">
        <f ca="1"/>
        <v>妙慶ﾊｲﾂ202号</v>
      </c>
      <c r="AC1013">
        <f ca="1"/>
        <v>0</v>
      </c>
      <c r="AD1013" s="237">
        <f ca="1"/>
        <v>45846</v>
      </c>
      <c r="AE1013" s="237">
        <f ca="1"/>
        <v>0</v>
      </c>
      <c r="AF1013" s="237">
        <f ca="1"/>
        <v>0</v>
      </c>
      <c r="AG1013">
        <f ca="1"/>
        <v>45846</v>
      </c>
      <c r="AH1013" t="str">
        <f ca="1"/>
        <v>7/16林</v>
      </c>
      <c r="AI1013">
        <f ca="1"/>
        <v>0</v>
      </c>
      <c r="AJ1013">
        <f ca="1"/>
        <v>45846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1">
        <f ca="1"/>
        <v>250706</v>
      </c>
      <c r="C1014" s="241">
        <f ca="1"/>
        <v>5706</v>
      </c>
      <c r="D1014" s="240" t="str">
        <f ca="1"/>
        <v>加藤木材工業 本社</v>
      </c>
      <c r="E1014" s="240" t="str">
        <f ca="1"/>
        <v>生産1部</v>
      </c>
      <c r="F1014" s="240" t="str">
        <f ca="1"/>
        <v>3課</v>
      </c>
      <c r="G1014" s="240" t="str">
        <f ca="1"/>
        <v>機械オペレーター及び機械メンテナンス他付随する業務</v>
      </c>
      <c r="H1014" t="str">
        <f ca="1"/>
        <v>HO VIET PHANG</v>
      </c>
      <c r="I1014" t="str">
        <f ca="1"/>
        <v>ホー　ヴェット　ファン</v>
      </c>
      <c r="J1014" t="str">
        <f ca="1"/>
        <v>男</v>
      </c>
      <c r="K1014" t="str">
        <f ca="1"/>
        <v>ﾍﾞﾄﾅﾑ</v>
      </c>
      <c r="L1014" s="237">
        <f ca="1"/>
        <v>37967</v>
      </c>
      <c r="M1014">
        <f ca="1"/>
        <v>22</v>
      </c>
      <c r="N1014" s="238">
        <f ca="1"/>
        <v>1300</v>
      </c>
      <c r="O1014">
        <f ca="1"/>
        <v>0</v>
      </c>
      <c r="P1014" s="239">
        <f ca="1"/>
        <v>1700</v>
      </c>
      <c r="Q1014">
        <f ca="1"/>
        <v>0</v>
      </c>
      <c r="R1014" s="239">
        <f ca="1"/>
        <v>400</v>
      </c>
      <c r="S1014" s="239">
        <f ca="1"/>
        <v>220000</v>
      </c>
      <c r="T1014" s="239">
        <f ca="1"/>
        <v>11033</v>
      </c>
      <c r="U1014" s="239" t="str">
        <f ca="1"/>
        <v>0</v>
      </c>
      <c r="V1014" s="239">
        <f ca="1"/>
        <v>20130</v>
      </c>
      <c r="W1014" s="237">
        <f ca="1"/>
        <v>46807</v>
      </c>
      <c r="X1014" t="str">
        <f ca="1"/>
        <v/>
      </c>
      <c r="Y1014" t="str">
        <f ca="1"/>
        <v>技術・人文知識・国際業務</v>
      </c>
      <c r="Z1014" t="str">
        <f ca="1"/>
        <v>486-0913</v>
      </c>
      <c r="AA1014" t="str">
        <f ca="1"/>
        <v>愛知県春日井市柏原町5-225</v>
      </c>
      <c r="AB1014" t="str">
        <f ca="1"/>
        <v>ｽｶｲﾋﾞｰﾝｽﾞ柏原202号</v>
      </c>
      <c r="AC1014">
        <f ca="1"/>
        <v>0</v>
      </c>
      <c r="AD1014" s="237">
        <f ca="1"/>
        <v>45860</v>
      </c>
      <c r="AE1014" s="237">
        <f ca="1"/>
        <v>0</v>
      </c>
      <c r="AF1014" s="237">
        <f ca="1"/>
        <v>0</v>
      </c>
      <c r="AG1014">
        <f ca="1"/>
        <v>45860</v>
      </c>
      <c r="AH1014" t="str">
        <f ca="1"/>
        <v>8/20林</v>
      </c>
      <c r="AI1014">
        <f ca="1"/>
        <v>0</v>
      </c>
      <c r="AJ1014">
        <f ca="1"/>
        <v>45860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1">
        <f ca="1"/>
        <v>250808</v>
      </c>
      <c r="C1015" s="241">
        <f ca="1"/>
        <v>0</v>
      </c>
      <c r="D1015" s="240" t="str">
        <f ca="1"/>
        <v>三幸技研</v>
      </c>
      <c r="E1015" s="240">
        <f ca="1"/>
        <v>0</v>
      </c>
      <c r="F1015" s="240">
        <f ca="1"/>
        <v>0</v>
      </c>
      <c r="G1015" s="240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7">
        <f ca="1"/>
        <v>32855</v>
      </c>
      <c r="M1015">
        <f ca="1"/>
        <v>36</v>
      </c>
      <c r="N1015" s="238">
        <f ca="1"/>
        <v>1300</v>
      </c>
      <c r="O1015">
        <f ca="1"/>
        <v>0</v>
      </c>
      <c r="P1015" s="239">
        <f ca="1"/>
        <v>1800</v>
      </c>
      <c r="Q1015">
        <f ca="1"/>
        <v>0</v>
      </c>
      <c r="R1015" s="239">
        <f ca="1"/>
        <v>500</v>
      </c>
      <c r="S1015" s="239">
        <f ca="1"/>
        <v>170000</v>
      </c>
      <c r="T1015" s="239">
        <f ca="1"/>
        <v>8525</v>
      </c>
      <c r="U1015" s="239" t="str">
        <f ca="1"/>
        <v>0</v>
      </c>
      <c r="V1015" s="239">
        <f ca="1"/>
        <v>15555</v>
      </c>
      <c r="W1015" s="237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7">
        <f ca="1"/>
        <v>45890</v>
      </c>
      <c r="AE1015" s="237">
        <f ca="1"/>
        <v>0</v>
      </c>
      <c r="AF1015" s="237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1">
        <f ca="1"/>
        <v>250806</v>
      </c>
      <c r="C1016" s="241">
        <f ca="1"/>
        <v>5709</v>
      </c>
      <c r="D1016" s="240" t="str">
        <f ca="1"/>
        <v>加藤木材工業 本社</v>
      </c>
      <c r="E1016" s="240" t="str">
        <f ca="1"/>
        <v>生産2部</v>
      </c>
      <c r="F1016" s="240" t="str">
        <f ca="1"/>
        <v>J加工1課</v>
      </c>
      <c r="G1016" s="240" t="str">
        <f ca="1"/>
        <v>機械オペレーター及び機械メンテナンス他付随する業務</v>
      </c>
      <c r="H1016" t="str">
        <f ca="1"/>
        <v>LE VAN HOANG</v>
      </c>
      <c r="I1016" t="str">
        <f ca="1"/>
        <v>レー　ヴァン　ホアン</v>
      </c>
      <c r="J1016" t="str">
        <f ca="1"/>
        <v>男</v>
      </c>
      <c r="K1016" t="str">
        <f ca="1"/>
        <v>ﾍﾞﾄﾅﾑ</v>
      </c>
      <c r="L1016" s="237">
        <f ca="1"/>
        <v>32875</v>
      </c>
      <c r="M1016">
        <f ca="1"/>
        <v>35</v>
      </c>
      <c r="N1016" s="238">
        <f ca="1"/>
        <v>1300</v>
      </c>
      <c r="O1016">
        <f ca="1"/>
        <v>0</v>
      </c>
      <c r="P1016" s="239">
        <f ca="1"/>
        <v>1700</v>
      </c>
      <c r="Q1016">
        <f ca="1"/>
        <v>0</v>
      </c>
      <c r="R1016" s="239">
        <f ca="1"/>
        <v>400</v>
      </c>
      <c r="S1016" s="239">
        <f ca="1"/>
        <v>170000</v>
      </c>
      <c r="T1016" s="239">
        <f ca="1"/>
        <v>8525</v>
      </c>
      <c r="U1016" s="239" t="str">
        <f ca="1"/>
        <v>0</v>
      </c>
      <c r="V1016" s="239">
        <f ca="1"/>
        <v>15555</v>
      </c>
      <c r="W1016" s="237">
        <f ca="1"/>
        <v>46597</v>
      </c>
      <c r="X1016" t="str">
        <f ca="1"/>
        <v/>
      </c>
      <c r="Y1016" t="str">
        <f ca="1"/>
        <v>技術・人文知識・国際業務</v>
      </c>
      <c r="Z1016" t="str">
        <f ca="1"/>
        <v>486-0918</v>
      </c>
      <c r="AA1016" t="str">
        <f ca="1"/>
        <v>愛知県春日井市如意申町6-11-17</v>
      </c>
      <c r="AB1016" t="str">
        <f ca="1"/>
        <v>ﾌﾚｸﾞﾗﾝｽｳｼ201</v>
      </c>
      <c r="AC1016">
        <f ca="1"/>
        <v>0</v>
      </c>
      <c r="AD1016" s="237">
        <f ca="1"/>
        <v>45887</v>
      </c>
      <c r="AE1016" s="237">
        <f ca="1"/>
        <v>0</v>
      </c>
      <c r="AF1016" s="237">
        <f ca="1"/>
        <v>0</v>
      </c>
      <c r="AG1016">
        <f ca="1"/>
        <v>45887</v>
      </c>
      <c r="AH1016" t="str">
        <f ca="1"/>
        <v>8/27林</v>
      </c>
      <c r="AI1016">
        <f ca="1"/>
        <v>0</v>
      </c>
      <c r="AJ1016">
        <f ca="1"/>
        <v>45887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1">
        <f ca="1"/>
        <v>250807</v>
      </c>
      <c r="C1017" s="241">
        <f ca="1"/>
        <v>5714</v>
      </c>
      <c r="D1017" s="240" t="str">
        <f ca="1"/>
        <v>加藤木材工業 本社</v>
      </c>
      <c r="E1017" s="240" t="str">
        <f ca="1"/>
        <v>生産2部</v>
      </c>
      <c r="F1017" s="240" t="str">
        <f ca="1"/>
        <v>J加工2課</v>
      </c>
      <c r="G1017" s="240" t="str">
        <f ca="1"/>
        <v>機械オペレーター及び機械メンテナンス他付随する業務</v>
      </c>
      <c r="H1017" t="str">
        <f ca="1"/>
        <v>DANG HUYNH NAM</v>
      </c>
      <c r="I1017" t="str">
        <f ca="1"/>
        <v>ダン　フイン　ナム</v>
      </c>
      <c r="J1017" t="str">
        <f ca="1"/>
        <v>男</v>
      </c>
      <c r="K1017" t="str">
        <f ca="1"/>
        <v>ﾍﾞﾄﾅﾑ</v>
      </c>
      <c r="L1017" s="237">
        <f ca="1"/>
        <v>33962</v>
      </c>
      <c r="M1017">
        <f ca="1"/>
        <v>32</v>
      </c>
      <c r="N1017" s="238">
        <f ca="1"/>
        <v>1300</v>
      </c>
      <c r="O1017">
        <f ca="1"/>
        <v>0</v>
      </c>
      <c r="P1017" s="239">
        <f ca="1"/>
        <v>1700</v>
      </c>
      <c r="Q1017">
        <f ca="1"/>
        <v>0</v>
      </c>
      <c r="R1017" s="239">
        <f ca="1"/>
        <v>400</v>
      </c>
      <c r="S1017" s="239">
        <f ca="1"/>
        <v>170000</v>
      </c>
      <c r="T1017" s="239">
        <f ca="1"/>
        <v>8525</v>
      </c>
      <c r="U1017" s="239" t="str">
        <f ca="1"/>
        <v>0</v>
      </c>
      <c r="V1017" s="239">
        <f ca="1"/>
        <v>15555</v>
      </c>
      <c r="W1017" s="237">
        <f ca="1"/>
        <v>46956</v>
      </c>
      <c r="X1017" t="str">
        <f ca="1"/>
        <v/>
      </c>
      <c r="Y1017" t="str">
        <f ca="1"/>
        <v>技術・人文知識・国際業務</v>
      </c>
      <c r="Z1017" t="str">
        <f ca="1"/>
        <v>486-0912</v>
      </c>
      <c r="AA1017" t="str">
        <f ca="1"/>
        <v>愛知県春日井市高山町4丁目13-13</v>
      </c>
      <c r="AB1017" t="str">
        <f ca="1"/>
        <v>ﾒｿﾞﾝ辻山102</v>
      </c>
      <c r="AC1017">
        <f ca="1"/>
        <v>0</v>
      </c>
      <c r="AD1017" s="237">
        <f ca="1"/>
        <v>45890</v>
      </c>
      <c r="AE1017" s="237">
        <f ca="1"/>
        <v>0</v>
      </c>
      <c r="AF1017" s="237">
        <f ca="1"/>
        <v>0</v>
      </c>
      <c r="AG1017">
        <f ca="1"/>
        <v>45890</v>
      </c>
      <c r="AH1017" t="str">
        <f ca="1"/>
        <v>9/25林</v>
      </c>
      <c r="AI1017">
        <f ca="1"/>
        <v>0</v>
      </c>
      <c r="AJ1017">
        <f ca="1"/>
        <v>45890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1">
        <f ca="1"/>
        <v>250809</v>
      </c>
      <c r="C1018" s="241">
        <f ca="1"/>
        <v>0</v>
      </c>
      <c r="D1018" s="240" t="str">
        <f ca="1"/>
        <v>六甲電子</v>
      </c>
      <c r="E1018" s="240">
        <f ca="1"/>
        <v>0</v>
      </c>
      <c r="F1018" s="240">
        <f ca="1"/>
        <v>0</v>
      </c>
      <c r="G1018" s="240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7">
        <f ca="1"/>
        <v>35968</v>
      </c>
      <c r="M1018">
        <f ca="1"/>
        <v>27</v>
      </c>
      <c r="N1018" s="238">
        <f ca="1"/>
        <v>1400</v>
      </c>
      <c r="O1018">
        <f ca="1"/>
        <v>0</v>
      </c>
      <c r="P1018" s="239">
        <f ca="1"/>
        <v>2000</v>
      </c>
      <c r="Q1018">
        <f ca="1"/>
        <v>0</v>
      </c>
      <c r="R1018" s="239">
        <f ca="1"/>
        <v>600</v>
      </c>
      <c r="S1018" s="239">
        <f ca="1"/>
        <v>200000</v>
      </c>
      <c r="T1018" s="239">
        <f ca="1"/>
        <v>10030</v>
      </c>
      <c r="U1018" s="239" t="str">
        <f ca="1"/>
        <v>0</v>
      </c>
      <c r="V1018" s="239">
        <f ca="1"/>
        <v>18300</v>
      </c>
      <c r="W1018" s="237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7">
        <f ca="1"/>
        <v>45896</v>
      </c>
      <c r="AE1018" s="237">
        <f ca="1"/>
        <v>0</v>
      </c>
      <c r="AF1018" s="237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1">
        <f ca="1"/>
        <v>220121</v>
      </c>
      <c r="C1019" s="241">
        <f ca="1"/>
        <v>212018</v>
      </c>
      <c r="D1019" s="240" t="str">
        <f ca="1"/>
        <v>高雄工業 本社</v>
      </c>
      <c r="E1019" s="240" t="str">
        <f ca="1"/>
        <v>高雄工業株式会社 愛知事業所本社工場製作課</v>
      </c>
      <c r="F1019" s="240" t="str">
        <f ca="1"/>
        <v>Gライン</v>
      </c>
      <c r="G1019" s="240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7">
        <f ca="1"/>
        <v>35377</v>
      </c>
      <c r="M1019">
        <f ca="1"/>
        <v>29</v>
      </c>
      <c r="N1019" s="238">
        <f ca="1"/>
        <v>1410</v>
      </c>
      <c r="O1019">
        <f ca="1"/>
        <v>0</v>
      </c>
      <c r="P1019" s="239">
        <f ca="1"/>
        <v>1830</v>
      </c>
      <c r="Q1019">
        <f ca="1"/>
        <v>0</v>
      </c>
      <c r="R1019" s="239">
        <f ca="1"/>
        <v>420</v>
      </c>
      <c r="S1019" s="239">
        <f ca="1"/>
        <v>240000</v>
      </c>
      <c r="T1019" s="239">
        <f ca="1"/>
        <v>12036</v>
      </c>
      <c r="U1019" s="239" t="str">
        <f ca="1"/>
        <v>0</v>
      </c>
      <c r="V1019" s="239">
        <f ca="1"/>
        <v>21960</v>
      </c>
      <c r="W1019" s="237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7">
        <f ca="1"/>
        <v>45901</v>
      </c>
      <c r="AE1019" s="237">
        <f ca="1"/>
        <v>0</v>
      </c>
      <c r="AF1019" s="237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1">
        <f ca="1"/>
        <v>220317</v>
      </c>
      <c r="C1020" s="241">
        <f ca="1"/>
        <v>232109</v>
      </c>
      <c r="D1020" s="240" t="str">
        <f ca="1"/>
        <v>高雄工業 岡山</v>
      </c>
      <c r="E1020" s="240" t="str">
        <f ca="1"/>
        <v>高雄工業株式会社 岡山事業所HUB工場製作1課</v>
      </c>
      <c r="F1020" s="240" t="str">
        <f ca="1"/>
        <v>1次旋係</v>
      </c>
      <c r="G1020" s="24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7">
        <f ca="1"/>
        <v>34464</v>
      </c>
      <c r="M1020">
        <f ca="1"/>
        <v>31</v>
      </c>
      <c r="N1020" s="238">
        <f ca="1"/>
        <v>1420</v>
      </c>
      <c r="O1020">
        <f ca="1"/>
        <v>0</v>
      </c>
      <c r="P1020" s="239">
        <f ca="1"/>
        <v>1880</v>
      </c>
      <c r="Q1020">
        <f ca="1"/>
        <v>0</v>
      </c>
      <c r="R1020" s="239">
        <f ca="1"/>
        <v>460</v>
      </c>
      <c r="S1020" s="239">
        <f ca="1"/>
        <v>240000</v>
      </c>
      <c r="T1020" s="239">
        <f ca="1"/>
        <v>12036</v>
      </c>
      <c r="U1020" s="239" t="str">
        <f ca="1"/>
        <v>0</v>
      </c>
      <c r="V1020" s="239">
        <f ca="1"/>
        <v>21960</v>
      </c>
      <c r="W1020" s="237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7">
        <f ca="1"/>
        <v>45901</v>
      </c>
      <c r="AE1020" s="237">
        <f ca="1"/>
        <v>46006</v>
      </c>
      <c r="AF1020" s="237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1">
        <f ca="1"/>
        <v>250901</v>
      </c>
      <c r="C1021" s="241">
        <f ca="1"/>
        <v>0</v>
      </c>
      <c r="D1021" s="240" t="str">
        <f ca="1"/>
        <v>六甲電子</v>
      </c>
      <c r="E1021" s="240">
        <f ca="1"/>
        <v>0</v>
      </c>
      <c r="F1021" s="240">
        <f ca="1"/>
        <v>0</v>
      </c>
      <c r="G1021" s="240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7">
        <f ca="1"/>
        <v>34422</v>
      </c>
      <c r="M1021">
        <f ca="1"/>
        <v>31</v>
      </c>
      <c r="N1021" s="238">
        <f ca="1"/>
        <v>1400</v>
      </c>
      <c r="O1021">
        <f ca="1"/>
        <v>0</v>
      </c>
      <c r="P1021" s="239">
        <f ca="1"/>
        <v>2000</v>
      </c>
      <c r="Q1021">
        <f ca="1"/>
        <v>0</v>
      </c>
      <c r="R1021" s="239">
        <f ca="1"/>
        <v>600</v>
      </c>
      <c r="S1021" s="239">
        <f ca="1"/>
        <v>240000</v>
      </c>
      <c r="T1021" s="239">
        <f ca="1"/>
        <v>12036</v>
      </c>
      <c r="U1021" s="239" t="str">
        <f ca="1"/>
        <v>0</v>
      </c>
      <c r="V1021" s="239">
        <f ca="1"/>
        <v>21960</v>
      </c>
      <c r="W1021" s="237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7">
        <f ca="1"/>
        <v>45902</v>
      </c>
      <c r="AE1021" s="237">
        <f ca="1"/>
        <v>0</v>
      </c>
      <c r="AF1021" s="237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1">
        <f ca="1"/>
        <v>250902</v>
      </c>
      <c r="C1022" s="241">
        <f ca="1"/>
        <v>10768</v>
      </c>
      <c r="D1022" s="240" t="str">
        <f ca="1"/>
        <v>美鈴工業 本社</v>
      </c>
      <c r="E1022" s="240" t="str">
        <f ca="1"/>
        <v>SH製造課</v>
      </c>
      <c r="F1022" s="240" t="str">
        <f ca="1"/>
        <v>厚膜事業部</v>
      </c>
      <c r="G1022" s="240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7">
        <f ca="1"/>
        <v>33439</v>
      </c>
      <c r="M1022">
        <f ca="1"/>
        <v>34</v>
      </c>
      <c r="N1022" s="238">
        <f ca="1"/>
        <v>1350</v>
      </c>
      <c r="O1022">
        <f ca="1"/>
        <v>0</v>
      </c>
      <c r="P1022" s="239">
        <f ca="1"/>
        <v>1850</v>
      </c>
      <c r="Q1022">
        <f ca="1"/>
        <v>0</v>
      </c>
      <c r="R1022" s="239">
        <f ca="1"/>
        <v>500</v>
      </c>
      <c r="S1022" s="239">
        <f ca="1"/>
        <v>240000</v>
      </c>
      <c r="T1022" s="239">
        <f ca="1"/>
        <v>12036</v>
      </c>
      <c r="U1022" s="239" t="str">
        <f ca="1"/>
        <v>0</v>
      </c>
      <c r="V1022" s="239">
        <f ca="1"/>
        <v>21960</v>
      </c>
      <c r="W1022" s="237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7">
        <f ca="1"/>
        <v>45908</v>
      </c>
      <c r="AE1022" s="237">
        <f ca="1"/>
        <v>0</v>
      </c>
      <c r="AF1022" s="237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 s="241">
        <f ca="1"/>
        <v>250903</v>
      </c>
      <c r="C1023" s="241">
        <f ca="1"/>
        <v>0</v>
      </c>
      <c r="D1023" s="240" t="str">
        <f ca="1"/>
        <v>ピーエムアイ</v>
      </c>
      <c r="E1023" s="240">
        <f ca="1"/>
        <v>0</v>
      </c>
      <c r="F1023" s="240">
        <f ca="1"/>
        <v>0</v>
      </c>
      <c r="G1023" s="240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7">
        <f ca="1"/>
        <v>35084</v>
      </c>
      <c r="M1023">
        <f ca="1"/>
        <v>29</v>
      </c>
      <c r="N1023" s="238">
        <f ca="1"/>
        <v>1300</v>
      </c>
      <c r="O1023">
        <f ca="1"/>
        <v>0</v>
      </c>
      <c r="P1023" s="239">
        <f ca="1"/>
        <v>1800</v>
      </c>
      <c r="Q1023">
        <f ca="1"/>
        <v>0</v>
      </c>
      <c r="R1023" s="239">
        <f ca="1"/>
        <v>500</v>
      </c>
      <c r="S1023" s="239">
        <f ca="1"/>
        <v>240000</v>
      </c>
      <c r="T1023" s="239">
        <f ca="1"/>
        <v>12036</v>
      </c>
      <c r="U1023" s="239" t="str">
        <f ca="1"/>
        <v>0</v>
      </c>
      <c r="V1023" s="239">
        <f ca="1"/>
        <v>21960</v>
      </c>
      <c r="W1023" s="237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7">
        <f ca="1"/>
        <v>45915</v>
      </c>
      <c r="AE1023" s="237">
        <f ca="1"/>
        <v>45960</v>
      </c>
      <c r="AF1023" s="237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1">
        <f ca="1"/>
        <v>250904</v>
      </c>
      <c r="C1024" s="241">
        <f ca="1"/>
        <v>222090</v>
      </c>
      <c r="D1024" s="240" t="str">
        <f ca="1"/>
        <v>高雄工業 海南第二</v>
      </c>
      <c r="E1024" s="240" t="str">
        <f ca="1"/>
        <v>高雄工業株式会社 愛知事業所 営業部 第三営業部 海南産機営業課</v>
      </c>
      <c r="F1024" s="240" t="str">
        <f ca="1"/>
        <v>リフト作業</v>
      </c>
      <c r="G1024" s="240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7">
        <f ca="1"/>
        <v>35541</v>
      </c>
      <c r="M1024">
        <f ca="1"/>
        <v>28</v>
      </c>
      <c r="N1024" s="238">
        <f ca="1"/>
        <v>1400</v>
      </c>
      <c r="O1024">
        <f ca="1"/>
        <v>0</v>
      </c>
      <c r="P1024" s="239">
        <f ca="1"/>
        <v>1750</v>
      </c>
      <c r="Q1024">
        <f ca="1"/>
        <v>0</v>
      </c>
      <c r="R1024" s="239">
        <f ca="1"/>
        <v>350</v>
      </c>
      <c r="S1024" s="239">
        <f ca="1"/>
        <v>240000</v>
      </c>
      <c r="T1024" s="239">
        <f ca="1"/>
        <v>12036</v>
      </c>
      <c r="U1024" s="239" t="str">
        <f ca="1"/>
        <v>0</v>
      </c>
      <c r="V1024" s="239">
        <f ca="1"/>
        <v>21960</v>
      </c>
      <c r="W1024" s="237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7">
        <f ca="1"/>
        <v>45916</v>
      </c>
      <c r="AE1024" s="237">
        <f ca="1"/>
        <v>0</v>
      </c>
      <c r="AF1024" s="237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1">
        <f ca="1"/>
        <v>250905</v>
      </c>
      <c r="C1025" s="241">
        <f ca="1"/>
        <v>242137</v>
      </c>
      <c r="D1025" s="240" t="str">
        <f ca="1"/>
        <v>高雄工業 静岡</v>
      </c>
      <c r="E1025" s="240" t="str">
        <f ca="1"/>
        <v>高雄工業株式会社 静岡事業所第一工場製作課</v>
      </c>
      <c r="F1025" s="240" t="str">
        <f ca="1"/>
        <v>自動旋削</v>
      </c>
      <c r="G1025" s="240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7">
        <f ca="1"/>
        <v>37232</v>
      </c>
      <c r="M1025">
        <f ca="1"/>
        <v>24</v>
      </c>
      <c r="N1025" s="238">
        <f ca="1"/>
        <v>1200</v>
      </c>
      <c r="O1025">
        <f ca="1"/>
        <v>0</v>
      </c>
      <c r="P1025" s="239">
        <f ca="1"/>
        <v>1650</v>
      </c>
      <c r="Q1025">
        <f ca="1"/>
        <v>0</v>
      </c>
      <c r="R1025" s="239">
        <f ca="1"/>
        <v>450</v>
      </c>
      <c r="S1025" s="239">
        <f ca="1"/>
        <v>200000</v>
      </c>
      <c r="T1025" s="239">
        <f ca="1"/>
        <v>10030</v>
      </c>
      <c r="U1025" s="239" t="str">
        <f ca="1"/>
        <v>0</v>
      </c>
      <c r="V1025" s="239">
        <f ca="1"/>
        <v>18300</v>
      </c>
      <c r="W1025" s="237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7">
        <f ca="1"/>
        <v>45923</v>
      </c>
      <c r="AE1025" s="237">
        <f ca="1"/>
        <v>0</v>
      </c>
      <c r="AF1025" s="237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1">
        <f ca="1"/>
        <v>250906</v>
      </c>
      <c r="C1026" s="241">
        <f ca="1"/>
        <v>242138</v>
      </c>
      <c r="D1026" s="240" t="str">
        <f ca="1"/>
        <v>高雄工業 静岡</v>
      </c>
      <c r="E1026" s="240" t="str">
        <f ca="1"/>
        <v>高雄工業株式会社 静岡事業所第二工場製作課</v>
      </c>
      <c r="F1026" s="240" t="str">
        <f ca="1"/>
        <v>トラニオン</v>
      </c>
      <c r="G1026" s="240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7">
        <f ca="1"/>
        <v>37470</v>
      </c>
      <c r="M1026">
        <f ca="1"/>
        <v>23</v>
      </c>
      <c r="N1026" s="238">
        <f ca="1"/>
        <v>1200</v>
      </c>
      <c r="O1026">
        <f ca="1"/>
        <v>0</v>
      </c>
      <c r="P1026" s="239">
        <f ca="1"/>
        <v>1650</v>
      </c>
      <c r="Q1026">
        <f ca="1"/>
        <v>0</v>
      </c>
      <c r="R1026" s="239">
        <f ca="1"/>
        <v>450</v>
      </c>
      <c r="S1026" s="239">
        <f ca="1"/>
        <v>200000</v>
      </c>
      <c r="T1026" s="239">
        <f ca="1"/>
        <v>10030</v>
      </c>
      <c r="U1026" s="239" t="str">
        <f ca="1"/>
        <v>0</v>
      </c>
      <c r="V1026" s="239">
        <f ca="1"/>
        <v>18300</v>
      </c>
      <c r="W1026" s="237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7">
        <f ca="1"/>
        <v>45923</v>
      </c>
      <c r="AE1026" s="237">
        <f ca="1"/>
        <v>0</v>
      </c>
      <c r="AF1026" s="237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 s="241">
        <f ca="1"/>
        <v>251001</v>
      </c>
      <c r="C1027" s="241">
        <f ca="1"/>
        <v>0</v>
      </c>
      <c r="D1027" s="240" t="str">
        <f ca="1"/>
        <v>加藤木材工業 本社</v>
      </c>
      <c r="E1027" s="240">
        <f ca="1"/>
        <v>0</v>
      </c>
      <c r="F1027" s="240">
        <f ca="1"/>
        <v>0</v>
      </c>
      <c r="G1027" s="240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7">
        <f ca="1"/>
        <v>36500</v>
      </c>
      <c r="M1027">
        <f ca="1"/>
        <v>26</v>
      </c>
      <c r="N1027" s="238">
        <f ca="1"/>
        <v>1300</v>
      </c>
      <c r="O1027">
        <f ca="1"/>
        <v>0</v>
      </c>
      <c r="P1027" s="239">
        <f ca="1"/>
        <v>1700</v>
      </c>
      <c r="Q1027">
        <f ca="1"/>
        <v>0</v>
      </c>
      <c r="R1027" s="239">
        <f ca="1"/>
        <v>400</v>
      </c>
      <c r="S1027" s="239">
        <f ca="1"/>
        <v>0</v>
      </c>
      <c r="T1027" s="239" t="str">
        <f ca="1"/>
        <v/>
      </c>
      <c r="U1027" s="239" t="str">
        <f ca="1"/>
        <v>0</v>
      </c>
      <c r="V1027" s="239">
        <f ca="1"/>
        <v>0</v>
      </c>
      <c r="W1027" s="23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 s="237">
        <f ca="1"/>
        <v>45931</v>
      </c>
      <c r="AE1027" s="237">
        <f ca="1"/>
        <v>45938</v>
      </c>
      <c r="AF1027" s="23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 s="241">
        <f ca="1"/>
        <v>251002</v>
      </c>
      <c r="C1028" s="241">
        <f ca="1"/>
        <v>225004</v>
      </c>
      <c r="D1028" s="240" t="str">
        <f ca="1"/>
        <v>ﾃｨｰｹｰｴﾝｼﾞﾆｱﾘﾝｸﾞ</v>
      </c>
      <c r="E1028" s="240" t="str">
        <f ca="1"/>
        <v>IH技術開発部</v>
      </c>
      <c r="F1028" s="240" t="str">
        <f ca="1"/>
        <v>CAD</v>
      </c>
      <c r="G1028" s="240" t="str">
        <f ca="1"/>
        <v>コイル製作・加工業務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7">
        <f ca="1"/>
        <v>34513</v>
      </c>
      <c r="M1028">
        <f ca="1"/>
        <v>31</v>
      </c>
      <c r="N1028" s="238">
        <f ca="1"/>
        <v>1300</v>
      </c>
      <c r="O1028">
        <f ca="1"/>
        <v>0</v>
      </c>
      <c r="P1028" s="239">
        <f ca="1"/>
        <v>1750</v>
      </c>
      <c r="Q1028">
        <f ca="1"/>
        <v>0</v>
      </c>
      <c r="R1028" s="239">
        <f ca="1"/>
        <v>450</v>
      </c>
      <c r="S1028" s="239">
        <f ca="1"/>
        <v>240000</v>
      </c>
      <c r="T1028" s="239">
        <f ca="1"/>
        <v>12036</v>
      </c>
      <c r="U1028" s="239" t="str">
        <f ca="1"/>
        <v>0</v>
      </c>
      <c r="V1028" s="239">
        <f ca="1"/>
        <v>21960</v>
      </c>
      <c r="W1028" s="237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 s="237">
        <f ca="1"/>
        <v>45937</v>
      </c>
      <c r="AE1028" s="237">
        <f ca="1"/>
        <v>0</v>
      </c>
      <c r="AF1028" s="237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 s="241">
        <f ca="1"/>
        <v>251003</v>
      </c>
      <c r="C1029" s="241">
        <f ca="1"/>
        <v>10778</v>
      </c>
      <c r="D1029" s="240" t="str">
        <f ca="1"/>
        <v>美鈴工業 本庄</v>
      </c>
      <c r="E1029" s="240">
        <f ca="1"/>
        <v>0</v>
      </c>
      <c r="F1029" s="240" t="str">
        <f ca="1"/>
        <v>ヒータ事業部</v>
      </c>
      <c r="G1029" s="240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7">
        <f ca="1"/>
        <v>34144</v>
      </c>
      <c r="M1029">
        <f ca="1"/>
        <v>32</v>
      </c>
      <c r="N1029" s="238">
        <f ca="1"/>
        <v>1350</v>
      </c>
      <c r="O1029">
        <f ca="1"/>
        <v>0</v>
      </c>
      <c r="P1029" s="239">
        <f ca="1"/>
        <v>1850</v>
      </c>
      <c r="Q1029">
        <f ca="1"/>
        <v>0</v>
      </c>
      <c r="R1029" s="239">
        <f ca="1"/>
        <v>500</v>
      </c>
      <c r="S1029" s="239">
        <f ca="1"/>
        <v>240000</v>
      </c>
      <c r="T1029" s="239">
        <f ca="1"/>
        <v>12036</v>
      </c>
      <c r="U1029" s="239" t="str">
        <f ca="1"/>
        <v>0</v>
      </c>
      <c r="V1029" s="239">
        <f ca="1"/>
        <v>21960</v>
      </c>
      <c r="W1029" s="237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 s="237">
        <f ca="1"/>
        <v>45937</v>
      </c>
      <c r="AE1029" s="237">
        <f ca="1"/>
        <v>0</v>
      </c>
      <c r="AF1029" s="237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 s="241">
        <f ca="1"/>
        <v>241201</v>
      </c>
      <c r="C1030" s="241">
        <f ca="1"/>
        <v>0</v>
      </c>
      <c r="D1030" s="240" t="str">
        <f ca="1"/>
        <v>加藤木材工業 本社</v>
      </c>
      <c r="E1030" s="240">
        <f ca="1"/>
        <v>0</v>
      </c>
      <c r="F1030" s="240">
        <f ca="1"/>
        <v>0</v>
      </c>
      <c r="G1030" s="24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 s="237">
        <f ca="1"/>
        <v>36127</v>
      </c>
      <c r="M1030">
        <f ca="1"/>
        <v>27</v>
      </c>
      <c r="N1030" s="238">
        <f ca="1"/>
        <v>1300</v>
      </c>
      <c r="O1030">
        <f ca="1"/>
        <v>0</v>
      </c>
      <c r="P1030" s="239">
        <f ca="1"/>
        <v>1700</v>
      </c>
      <c r="Q1030">
        <f ca="1"/>
        <v>0</v>
      </c>
      <c r="R1030" s="239">
        <f ca="1"/>
        <v>400</v>
      </c>
      <c r="S1030" s="239">
        <f ca="1"/>
        <v>240000</v>
      </c>
      <c r="T1030" s="239">
        <f ca="1"/>
        <v>12036</v>
      </c>
      <c r="U1030" s="239" t="str">
        <f ca="1"/>
        <v>0</v>
      </c>
      <c r="V1030" s="239">
        <f ca="1"/>
        <v>21960</v>
      </c>
      <c r="W1030" s="237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 s="237">
        <f ca="1"/>
        <v>45943</v>
      </c>
      <c r="AE1030" s="237">
        <f ca="1"/>
        <v>45978</v>
      </c>
      <c r="AF1030" s="237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退社</v>
      </c>
      <c r="B1031" s="241">
        <f ca="1"/>
        <v>251004</v>
      </c>
      <c r="C1031" s="241">
        <f ca="1"/>
        <v>0</v>
      </c>
      <c r="D1031" s="240" t="str">
        <f ca="1"/>
        <v>川原鉄工所</v>
      </c>
      <c r="E1031" s="240">
        <f ca="1"/>
        <v>0</v>
      </c>
      <c r="F1031" s="240">
        <f ca="1"/>
        <v>0</v>
      </c>
      <c r="G1031" s="240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 s="237">
        <f ca="1"/>
        <v>34380</v>
      </c>
      <c r="M1031">
        <f ca="1"/>
        <v>31</v>
      </c>
      <c r="N1031" s="238">
        <f ca="1"/>
        <v>1300</v>
      </c>
      <c r="O1031">
        <f ca="1"/>
        <v>0</v>
      </c>
      <c r="P1031" s="239">
        <f ca="1"/>
        <v>1650</v>
      </c>
      <c r="Q1031">
        <f ca="1"/>
        <v>0</v>
      </c>
      <c r="R1031" s="239">
        <f ca="1"/>
        <v>350</v>
      </c>
      <c r="S1031" s="239">
        <f ca="1"/>
        <v>240000</v>
      </c>
      <c r="T1031" s="239">
        <f ca="1"/>
        <v>12036</v>
      </c>
      <c r="U1031" s="239" t="str">
        <f ca="1"/>
        <v>0</v>
      </c>
      <c r="V1031" s="239">
        <f ca="1"/>
        <v>21960</v>
      </c>
      <c r="W1031" s="237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 s="237">
        <f ca="1"/>
        <v>45943</v>
      </c>
      <c r="AE1031" s="237">
        <f ca="1"/>
        <v>45968</v>
      </c>
      <c r="AF1031" s="237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 s="241">
        <f ca="1"/>
        <v>251005</v>
      </c>
      <c r="C1032" s="241">
        <f ca="1"/>
        <v>232180</v>
      </c>
      <c r="D1032" s="240" t="str">
        <f ca="1"/>
        <v>高雄工業 岡山</v>
      </c>
      <c r="E1032" s="240" t="str">
        <f ca="1"/>
        <v>高雄工業株式会社 岡山事業所HUB工場製作1課</v>
      </c>
      <c r="F1032" s="240" t="str">
        <f ca="1"/>
        <v>1次旋係</v>
      </c>
      <c r="G1032" s="240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 s="237">
        <f ca="1"/>
        <v>37765</v>
      </c>
      <c r="M1032">
        <f ca="1"/>
        <v>22</v>
      </c>
      <c r="N1032" s="238">
        <f ca="1"/>
        <v>1200</v>
      </c>
      <c r="O1032">
        <f ca="1"/>
        <v>0</v>
      </c>
      <c r="P1032" s="239">
        <f ca="1"/>
        <v>1650</v>
      </c>
      <c r="Q1032">
        <f ca="1"/>
        <v>0</v>
      </c>
      <c r="R1032" s="239">
        <f ca="1"/>
        <v>450</v>
      </c>
      <c r="S1032" s="239">
        <f ca="1"/>
        <v>220000</v>
      </c>
      <c r="T1032" s="239">
        <f ca="1"/>
        <v>11033</v>
      </c>
      <c r="U1032" s="239" t="str">
        <f ca="1"/>
        <v>0</v>
      </c>
      <c r="V1032" s="239">
        <f ca="1"/>
        <v>20130</v>
      </c>
      <c r="W1032" s="237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 s="237">
        <f ca="1"/>
        <v>45943</v>
      </c>
      <c r="AE1032" s="237">
        <f ca="1"/>
        <v>0</v>
      </c>
      <c r="AF1032" s="237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 s="241">
        <f ca="1"/>
        <v>251006</v>
      </c>
      <c r="C1033" s="241">
        <f ca="1"/>
        <v>232179</v>
      </c>
      <c r="D1033" s="240" t="str">
        <f ca="1"/>
        <v>高雄工業 岡山</v>
      </c>
      <c r="E1033" s="240" t="str">
        <f ca="1"/>
        <v>高雄工業株式会社 岡山事業所HUB工場製作1課</v>
      </c>
      <c r="F1033" s="240" t="str">
        <f ca="1"/>
        <v>1次旋係</v>
      </c>
      <c r="G1033" s="240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 s="237">
        <f ca="1"/>
        <v>37715</v>
      </c>
      <c r="M1033">
        <f ca="1"/>
        <v>22</v>
      </c>
      <c r="N1033" s="238">
        <f ca="1"/>
        <v>1200</v>
      </c>
      <c r="O1033">
        <f ca="1"/>
        <v>0</v>
      </c>
      <c r="P1033" s="239">
        <f ca="1"/>
        <v>1650</v>
      </c>
      <c r="Q1033">
        <f ca="1"/>
        <v>0</v>
      </c>
      <c r="R1033" s="239">
        <f ca="1"/>
        <v>450</v>
      </c>
      <c r="S1033" s="239">
        <f ca="1"/>
        <v>220000</v>
      </c>
      <c r="T1033" s="239">
        <f ca="1"/>
        <v>11033</v>
      </c>
      <c r="U1033" s="239" t="str">
        <f ca="1"/>
        <v>0</v>
      </c>
      <c r="V1033" s="239">
        <f ca="1"/>
        <v>20130</v>
      </c>
      <c r="W1033" s="237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 s="237">
        <f ca="1"/>
        <v>45943</v>
      </c>
      <c r="AE1033" s="237">
        <f ca="1"/>
        <v>0</v>
      </c>
      <c r="AF1033" s="237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 s="241">
        <f ca="1"/>
        <v>251007</v>
      </c>
      <c r="C1034" s="241">
        <f ca="1"/>
        <v>10779</v>
      </c>
      <c r="D1034" s="240" t="str">
        <f ca="1"/>
        <v>美鈴工業 本庄</v>
      </c>
      <c r="E1034" s="240">
        <f ca="1"/>
        <v>0</v>
      </c>
      <c r="F1034" s="240" t="str">
        <f ca="1"/>
        <v>ヒータ事業部</v>
      </c>
      <c r="G1034" s="240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 s="237">
        <f ca="1"/>
        <v>36333</v>
      </c>
      <c r="M1034">
        <f ca="1"/>
        <v>26</v>
      </c>
      <c r="N1034" s="238">
        <f ca="1"/>
        <v>1350</v>
      </c>
      <c r="O1034">
        <f ca="1"/>
        <v>0</v>
      </c>
      <c r="P1034" s="239">
        <f ca="1"/>
        <v>1850</v>
      </c>
      <c r="Q1034">
        <f ca="1"/>
        <v>0</v>
      </c>
      <c r="R1034" s="239">
        <f ca="1"/>
        <v>500</v>
      </c>
      <c r="S1034" s="239">
        <f ca="1"/>
        <v>240000</v>
      </c>
      <c r="T1034" s="239">
        <f ca="1"/>
        <v>12036</v>
      </c>
      <c r="U1034" s="239" t="str">
        <f ca="1"/>
        <v>0</v>
      </c>
      <c r="V1034" s="239">
        <f ca="1"/>
        <v>21960</v>
      </c>
      <c r="W1034" s="237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 s="237">
        <f ca="1"/>
        <v>45944</v>
      </c>
      <c r="AE1034" s="237">
        <f ca="1"/>
        <v>0</v>
      </c>
      <c r="AF1034" s="237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 s="241">
        <f ca="1"/>
        <v>251008</v>
      </c>
      <c r="C1035" s="241">
        <f ca="1"/>
        <v>0</v>
      </c>
      <c r="D1035" s="240" t="str">
        <f ca="1"/>
        <v>ピーエムアイ</v>
      </c>
      <c r="E1035" s="240">
        <f ca="1"/>
        <v>0</v>
      </c>
      <c r="F1035" s="240">
        <f ca="1"/>
        <v>0</v>
      </c>
      <c r="G1035" s="240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 s="237">
        <f ca="1"/>
        <v>36263</v>
      </c>
      <c r="M1035">
        <f ca="1"/>
        <v>26</v>
      </c>
      <c r="N1035" s="238">
        <f ca="1"/>
        <v>1300</v>
      </c>
      <c r="O1035">
        <f ca="1"/>
        <v>0</v>
      </c>
      <c r="P1035" s="239">
        <f ca="1"/>
        <v>1800</v>
      </c>
      <c r="Q1035">
        <f ca="1"/>
        <v>0</v>
      </c>
      <c r="R1035" s="239">
        <f ca="1"/>
        <v>500</v>
      </c>
      <c r="S1035" s="239">
        <f ca="1"/>
        <v>240000</v>
      </c>
      <c r="T1035" s="239">
        <f ca="1"/>
        <v>12036</v>
      </c>
      <c r="U1035" s="239" t="str">
        <f ca="1"/>
        <v>0</v>
      </c>
      <c r="V1035" s="239">
        <f ca="1"/>
        <v>21960</v>
      </c>
      <c r="W1035" s="237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 s="237">
        <f ca="1"/>
        <v>45945</v>
      </c>
      <c r="AE1035" s="237">
        <f ca="1"/>
        <v>0</v>
      </c>
      <c r="AF1035" s="237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 s="241">
        <f ca="1"/>
        <v>251009</v>
      </c>
      <c r="C1036" s="241">
        <f ca="1"/>
        <v>5728</v>
      </c>
      <c r="D1036" s="240" t="str">
        <f ca="1"/>
        <v>加藤木材工業 春日井</v>
      </c>
      <c r="E1036" s="240" t="str">
        <f ca="1"/>
        <v>生産部</v>
      </c>
      <c r="F1036" s="240" t="str">
        <f ca="1"/>
        <v>加工課</v>
      </c>
      <c r="G1036" s="240" t="str">
        <f ca="1"/>
        <v>機械オペレーター及び機械メンテナンス他付随する業務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 s="237">
        <f ca="1"/>
        <v>34197</v>
      </c>
      <c r="M1036">
        <f ca="1"/>
        <v>32</v>
      </c>
      <c r="N1036" s="238">
        <f ca="1"/>
        <v>1300</v>
      </c>
      <c r="O1036">
        <f ca="1"/>
        <v>0</v>
      </c>
      <c r="P1036" s="239">
        <f ca="1"/>
        <v>1700</v>
      </c>
      <c r="Q1036">
        <f ca="1"/>
        <v>0</v>
      </c>
      <c r="R1036" s="239">
        <f ca="1"/>
        <v>400</v>
      </c>
      <c r="S1036" s="239">
        <f ca="1"/>
        <v>240000</v>
      </c>
      <c r="T1036" s="239">
        <f ca="1"/>
        <v>12036</v>
      </c>
      <c r="U1036" s="239" t="str">
        <f ca="1"/>
        <v>0</v>
      </c>
      <c r="V1036" s="239">
        <f ca="1"/>
        <v>21960</v>
      </c>
      <c r="W1036" s="237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 s="237">
        <f ca="1"/>
        <v>45951</v>
      </c>
      <c r="AE1036" s="237">
        <f ca="1"/>
        <v>0</v>
      </c>
      <c r="AF1036" s="237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 s="241">
        <f ca="1"/>
        <v>251010</v>
      </c>
      <c r="C1037" s="241">
        <f ca="1"/>
        <v>242139</v>
      </c>
      <c r="D1037" s="240" t="str">
        <f ca="1"/>
        <v>高雄工業 静岡</v>
      </c>
      <c r="E1037" s="240" t="str">
        <f ca="1"/>
        <v>高雄工業株式会社 静岡事業所第二工場製作課</v>
      </c>
      <c r="F1037" s="240" t="str">
        <f ca="1"/>
        <v>長軸バリ取り</v>
      </c>
      <c r="G1037" s="240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 s="237">
        <f ca="1"/>
        <v>36174</v>
      </c>
      <c r="M1037">
        <f ca="1"/>
        <v>26</v>
      </c>
      <c r="N1037" s="238">
        <f ca="1"/>
        <v>1200</v>
      </c>
      <c r="O1037">
        <f ca="1"/>
        <v>0</v>
      </c>
      <c r="P1037" s="239">
        <f ca="1"/>
        <v>1650</v>
      </c>
      <c r="Q1037">
        <f ca="1"/>
        <v>0</v>
      </c>
      <c r="R1037" s="239">
        <f ca="1"/>
        <v>450</v>
      </c>
      <c r="S1037" s="239">
        <f ca="1"/>
        <v>220000</v>
      </c>
      <c r="T1037" s="239">
        <f ca="1"/>
        <v>11033</v>
      </c>
      <c r="U1037" s="239" t="str">
        <f ca="1"/>
        <v>0</v>
      </c>
      <c r="V1037" s="239">
        <f ca="1"/>
        <v>20130</v>
      </c>
      <c r="W1037" s="2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 s="237">
        <f ca="1"/>
        <v>45951</v>
      </c>
      <c r="AE1037" s="237">
        <f ca="1"/>
        <v>0</v>
      </c>
      <c r="AF1037" s="2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 s="241">
        <f ca="1"/>
        <v>210405</v>
      </c>
      <c r="C1038" s="241">
        <f ca="1"/>
        <v>8210009</v>
      </c>
      <c r="D1038" s="240" t="str">
        <f ca="1"/>
        <v>コーリツ 州の崎</v>
      </c>
      <c r="E1038" s="240" t="str">
        <f ca="1"/>
        <v>州の崎工場製造3課5工区6班</v>
      </c>
      <c r="F1038" s="240" t="str">
        <f ca="1"/>
        <v>州の崎工場製造3課5工区6班</v>
      </c>
      <c r="G1038" s="240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 s="237">
        <f ca="1"/>
        <v>33072</v>
      </c>
      <c r="M1038">
        <f ca="1"/>
        <v>35</v>
      </c>
      <c r="N1038" s="238">
        <f ca="1"/>
        <v>1550</v>
      </c>
      <c r="O1038">
        <f ca="1"/>
        <v>0</v>
      </c>
      <c r="P1038" s="239">
        <f ca="1"/>
        <v>2150</v>
      </c>
      <c r="Q1038">
        <f ca="1"/>
        <v>0</v>
      </c>
      <c r="R1038" s="239">
        <f ca="1"/>
        <v>600</v>
      </c>
      <c r="S1038" s="239">
        <f ca="1"/>
        <v>280000</v>
      </c>
      <c r="T1038" s="239">
        <f ca="1"/>
        <v>14042</v>
      </c>
      <c r="U1038" s="239" t="str">
        <f ca="1"/>
        <v>0</v>
      </c>
      <c r="V1038" s="239">
        <f ca="1"/>
        <v>25620</v>
      </c>
      <c r="W1038" s="237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 s="237">
        <f ca="1"/>
        <v>45952</v>
      </c>
      <c r="AE1038" s="237">
        <f ca="1"/>
        <v>0</v>
      </c>
      <c r="AF1038" s="237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 s="241">
        <f ca="1"/>
        <v>251011</v>
      </c>
      <c r="C1039" s="241">
        <f ca="1"/>
        <v>5727</v>
      </c>
      <c r="D1039" s="240" t="str">
        <f ca="1"/>
        <v>加藤木材工業 春日井</v>
      </c>
      <c r="E1039" s="240" t="str">
        <f ca="1"/>
        <v>生産部</v>
      </c>
      <c r="F1039" s="240" t="str">
        <f ca="1"/>
        <v>加工課</v>
      </c>
      <c r="G1039" s="240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 s="237">
        <f ca="1"/>
        <v>35109</v>
      </c>
      <c r="M1039">
        <f ca="1"/>
        <v>29</v>
      </c>
      <c r="N1039" s="238">
        <f ca="1"/>
        <v>1300</v>
      </c>
      <c r="O1039">
        <f ca="1"/>
        <v>0</v>
      </c>
      <c r="P1039" s="239">
        <f ca="1"/>
        <v>1700</v>
      </c>
      <c r="Q1039">
        <f ca="1"/>
        <v>0</v>
      </c>
      <c r="R1039" s="239">
        <f ca="1"/>
        <v>400</v>
      </c>
      <c r="S1039" s="239">
        <f ca="1"/>
        <v>240000</v>
      </c>
      <c r="T1039" s="239">
        <f ca="1"/>
        <v>12036</v>
      </c>
      <c r="U1039" s="239" t="str">
        <f ca="1"/>
        <v>0</v>
      </c>
      <c r="V1039" s="239">
        <f ca="1"/>
        <v>21960</v>
      </c>
      <c r="W1039" s="237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 s="237">
        <f ca="1"/>
        <v>45957</v>
      </c>
      <c r="AE1039" s="237">
        <f ca="1"/>
        <v>0</v>
      </c>
      <c r="AF1039" s="237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 s="241">
        <f ca="1"/>
        <v>251101</v>
      </c>
      <c r="C1040" s="241">
        <f ca="1"/>
        <v>0</v>
      </c>
      <c r="D1040" s="240" t="str">
        <f ca="1"/>
        <v>ピーエムアイ</v>
      </c>
      <c r="E1040" s="240">
        <f ca="1"/>
        <v>0</v>
      </c>
      <c r="F1040" s="240">
        <f ca="1"/>
        <v>0</v>
      </c>
      <c r="G1040" s="2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 s="237">
        <f ca="1"/>
        <v>37307</v>
      </c>
      <c r="M1040">
        <f ca="1"/>
        <v>23</v>
      </c>
      <c r="N1040" s="238">
        <f ca="1"/>
        <v>1300</v>
      </c>
      <c r="O1040">
        <f ca="1"/>
        <v>0</v>
      </c>
      <c r="P1040" s="239">
        <f ca="1"/>
        <v>1800</v>
      </c>
      <c r="Q1040">
        <f ca="1"/>
        <v>0</v>
      </c>
      <c r="R1040" s="239">
        <f ca="1"/>
        <v>500</v>
      </c>
      <c r="S1040" s="239">
        <f ca="1"/>
        <v>220000</v>
      </c>
      <c r="T1040" s="239">
        <f ca="1"/>
        <v>11033</v>
      </c>
      <c r="U1040" s="239" t="str">
        <f ca="1"/>
        <v>0</v>
      </c>
      <c r="V1040" s="239">
        <f ca="1"/>
        <v>20130</v>
      </c>
      <c r="W1040" s="237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 s="237">
        <f ca="1"/>
        <v>45964</v>
      </c>
      <c r="AE1040" s="237">
        <f ca="1"/>
        <v>0</v>
      </c>
      <c r="AF1040" s="237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 s="241">
        <f ca="1"/>
        <v>251102</v>
      </c>
      <c r="C1041" s="241">
        <f ca="1"/>
        <v>0</v>
      </c>
      <c r="D1041" s="240" t="str">
        <f ca="1"/>
        <v>ピーエムアイ</v>
      </c>
      <c r="E1041" s="240">
        <f ca="1"/>
        <v>0</v>
      </c>
      <c r="F1041" s="240">
        <f ca="1"/>
        <v>0</v>
      </c>
      <c r="G1041" s="240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 s="237">
        <f ca="1"/>
        <v>35373</v>
      </c>
      <c r="M1041">
        <f ca="1"/>
        <v>29</v>
      </c>
      <c r="N1041" s="238">
        <f ca="1"/>
        <v>1300</v>
      </c>
      <c r="O1041">
        <f ca="1"/>
        <v>0</v>
      </c>
      <c r="P1041" s="239">
        <f ca="1"/>
        <v>1800</v>
      </c>
      <c r="Q1041">
        <f ca="1"/>
        <v>0</v>
      </c>
      <c r="R1041" s="239">
        <f ca="1"/>
        <v>500</v>
      </c>
      <c r="S1041" s="239">
        <f ca="1"/>
        <v>220000</v>
      </c>
      <c r="T1041" s="239">
        <f ca="1"/>
        <v>11033</v>
      </c>
      <c r="U1041" s="239" t="str">
        <f ca="1"/>
        <v>0</v>
      </c>
      <c r="V1041" s="239">
        <f ca="1"/>
        <v>20130</v>
      </c>
      <c r="W1041" s="237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 s="237">
        <f ca="1"/>
        <v>45964</v>
      </c>
      <c r="AE1041" s="237">
        <f ca="1"/>
        <v>0</v>
      </c>
      <c r="AF1041" s="237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 s="241">
        <f ca="1"/>
        <v>251103</v>
      </c>
      <c r="C1042" s="241">
        <f ca="1"/>
        <v>222091</v>
      </c>
      <c r="D1042" s="240" t="str">
        <f ca="1"/>
        <v>高雄工業 海南第一</v>
      </c>
      <c r="E1042" s="240" t="str">
        <f ca="1"/>
        <v>高雄工業株式会社 営業部 第二営業部海南HUB営業課</v>
      </c>
      <c r="F1042" s="240" t="str">
        <f ca="1"/>
        <v>リフト作業</v>
      </c>
      <c r="G1042" s="240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 s="237">
        <f ca="1"/>
        <v>23695</v>
      </c>
      <c r="M1042">
        <f ca="1"/>
        <v>61</v>
      </c>
      <c r="N1042" s="238">
        <f ca="1"/>
        <v>1400</v>
      </c>
      <c r="O1042">
        <f ca="1"/>
        <v>0</v>
      </c>
      <c r="P1042" s="239">
        <f ca="1"/>
        <v>1750</v>
      </c>
      <c r="Q1042">
        <f ca="1"/>
        <v>0</v>
      </c>
      <c r="R1042" s="239">
        <f ca="1"/>
        <v>350</v>
      </c>
      <c r="S1042" s="239">
        <f ca="1"/>
        <v>220000</v>
      </c>
      <c r="T1042" s="239">
        <f ca="1"/>
        <v>11033</v>
      </c>
      <c r="U1042" s="239">
        <f ca="1"/>
        <v>1749</v>
      </c>
      <c r="V1042" s="239">
        <f ca="1"/>
        <v>20130</v>
      </c>
      <c r="W1042" s="237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 s="237">
        <f ca="1"/>
        <v>45964</v>
      </c>
      <c r="AE1042" s="237">
        <f ca="1"/>
        <v>0</v>
      </c>
      <c r="AF1042" s="237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 s="241">
        <f ca="1"/>
        <v>251104</v>
      </c>
      <c r="C1043" s="241">
        <f ca="1"/>
        <v>0</v>
      </c>
      <c r="D1043" s="240" t="str">
        <f ca="1"/>
        <v>コーリツ 州の崎</v>
      </c>
      <c r="E1043" s="240">
        <f ca="1"/>
        <v>0</v>
      </c>
      <c r="F1043" s="240">
        <f ca="1"/>
        <v>0</v>
      </c>
      <c r="G1043" s="240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 s="237">
        <f ca="1"/>
        <v>35039</v>
      </c>
      <c r="M1043">
        <f ca="1"/>
        <v>30</v>
      </c>
      <c r="N1043" s="238">
        <f ca="1"/>
        <v>1500</v>
      </c>
      <c r="O1043">
        <f ca="1"/>
        <v>0</v>
      </c>
      <c r="P1043" s="239">
        <f ca="1"/>
        <v>2150</v>
      </c>
      <c r="Q1043">
        <f ca="1"/>
        <v>0</v>
      </c>
      <c r="R1043" s="239">
        <f ca="1"/>
        <v>650</v>
      </c>
      <c r="S1043" s="239">
        <f ca="1"/>
        <v>0</v>
      </c>
      <c r="T1043" s="239" t="str">
        <f ca="1"/>
        <v/>
      </c>
      <c r="U1043" s="239" t="str">
        <f ca="1"/>
        <v>0</v>
      </c>
      <c r="V1043" s="239">
        <f ca="1"/>
        <v>0</v>
      </c>
      <c r="W1043" s="237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 s="237">
        <f ca="1"/>
        <v>45964</v>
      </c>
      <c r="AE1043" s="237">
        <f ca="1"/>
        <v>45968</v>
      </c>
      <c r="AF1043" s="237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 s="241">
        <f ca="1"/>
        <v>220107</v>
      </c>
      <c r="C1044" s="241">
        <f ca="1"/>
        <v>8210028</v>
      </c>
      <c r="D1044" s="240" t="str">
        <f ca="1"/>
        <v>コーリツ 州の崎</v>
      </c>
      <c r="E1044" s="240" t="str">
        <f ca="1"/>
        <v>州の崎工場製造1課1工区1班</v>
      </c>
      <c r="F1044" s="240" t="str">
        <f ca="1"/>
        <v>州の崎工場製造1課1工区1班</v>
      </c>
      <c r="G1044" s="240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 s="237">
        <f ca="1"/>
        <v>33552</v>
      </c>
      <c r="M1044">
        <f ca="1"/>
        <v>34</v>
      </c>
      <c r="N1044" s="238">
        <f ca="1"/>
        <v>1500</v>
      </c>
      <c r="O1044">
        <f ca="1"/>
        <v>0</v>
      </c>
      <c r="P1044" s="239">
        <f ca="1"/>
        <v>2150</v>
      </c>
      <c r="Q1044">
        <f ca="1"/>
        <v>0</v>
      </c>
      <c r="R1044" s="239">
        <f ca="1"/>
        <v>650</v>
      </c>
      <c r="S1044" s="239">
        <f ca="1"/>
        <v>240000</v>
      </c>
      <c r="T1044" s="239">
        <f ca="1"/>
        <v>12036</v>
      </c>
      <c r="U1044" s="239" t="str">
        <f ca="1"/>
        <v>0</v>
      </c>
      <c r="V1044" s="239">
        <f ca="1"/>
        <v>21960</v>
      </c>
      <c r="W1044" s="237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 s="237">
        <f ca="1"/>
        <v>45966</v>
      </c>
      <c r="AE1044" s="237">
        <f ca="1"/>
        <v>0</v>
      </c>
      <c r="AF1044" s="237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 s="241">
        <f ca="1"/>
        <v>251105</v>
      </c>
      <c r="C1045" s="241">
        <f ca="1"/>
        <v>242142</v>
      </c>
      <c r="D1045" s="240" t="str">
        <f ca="1"/>
        <v>高雄工業 静岡</v>
      </c>
      <c r="E1045" s="240" t="str">
        <f ca="1"/>
        <v>高雄工業株式会社 静岡事業所第一工場製作課</v>
      </c>
      <c r="F1045" s="240" t="str">
        <f ca="1"/>
        <v>手動旋削</v>
      </c>
      <c r="G1045" s="240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 s="237">
        <f ca="1"/>
        <v>37187</v>
      </c>
      <c r="M1045">
        <f ca="1"/>
        <v>24</v>
      </c>
      <c r="N1045" s="238">
        <f ca="1"/>
        <v>1200</v>
      </c>
      <c r="O1045">
        <f ca="1"/>
        <v>0</v>
      </c>
      <c r="P1045" s="239">
        <f ca="1"/>
        <v>1650</v>
      </c>
      <c r="Q1045">
        <f ca="1"/>
        <v>0</v>
      </c>
      <c r="R1045" s="239">
        <f ca="1"/>
        <v>450</v>
      </c>
      <c r="S1045" s="239">
        <f ca="1"/>
        <v>190000</v>
      </c>
      <c r="T1045" s="239">
        <f ca="1"/>
        <v>9528</v>
      </c>
      <c r="U1045" s="239" t="str">
        <f ca="1"/>
        <v>0</v>
      </c>
      <c r="V1045" s="239">
        <f ca="1"/>
        <v>17385</v>
      </c>
      <c r="W1045" s="237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 s="237">
        <f ca="1"/>
        <v>45973</v>
      </c>
      <c r="AE1045" s="237">
        <f ca="1"/>
        <v>0</v>
      </c>
      <c r="AF1045" s="237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 s="241">
        <f ca="1"/>
        <v>251106</v>
      </c>
      <c r="C1046" s="241">
        <f ca="1"/>
        <v>242140</v>
      </c>
      <c r="D1046" s="240" t="str">
        <f ca="1"/>
        <v>高雄工業 静岡</v>
      </c>
      <c r="E1046" s="240" t="str">
        <f ca="1"/>
        <v>高雄工業株式会社 静岡事業所第一工場製作課</v>
      </c>
      <c r="F1046" s="240" t="str">
        <f ca="1"/>
        <v>チャンファー</v>
      </c>
      <c r="G1046" s="240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 s="237">
        <f ca="1"/>
        <v>37052</v>
      </c>
      <c r="M1046">
        <f ca="1"/>
        <v>24</v>
      </c>
      <c r="N1046" s="238">
        <f ca="1"/>
        <v>1200</v>
      </c>
      <c r="O1046">
        <f ca="1"/>
        <v>0</v>
      </c>
      <c r="P1046" s="239">
        <f ca="1"/>
        <v>1650</v>
      </c>
      <c r="Q1046">
        <f ca="1"/>
        <v>0</v>
      </c>
      <c r="R1046" s="239">
        <f ca="1"/>
        <v>450</v>
      </c>
      <c r="S1046" s="239">
        <f ca="1"/>
        <v>190000</v>
      </c>
      <c r="T1046" s="239">
        <f ca="1"/>
        <v>9528</v>
      </c>
      <c r="U1046" s="239" t="str">
        <f ca="1"/>
        <v>0</v>
      </c>
      <c r="V1046" s="239">
        <f ca="1"/>
        <v>17385</v>
      </c>
      <c r="W1046" s="237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 s="237">
        <f ca="1"/>
        <v>45973</v>
      </c>
      <c r="AE1046" s="237">
        <f ca="1"/>
        <v>0</v>
      </c>
      <c r="AF1046" s="237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 s="241">
        <f ca="1"/>
        <v>251107</v>
      </c>
      <c r="C1047" s="241">
        <f ca="1"/>
        <v>242141</v>
      </c>
      <c r="D1047" s="240" t="str">
        <f ca="1"/>
        <v>高雄工業 静岡</v>
      </c>
      <c r="E1047" s="240" t="str">
        <f ca="1"/>
        <v>高雄工業株式会社 静岡事業所第一工場製作課</v>
      </c>
      <c r="F1047" s="240" t="str">
        <f ca="1"/>
        <v>手動旋削</v>
      </c>
      <c r="G1047" s="240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 s="237">
        <f ca="1"/>
        <v>37081</v>
      </c>
      <c r="M1047">
        <f ca="1"/>
        <v>24</v>
      </c>
      <c r="N1047" s="238">
        <f ca="1"/>
        <v>1200</v>
      </c>
      <c r="O1047">
        <f ca="1"/>
        <v>0</v>
      </c>
      <c r="P1047" s="239">
        <f ca="1"/>
        <v>1650</v>
      </c>
      <c r="Q1047">
        <f ca="1"/>
        <v>0</v>
      </c>
      <c r="R1047" s="239">
        <f ca="1"/>
        <v>450</v>
      </c>
      <c r="S1047" s="239">
        <f ca="1"/>
        <v>190000</v>
      </c>
      <c r="T1047" s="239">
        <f ca="1"/>
        <v>9528</v>
      </c>
      <c r="U1047" s="239" t="str">
        <f ca="1"/>
        <v>0</v>
      </c>
      <c r="V1047" s="239">
        <f ca="1"/>
        <v>17385</v>
      </c>
      <c r="W1047" s="23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 s="237">
        <f ca="1"/>
        <v>45973</v>
      </c>
      <c r="AE1047" s="237">
        <f ca="1"/>
        <v>0</v>
      </c>
      <c r="AF1047" s="23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 s="241">
        <f ca="1"/>
        <v>251108</v>
      </c>
      <c r="C1048" s="241">
        <f ca="1"/>
        <v>232181</v>
      </c>
      <c r="D1048" s="240" t="str">
        <f ca="1"/>
        <v>高雄工業 岡山</v>
      </c>
      <c r="E1048" s="240" t="str">
        <f ca="1"/>
        <v>高雄工業株式会社 静岡事業所第一工場製作課</v>
      </c>
      <c r="F1048" s="240" t="str">
        <f ca="1"/>
        <v>CVJ長軸旋盤係</v>
      </c>
      <c r="G1048" s="240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 s="237">
        <f ca="1"/>
        <v>37440</v>
      </c>
      <c r="M1048">
        <f ca="1"/>
        <v>23</v>
      </c>
      <c r="N1048" s="238">
        <f ca="1"/>
        <v>1200</v>
      </c>
      <c r="O1048">
        <f ca="1"/>
        <v>0</v>
      </c>
      <c r="P1048" s="239">
        <f ca="1"/>
        <v>1650</v>
      </c>
      <c r="Q1048">
        <f ca="1"/>
        <v>0</v>
      </c>
      <c r="R1048" s="239">
        <f ca="1"/>
        <v>450</v>
      </c>
      <c r="S1048" s="239">
        <f ca="1"/>
        <v>190000</v>
      </c>
      <c r="T1048" s="239">
        <f ca="1"/>
        <v>9528</v>
      </c>
      <c r="U1048" s="239" t="str">
        <f ca="1"/>
        <v>0</v>
      </c>
      <c r="V1048" s="239">
        <f ca="1"/>
        <v>17385</v>
      </c>
      <c r="W1048" s="237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 s="237">
        <f ca="1"/>
        <v>45973</v>
      </c>
      <c r="AE1048" s="237">
        <f ca="1"/>
        <v>0</v>
      </c>
      <c r="AF1048" s="237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 s="241">
        <f ca="1"/>
        <v>251109</v>
      </c>
      <c r="C1049" s="241">
        <f ca="1"/>
        <v>232182</v>
      </c>
      <c r="D1049" s="240" t="str">
        <f ca="1"/>
        <v>高雄工業 岡山</v>
      </c>
      <c r="E1049" s="240" t="str">
        <f ca="1"/>
        <v>高雄工業株式会社 静岡事業所第一工場製作課</v>
      </c>
      <c r="F1049" s="240" t="str">
        <f ca="1"/>
        <v>CVJ長軸旋盤係</v>
      </c>
      <c r="G1049" s="240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 s="237">
        <f ca="1"/>
        <v>37386</v>
      </c>
      <c r="M1049">
        <f ca="1"/>
        <v>23</v>
      </c>
      <c r="N1049" s="238">
        <f ca="1"/>
        <v>1200</v>
      </c>
      <c r="O1049">
        <f ca="1"/>
        <v>0</v>
      </c>
      <c r="P1049" s="239">
        <f ca="1"/>
        <v>1650</v>
      </c>
      <c r="Q1049">
        <f ca="1"/>
        <v>0</v>
      </c>
      <c r="R1049" s="239">
        <f ca="1"/>
        <v>450</v>
      </c>
      <c r="S1049" s="239">
        <f ca="1"/>
        <v>190000</v>
      </c>
      <c r="T1049" s="239">
        <f ca="1"/>
        <v>9528</v>
      </c>
      <c r="U1049" s="239" t="str">
        <f ca="1"/>
        <v>0</v>
      </c>
      <c r="V1049" s="239">
        <f ca="1"/>
        <v>17385</v>
      </c>
      <c r="W1049" s="237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 s="237">
        <f ca="1"/>
        <v>45973</v>
      </c>
      <c r="AE1049" s="237">
        <f ca="1"/>
        <v>0</v>
      </c>
      <c r="AF1049" s="237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 s="241">
        <f ca="1"/>
        <v>211201</v>
      </c>
      <c r="C1050" s="241">
        <f ca="1"/>
        <v>222037</v>
      </c>
      <c r="D1050" s="240" t="str">
        <f ca="1"/>
        <v>高雄工業 海南第二</v>
      </c>
      <c r="E1050" s="240" t="str">
        <f ca="1"/>
        <v>高雄工業株式会社 愛知事業所海南第二工場製作課</v>
      </c>
      <c r="F1050" s="240" t="str">
        <f ca="1"/>
        <v>W研磨</v>
      </c>
      <c r="G1050" s="240" t="str">
        <f ca="1"/>
        <v>産業機械部品の研磨加工、NCプログラム修正</v>
      </c>
      <c r="H1050" t="str">
        <f ca="1"/>
        <v>NGUYEN VAN TIEP</v>
      </c>
      <c r="I1050" t="str">
        <f ca="1"/>
        <v>グエン　ヴァン　ティエップ</v>
      </c>
      <c r="J1050" t="str">
        <f ca="1"/>
        <v>男</v>
      </c>
      <c r="K1050" t="str">
        <f ca="1"/>
        <v>ﾍﾞﾄﾅﾑ</v>
      </c>
      <c r="L1050" s="237">
        <f ca="1"/>
        <v>33100</v>
      </c>
      <c r="M1050">
        <f ca="1"/>
        <v>35</v>
      </c>
      <c r="N1050" s="238">
        <f ca="1"/>
        <v>1410</v>
      </c>
      <c r="O1050">
        <f ca="1"/>
        <v>0</v>
      </c>
      <c r="P1050" s="239">
        <f ca="1"/>
        <v>1840</v>
      </c>
      <c r="Q1050">
        <f ca="1"/>
        <v>0</v>
      </c>
      <c r="R1050" s="239">
        <f ca="1"/>
        <v>430</v>
      </c>
      <c r="S1050" s="239">
        <f ca="1"/>
        <v>300000</v>
      </c>
      <c r="T1050" s="239">
        <f ca="1"/>
        <v>15045</v>
      </c>
      <c r="U1050" s="239" t="str">
        <f ca="1"/>
        <v>0</v>
      </c>
      <c r="V1050" s="239">
        <f ca="1"/>
        <v>27450</v>
      </c>
      <c r="W1050" s="237">
        <f ca="1"/>
        <v>46709</v>
      </c>
      <c r="X1050" t="str">
        <f ca="1"/>
        <v/>
      </c>
      <c r="Y1050" t="str">
        <f ca="1"/>
        <v>技術・人文知識・国際業務</v>
      </c>
      <c r="Z1050" t="str">
        <f ca="1"/>
        <v>498-0017</v>
      </c>
      <c r="AA1050" t="str">
        <f ca="1"/>
        <v>愛知県弥富市前ケ須勘助走34-1</v>
      </c>
      <c r="AB1050" t="str">
        <f ca="1"/>
        <v>ｱﾄﾚA101</v>
      </c>
      <c r="AC1050" t="str">
        <f ca="1"/>
        <v>個人</v>
      </c>
      <c r="AD1050" s="237">
        <f ca="1"/>
        <v>45978</v>
      </c>
      <c r="AE1050" s="237">
        <f ca="1"/>
        <v>0</v>
      </c>
      <c r="AF1050" s="237">
        <f ca="1"/>
        <v>0</v>
      </c>
      <c r="AG1050">
        <f ca="1"/>
        <v>45978</v>
      </c>
      <c r="AH1050">
        <f ca="1"/>
        <v>0</v>
      </c>
      <c r="AI1050">
        <f ca="1"/>
        <v>0</v>
      </c>
      <c r="AJ1050">
        <f ca="1"/>
        <v>45978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 s="241">
        <f ca="1"/>
        <v>251110</v>
      </c>
      <c r="C1051" s="241">
        <f ca="1"/>
        <v>0</v>
      </c>
      <c r="D1051" s="240" t="str">
        <f ca="1"/>
        <v>美鈴工業 本庄</v>
      </c>
      <c r="E1051" s="240">
        <f ca="1"/>
        <v>0</v>
      </c>
      <c r="F1051" s="240">
        <f ca="1"/>
        <v>0</v>
      </c>
      <c r="G1051" s="240">
        <f ca="1"/>
        <v>0</v>
      </c>
      <c r="H1051" t="str">
        <f ca="1"/>
        <v>PHAM THUY HUONG AN</v>
      </c>
      <c r="I1051" t="str">
        <f ca="1"/>
        <v>ファム　トゥイ　フオン　アン</v>
      </c>
      <c r="J1051" t="str">
        <f ca="1"/>
        <v>女</v>
      </c>
      <c r="K1051" t="str">
        <f ca="1"/>
        <v>ﾍﾞﾄﾅﾑ</v>
      </c>
      <c r="L1051" s="237">
        <f ca="1"/>
        <v>33654</v>
      </c>
      <c r="M1051">
        <f ca="1"/>
        <v>33</v>
      </c>
      <c r="N1051" s="238">
        <f ca="1"/>
        <v>1350</v>
      </c>
      <c r="O1051">
        <f ca="1"/>
        <v>0</v>
      </c>
      <c r="P1051" s="239">
        <f ca="1"/>
        <v>1850</v>
      </c>
      <c r="Q1051">
        <f ca="1"/>
        <v>0</v>
      </c>
      <c r="R1051" s="239">
        <f ca="1"/>
        <v>500</v>
      </c>
      <c r="S1051" s="239">
        <f ca="1"/>
        <v>220000</v>
      </c>
      <c r="T1051" s="239">
        <f ca="1"/>
        <v>11033</v>
      </c>
      <c r="U1051" s="239" t="str">
        <f ca="1"/>
        <v>0</v>
      </c>
      <c r="V1051" s="239">
        <f ca="1"/>
        <v>20130</v>
      </c>
      <c r="W1051" s="237">
        <f ca="1"/>
        <v>46702</v>
      </c>
      <c r="X1051" t="str">
        <f ca="1"/>
        <v/>
      </c>
      <c r="Y1051" t="str">
        <f ca="1"/>
        <v>技術・人文知識・国際業務</v>
      </c>
      <c r="Z1051" t="str">
        <f ca="1"/>
        <v>458-0821</v>
      </c>
      <c r="AA1051" t="str">
        <f ca="1"/>
        <v>愛知県小牧市大字本庄169番地</v>
      </c>
      <c r="AB1051" t="str">
        <f ca="1"/>
        <v>本庄第3寮208号</v>
      </c>
      <c r="AC1051">
        <f ca="1"/>
        <v>0</v>
      </c>
      <c r="AD1051" s="237">
        <f ca="1"/>
        <v>45979</v>
      </c>
      <c r="AE1051" s="237">
        <f ca="1"/>
        <v>0</v>
      </c>
      <c r="AF1051" s="237">
        <f ca="1"/>
        <v>0</v>
      </c>
      <c r="AG1051">
        <f ca="1"/>
        <v>45979</v>
      </c>
      <c r="AH1051" t="str">
        <f ca="1"/>
        <v>11/28林</v>
      </c>
      <c r="AI1051">
        <f ca="1"/>
        <v>0</v>
      </c>
      <c r="AJ1051">
        <f ca="1"/>
        <v>45979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在職中</v>
      </c>
      <c r="B1052" s="241">
        <f ca="1"/>
        <v>251201</v>
      </c>
      <c r="C1052" s="241">
        <f ca="1"/>
        <v>0</v>
      </c>
      <c r="D1052" s="240" t="str">
        <f ca="1"/>
        <v>加藤木材工業 本社</v>
      </c>
      <c r="E1052" s="240">
        <f ca="1"/>
        <v>0</v>
      </c>
      <c r="F1052" s="240">
        <f ca="1"/>
        <v>0</v>
      </c>
      <c r="G1052" s="240">
        <f ca="1"/>
        <v>0</v>
      </c>
      <c r="H1052" t="str">
        <f ca="1"/>
        <v>PHAM PHUNG TRUNG</v>
      </c>
      <c r="I1052" t="str">
        <f ca="1"/>
        <v>ファム　フン　チュン</v>
      </c>
      <c r="J1052" t="str">
        <f ca="1"/>
        <v>男</v>
      </c>
      <c r="K1052" t="str">
        <f ca="1"/>
        <v>ﾍﾞﾄﾅﾑ</v>
      </c>
      <c r="L1052" s="237">
        <f ca="1"/>
        <v>33919</v>
      </c>
      <c r="M1052">
        <f ca="1"/>
        <v>33</v>
      </c>
      <c r="N1052" s="238">
        <f ca="1"/>
        <v>1300</v>
      </c>
      <c r="O1052">
        <f ca="1"/>
        <v>0</v>
      </c>
      <c r="P1052" s="239">
        <f ca="1"/>
        <v>1700</v>
      </c>
      <c r="Q1052">
        <f ca="1"/>
        <v>0</v>
      </c>
      <c r="R1052" s="239">
        <f ca="1"/>
        <v>400</v>
      </c>
      <c r="S1052" s="239">
        <f ca="1"/>
        <v>0</v>
      </c>
      <c r="T1052" s="239" t="str">
        <f ca="1"/>
        <v/>
      </c>
      <c r="U1052" s="239" t="str">
        <f ca="1"/>
        <v>0</v>
      </c>
      <c r="V1052" s="239">
        <f ca="1"/>
        <v>0</v>
      </c>
      <c r="W1052" s="237">
        <f ca="1"/>
        <v>46845</v>
      </c>
      <c r="X1052" t="str">
        <f ca="1"/>
        <v/>
      </c>
      <c r="Y1052" t="str">
        <f ca="1"/>
        <v>技術・人文知識・国際業務</v>
      </c>
      <c r="Z1052" t="str">
        <f ca="1"/>
        <v>485-0013</v>
      </c>
      <c r="AA1052" t="str">
        <f ca="1"/>
        <v>愛知県小牧市新町3-124</v>
      </c>
      <c r="AB1052" t="str">
        <f ca="1"/>
        <v>ｺｰﾎﾟﾌｧﾐｰﾙB202</v>
      </c>
      <c r="AC1052">
        <f ca="1"/>
        <v>0</v>
      </c>
      <c r="AD1052" s="237">
        <f ca="1"/>
        <v>45993</v>
      </c>
      <c r="AE1052" s="237">
        <f ca="1"/>
        <v>0</v>
      </c>
      <c r="AF1052" s="237">
        <f ca="1"/>
        <v>0</v>
      </c>
      <c r="AG1052">
        <f ca="1"/>
        <v>45993</v>
      </c>
      <c r="AH1052">
        <f ca="1"/>
        <v>0</v>
      </c>
      <c r="AI1052">
        <f ca="1"/>
        <v>0</v>
      </c>
      <c r="AJ1052">
        <f ca="1"/>
        <v>45993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在職中</v>
      </c>
      <c r="B1053" s="241">
        <f ca="1"/>
        <v>221002</v>
      </c>
      <c r="C1053" s="241">
        <f ca="1"/>
        <v>6547</v>
      </c>
      <c r="D1053" s="240" t="str">
        <f ca="1"/>
        <v>ユアサ工機 新城</v>
      </c>
      <c r="E1053" s="240" t="str">
        <f ca="1"/>
        <v>本社製造部製造3課</v>
      </c>
      <c r="F1053" s="240" t="str">
        <f ca="1"/>
        <v>本社製造部製造3課</v>
      </c>
      <c r="G1053" s="240" t="str">
        <f ca="1"/>
        <v>クランクシャフトの旋盤、マシニング、研磨、仕上げ加工など</v>
      </c>
      <c r="H1053" t="str">
        <f ca="1"/>
        <v>VO MINH PHUONG</v>
      </c>
      <c r="I1053" t="str">
        <f ca="1"/>
        <v>ヴォ　ミン　フォン</v>
      </c>
      <c r="J1053" t="str">
        <f ca="1"/>
        <v>男</v>
      </c>
      <c r="K1053" t="str">
        <f ca="1"/>
        <v>ﾍﾞﾄﾅﾑ</v>
      </c>
      <c r="L1053" s="237">
        <f ca="1"/>
        <v>31801</v>
      </c>
      <c r="M1053">
        <f ca="1"/>
        <v>38</v>
      </c>
      <c r="N1053" s="238">
        <f ca="1"/>
        <v>1300</v>
      </c>
      <c r="O1053">
        <f ca="1"/>
        <v>0</v>
      </c>
      <c r="P1053" s="239">
        <f ca="1"/>
        <v>1900</v>
      </c>
      <c r="Q1053">
        <f ca="1"/>
        <v>0</v>
      </c>
      <c r="R1053" s="239">
        <f ca="1"/>
        <v>600</v>
      </c>
      <c r="S1053" s="239">
        <f ca="1"/>
        <v>0</v>
      </c>
      <c r="T1053" s="239" t="str">
        <f ca="1"/>
        <v/>
      </c>
      <c r="U1053" s="239" t="str">
        <f ca="1"/>
        <v>0</v>
      </c>
      <c r="V1053" s="239">
        <f ca="1"/>
        <v>0</v>
      </c>
      <c r="W1053" s="237">
        <f ca="1"/>
        <v>0</v>
      </c>
      <c r="X1053" t="str">
        <f ca="1"/>
        <v/>
      </c>
      <c r="Y1053" t="str">
        <f ca="1"/>
        <v>技術・人文知識・国際業務</v>
      </c>
      <c r="Z1053" t="str">
        <f ca="1"/>
        <v>486-0846</v>
      </c>
      <c r="AA1053" t="str">
        <f ca="1"/>
        <v>愛知県春日井市朝宮町2-2-4</v>
      </c>
      <c r="AB1053" t="str">
        <f ca="1"/>
        <v>ｸﾞﾘｰﾝｱｲﾗﾝﾄﾞA102</v>
      </c>
      <c r="AC1053">
        <f ca="1"/>
        <v>0</v>
      </c>
      <c r="AD1053" s="237">
        <f ca="1"/>
        <v>45999</v>
      </c>
      <c r="AE1053" s="237">
        <f ca="1"/>
        <v>0</v>
      </c>
      <c r="AF1053" s="237">
        <f ca="1"/>
        <v>0</v>
      </c>
      <c r="AG1053">
        <f ca="1"/>
        <v>45999</v>
      </c>
      <c r="AH1053">
        <f ca="1"/>
        <v>0</v>
      </c>
      <c r="AI1053">
        <f ca="1"/>
        <v>0</v>
      </c>
      <c r="AJ1053">
        <f ca="1"/>
        <v>45999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在職中</v>
      </c>
      <c r="B1054" s="241">
        <f ca="1"/>
        <v>251202</v>
      </c>
      <c r="C1054" s="241">
        <f ca="1"/>
        <v>0</v>
      </c>
      <c r="D1054" s="240" t="str">
        <f ca="1"/>
        <v>高雄工業 本社</v>
      </c>
      <c r="E1054" s="240">
        <f ca="1"/>
        <v>0</v>
      </c>
      <c r="F1054" s="240">
        <f ca="1"/>
        <v>0</v>
      </c>
      <c r="G1054" s="240">
        <f ca="1"/>
        <v>0</v>
      </c>
      <c r="H1054" t="str">
        <f ca="1"/>
        <v>LE DUC MANH</v>
      </c>
      <c r="I1054" t="str">
        <f ca="1"/>
        <v>レー　ドゥック　マイン</v>
      </c>
      <c r="J1054" t="str">
        <f ca="1"/>
        <v>男</v>
      </c>
      <c r="K1054" t="str">
        <f ca="1"/>
        <v>ﾍﾞﾄﾅﾑ</v>
      </c>
      <c r="L1054" s="237">
        <f ca="1"/>
        <v>36901</v>
      </c>
      <c r="M1054">
        <f ca="1"/>
        <v>24</v>
      </c>
      <c r="N1054" s="238">
        <f ca="1"/>
        <v>1200</v>
      </c>
      <c r="O1054">
        <f ca="1"/>
        <v>0</v>
      </c>
      <c r="P1054" s="239">
        <f ca="1"/>
        <v>0</v>
      </c>
      <c r="Q1054">
        <f ca="1"/>
        <v>0</v>
      </c>
      <c r="R1054" s="239">
        <f ca="1"/>
        <v>-1200</v>
      </c>
      <c r="S1054" s="239">
        <f ca="1"/>
        <v>0</v>
      </c>
      <c r="T1054" s="239" t="str">
        <f ca="1"/>
        <v/>
      </c>
      <c r="U1054" s="239" t="str">
        <f ca="1"/>
        <v>0</v>
      </c>
      <c r="V1054" s="239" t="str">
        <f ca="1"/>
        <v/>
      </c>
      <c r="W1054" s="237">
        <f ca="1"/>
        <v>0</v>
      </c>
      <c r="X1054" t="str">
        <f ca="1"/>
        <v/>
      </c>
      <c r="Y1054" t="str">
        <f ca="1"/>
        <v>技術・人文知識・国際業務</v>
      </c>
      <c r="Z1054" t="str">
        <f ca="1"/>
        <v>498-0025</v>
      </c>
      <c r="AA1054" t="str">
        <f ca="1"/>
        <v>愛知県弥富市平島町喜右味名78-1</v>
      </c>
      <c r="AB1054" t="str">
        <f ca="1"/>
        <v>ﾌﾚｸﾞﾗﾝｽ桂A棟201号</v>
      </c>
      <c r="AC1054">
        <f ca="1"/>
        <v>0</v>
      </c>
      <c r="AD1054" s="237">
        <f ca="1"/>
        <v>46000</v>
      </c>
      <c r="AE1054" s="237">
        <f ca="1"/>
        <v>0</v>
      </c>
      <c r="AF1054" s="237">
        <f ca="1"/>
        <v>0</v>
      </c>
      <c r="AG1054">
        <f ca="1"/>
        <v>46000</v>
      </c>
      <c r="AH1054">
        <f ca="1"/>
        <v>0</v>
      </c>
      <c r="AI1054" t="str">
        <f ca="1"/>
        <v>請負より異動</v>
      </c>
      <c r="AJ1054">
        <f ca="1"/>
        <v>46000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待機中</v>
      </c>
      <c r="B1055" s="241">
        <f ca="1"/>
        <v>251203</v>
      </c>
      <c r="C1055" s="241">
        <f ca="1"/>
        <v>0</v>
      </c>
      <c r="D1055" s="240" t="str">
        <f ca="1"/>
        <v>瑞陵精機</v>
      </c>
      <c r="E1055" s="240">
        <f ca="1"/>
        <v>0</v>
      </c>
      <c r="F1055" s="240">
        <f ca="1"/>
        <v>0</v>
      </c>
      <c r="G1055" s="240">
        <f ca="1"/>
        <v>0</v>
      </c>
      <c r="H1055" t="str">
        <f ca="1"/>
        <v>VO TRUNG NGUYEN</v>
      </c>
      <c r="I1055" t="str">
        <f ca="1"/>
        <v>ヴォ　チュン　グエン</v>
      </c>
      <c r="J1055" t="str">
        <f ca="1"/>
        <v>男</v>
      </c>
      <c r="K1055" t="str">
        <f ca="1"/>
        <v>ﾍﾞﾄﾅﾑ</v>
      </c>
      <c r="L1055" s="237">
        <f ca="1"/>
        <v>38134</v>
      </c>
      <c r="M1055">
        <f ca="1"/>
        <v>21</v>
      </c>
      <c r="N1055" s="238">
        <f ca="1"/>
        <v>0</v>
      </c>
      <c r="O1055">
        <f ca="1"/>
        <v>0</v>
      </c>
      <c r="P1055" s="239">
        <f ca="1"/>
        <v>0</v>
      </c>
      <c r="Q1055">
        <f ca="1"/>
        <v>0</v>
      </c>
      <c r="R1055" s="239">
        <f ca="1"/>
        <v>0</v>
      </c>
      <c r="S1055" s="239">
        <f ca="1"/>
        <v>0</v>
      </c>
      <c r="T1055" s="239" t="str">
        <f ca="1"/>
        <v/>
      </c>
      <c r="U1055" s="239" t="str">
        <f ca="1"/>
        <v>0</v>
      </c>
      <c r="V1055" s="239">
        <f ca="1"/>
        <v>0</v>
      </c>
      <c r="W1055" s="237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 s="237">
        <f ca="1"/>
        <v>46006</v>
      </c>
      <c r="AE1055" s="237">
        <f ca="1"/>
        <v>0</v>
      </c>
      <c r="AF1055" s="237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 t="str">
        <f ca="1"/>
        <v>待機中</v>
      </c>
      <c r="B1056" s="241">
        <f ca="1"/>
        <v>251204</v>
      </c>
      <c r="C1056" s="241">
        <f ca="1"/>
        <v>0</v>
      </c>
      <c r="D1056" s="240" t="str">
        <f ca="1"/>
        <v>瑞陵精機</v>
      </c>
      <c r="E1056" s="240">
        <f ca="1"/>
        <v>0</v>
      </c>
      <c r="F1056" s="240">
        <f ca="1"/>
        <v>0</v>
      </c>
      <c r="G1056" s="240">
        <f ca="1"/>
        <v>0</v>
      </c>
      <c r="H1056" t="str">
        <f ca="1"/>
        <v>DANG HOAI PHUONG</v>
      </c>
      <c r="I1056" t="str">
        <f ca="1"/>
        <v>ダン　ホアイ　フオン</v>
      </c>
      <c r="J1056" t="str">
        <f ca="1"/>
        <v>男</v>
      </c>
      <c r="K1056" t="str">
        <f ca="1"/>
        <v>ﾍﾞﾄﾅﾑ</v>
      </c>
      <c r="L1056" s="237">
        <f ca="1"/>
        <v>38180</v>
      </c>
      <c r="M1056">
        <f ca="1"/>
        <v>21</v>
      </c>
      <c r="N1056" s="238">
        <f ca="1"/>
        <v>0</v>
      </c>
      <c r="O1056">
        <f ca="1"/>
        <v>0</v>
      </c>
      <c r="P1056" s="239">
        <f ca="1"/>
        <v>0</v>
      </c>
      <c r="Q1056">
        <f ca="1"/>
        <v>0</v>
      </c>
      <c r="R1056" s="239">
        <f ca="1"/>
        <v>0</v>
      </c>
      <c r="S1056" s="239">
        <f ca="1"/>
        <v>0</v>
      </c>
      <c r="T1056" s="239" t="str">
        <f ca="1"/>
        <v/>
      </c>
      <c r="U1056" s="239" t="str">
        <f ca="1"/>
        <v>0</v>
      </c>
      <c r="V1056" s="239">
        <f ca="1"/>
        <v>0</v>
      </c>
      <c r="W1056" s="237">
        <f ca="1"/>
        <v>47089</v>
      </c>
      <c r="X1056" t="str">
        <f ca="1"/>
        <v/>
      </c>
      <c r="Y1056" t="str">
        <f ca="1"/>
        <v>技術・人文知識・国際業務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 s="237">
        <f ca="1"/>
        <v>46006</v>
      </c>
      <c r="AE1056" s="237">
        <f ca="1"/>
        <v>0</v>
      </c>
      <c r="AF1056" s="237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46006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 t="str">
        <f ca="1"/>
        <v>待機中</v>
      </c>
      <c r="B1057" s="241">
        <f ca="1"/>
        <v>251205</v>
      </c>
      <c r="C1057" s="241">
        <f ca="1"/>
        <v>0</v>
      </c>
      <c r="D1057" s="240" t="str">
        <f ca="1"/>
        <v>瑞陵精機</v>
      </c>
      <c r="E1057" s="240">
        <f ca="1"/>
        <v>0</v>
      </c>
      <c r="F1057" s="240">
        <f ca="1"/>
        <v>0</v>
      </c>
      <c r="G1057" s="240">
        <f ca="1"/>
        <v>0</v>
      </c>
      <c r="H1057" t="str">
        <f ca="1"/>
        <v>DANG NGUYEN HOANG ANH</v>
      </c>
      <c r="I1057" t="str">
        <f ca="1"/>
        <v>ダン　グエン　ホアン　アイン</v>
      </c>
      <c r="J1057" t="str">
        <f ca="1"/>
        <v>男</v>
      </c>
      <c r="K1057" t="str">
        <f ca="1"/>
        <v>ﾍﾞﾄﾅﾑ</v>
      </c>
      <c r="L1057" s="237">
        <f ca="1"/>
        <v>36764</v>
      </c>
      <c r="M1057">
        <f ca="1"/>
        <v>25</v>
      </c>
      <c r="N1057" s="238">
        <f ca="1"/>
        <v>0</v>
      </c>
      <c r="O1057">
        <f ca="1"/>
        <v>0</v>
      </c>
      <c r="P1057" s="239">
        <f ca="1"/>
        <v>0</v>
      </c>
      <c r="Q1057">
        <f ca="1"/>
        <v>0</v>
      </c>
      <c r="R1057" s="239">
        <f ca="1"/>
        <v>0</v>
      </c>
      <c r="S1057" s="239">
        <f ca="1"/>
        <v>0</v>
      </c>
      <c r="T1057" s="239" t="str">
        <f ca="1"/>
        <v/>
      </c>
      <c r="U1057" s="239" t="str">
        <f ca="1"/>
        <v>0</v>
      </c>
      <c r="V1057" s="239">
        <f ca="1"/>
        <v>0</v>
      </c>
      <c r="W1057" s="237">
        <f ca="1"/>
        <v>47089</v>
      </c>
      <c r="X1057" t="str">
        <f ca="1"/>
        <v/>
      </c>
      <c r="Y1057" t="str">
        <f ca="1"/>
        <v>技術・人文知識・国際業務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 s="237">
        <f ca="1"/>
        <v>46006</v>
      </c>
      <c r="AE1057" s="237">
        <f ca="1"/>
        <v>0</v>
      </c>
      <c r="AF1057" s="23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46006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 t="str">
        <f ca="1"/>
        <v>待機中</v>
      </c>
      <c r="B1058" s="241">
        <f ca="1"/>
        <v>0</v>
      </c>
      <c r="C1058" s="241">
        <f ca="1"/>
        <v>0</v>
      </c>
      <c r="D1058" s="240" t="str">
        <f ca="1"/>
        <v>高雄工業 岡山</v>
      </c>
      <c r="E1058" s="240">
        <f ca="1"/>
        <v>0</v>
      </c>
      <c r="F1058" s="240">
        <f ca="1"/>
        <v>0</v>
      </c>
      <c r="G1058" s="240">
        <f ca="1"/>
        <v>0</v>
      </c>
      <c r="H1058" t="str">
        <f ca="1"/>
        <v>HO DUC KHA</v>
      </c>
      <c r="I1058" t="str">
        <f ca="1"/>
        <v>ホー　ドゥック　カー</v>
      </c>
      <c r="J1058" t="str">
        <f ca="1"/>
        <v>男</v>
      </c>
      <c r="K1058" t="str">
        <f ca="1"/>
        <v>ﾍﾞﾄﾅﾑ</v>
      </c>
      <c r="L1058" s="237">
        <f ca="1"/>
        <v>37266</v>
      </c>
      <c r="M1058">
        <f ca="1"/>
        <v>23</v>
      </c>
      <c r="N1058" s="238">
        <f ca="1"/>
        <v>1200</v>
      </c>
      <c r="O1058">
        <f ca="1"/>
        <v>0</v>
      </c>
      <c r="P1058" s="239">
        <f ca="1"/>
        <v>1650</v>
      </c>
      <c r="Q1058">
        <f ca="1"/>
        <v>0</v>
      </c>
      <c r="R1058" s="239">
        <f ca="1"/>
        <v>450</v>
      </c>
      <c r="S1058" s="239">
        <f ca="1"/>
        <v>0</v>
      </c>
      <c r="T1058" s="239" t="str">
        <f ca="1"/>
        <v/>
      </c>
      <c r="U1058" s="239" t="str">
        <f ca="1"/>
        <v>0</v>
      </c>
      <c r="V1058" s="239">
        <f ca="1"/>
        <v>0</v>
      </c>
      <c r="W1058" s="237">
        <f ca="1"/>
        <v>47099</v>
      </c>
      <c r="X1058" t="str">
        <f ca="1"/>
        <v/>
      </c>
      <c r="Y1058" t="str">
        <f ca="1"/>
        <v>技術・人文知識・国際業務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 s="237">
        <f ca="1"/>
        <v>0</v>
      </c>
      <c r="AE1058" s="237">
        <f ca="1"/>
        <v>0</v>
      </c>
      <c r="AF1058" s="237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 t="str">
        <f ca="1"/>
        <v>待機中</v>
      </c>
      <c r="B1059" s="241">
        <f ca="1"/>
        <v>0</v>
      </c>
      <c r="C1059" s="241">
        <f ca="1"/>
        <v>0</v>
      </c>
      <c r="D1059" s="240" t="str">
        <f ca="1"/>
        <v>高雄工業 岡山</v>
      </c>
      <c r="E1059" s="240">
        <f ca="1"/>
        <v>0</v>
      </c>
      <c r="F1059" s="240">
        <f ca="1"/>
        <v>0</v>
      </c>
      <c r="G1059" s="240">
        <f ca="1"/>
        <v>0</v>
      </c>
      <c r="H1059" t="str">
        <f ca="1"/>
        <v>TRUONG TAN PHUOC</v>
      </c>
      <c r="I1059" t="str">
        <f ca="1"/>
        <v>チュオン　タン　フォック</v>
      </c>
      <c r="J1059" t="str">
        <f ca="1"/>
        <v>男</v>
      </c>
      <c r="K1059" t="str">
        <f ca="1"/>
        <v>ﾍﾞﾄﾅﾑ</v>
      </c>
      <c r="L1059" s="237">
        <f ca="1"/>
        <v>36998</v>
      </c>
      <c r="M1059">
        <f ca="1"/>
        <v>24</v>
      </c>
      <c r="N1059" s="238">
        <f ca="1"/>
        <v>1200</v>
      </c>
      <c r="O1059">
        <f ca="1"/>
        <v>0</v>
      </c>
      <c r="P1059" s="239">
        <f ca="1"/>
        <v>1650</v>
      </c>
      <c r="Q1059">
        <f ca="1"/>
        <v>0</v>
      </c>
      <c r="R1059" s="239">
        <f ca="1"/>
        <v>450</v>
      </c>
      <c r="S1059" s="239">
        <f ca="1"/>
        <v>0</v>
      </c>
      <c r="T1059" s="239" t="str">
        <f ca="1"/>
        <v/>
      </c>
      <c r="U1059" s="239" t="str">
        <f ca="1"/>
        <v>0</v>
      </c>
      <c r="V1059" s="239">
        <f ca="1"/>
        <v>0</v>
      </c>
      <c r="W1059" s="237">
        <f ca="1"/>
        <v>47099</v>
      </c>
      <c r="X1059" t="str">
        <f ca="1"/>
        <v/>
      </c>
      <c r="Y1059" t="str">
        <f ca="1"/>
        <v>技術・人文知識・国際業務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 s="237">
        <f ca="1"/>
        <v>0</v>
      </c>
      <c r="AE1059" s="237">
        <f ca="1"/>
        <v>0</v>
      </c>
      <c r="AF1059" s="237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 t="str">
        <f ca="1"/>
        <v>待機中</v>
      </c>
      <c r="B1060" s="241">
        <f ca="1"/>
        <v>0</v>
      </c>
      <c r="C1060" s="241">
        <f ca="1"/>
        <v>0</v>
      </c>
      <c r="D1060" s="240" t="str">
        <f ca="1"/>
        <v>高雄工業 岡山</v>
      </c>
      <c r="E1060" s="240">
        <f ca="1"/>
        <v>0</v>
      </c>
      <c r="F1060" s="240">
        <f ca="1"/>
        <v>0</v>
      </c>
      <c r="G1060" s="240">
        <f ca="1"/>
        <v>0</v>
      </c>
      <c r="H1060" t="str">
        <f ca="1"/>
        <v>LE DUC TRUNG</v>
      </c>
      <c r="I1060" t="str">
        <f ca="1"/>
        <v>レ　ドゥック　チュン</v>
      </c>
      <c r="J1060" t="str">
        <f ca="1"/>
        <v>男</v>
      </c>
      <c r="K1060" t="str">
        <f ca="1"/>
        <v>ﾍﾞﾄﾅﾑ</v>
      </c>
      <c r="L1060" s="237">
        <f ca="1"/>
        <v>37145</v>
      </c>
      <c r="M1060">
        <f ca="1"/>
        <v>24</v>
      </c>
      <c r="N1060" s="238">
        <f ca="1"/>
        <v>1200</v>
      </c>
      <c r="O1060">
        <f ca="1"/>
        <v>0</v>
      </c>
      <c r="P1060" s="239">
        <f ca="1"/>
        <v>1650</v>
      </c>
      <c r="Q1060">
        <f ca="1"/>
        <v>0</v>
      </c>
      <c r="R1060" s="239">
        <f ca="1"/>
        <v>450</v>
      </c>
      <c r="S1060" s="239">
        <f ca="1"/>
        <v>0</v>
      </c>
      <c r="T1060" s="239" t="str">
        <f ca="1"/>
        <v/>
      </c>
      <c r="U1060" s="239" t="str">
        <f ca="1"/>
        <v>0</v>
      </c>
      <c r="V1060" s="239">
        <f ca="1"/>
        <v>0</v>
      </c>
      <c r="W1060" s="237">
        <f ca="1"/>
        <v>47099</v>
      </c>
      <c r="X1060" t="str">
        <f ca="1"/>
        <v/>
      </c>
      <c r="Y1060" t="str">
        <f ca="1"/>
        <v>技術・人文知識・国際業務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 s="237">
        <f ca="1"/>
        <v>0</v>
      </c>
      <c r="AE1060" s="237">
        <f ca="1"/>
        <v>0</v>
      </c>
      <c r="AF1060" s="237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 t="str">
        <f ca="1"/>
        <v>待機中</v>
      </c>
      <c r="B1061" s="241">
        <f ca="1"/>
        <v>0</v>
      </c>
      <c r="C1061" s="241">
        <f ca="1"/>
        <v>0</v>
      </c>
      <c r="D1061" s="240" t="str">
        <f ca="1"/>
        <v>高雄工業 岡山</v>
      </c>
      <c r="E1061" s="240">
        <f ca="1"/>
        <v>0</v>
      </c>
      <c r="F1061" s="240">
        <f ca="1"/>
        <v>0</v>
      </c>
      <c r="G1061" s="240">
        <f ca="1"/>
        <v>0</v>
      </c>
      <c r="H1061" t="str">
        <f ca="1"/>
        <v>TRAN VU DANG</v>
      </c>
      <c r="I1061" t="str">
        <f ca="1"/>
        <v>チャン　ヴ　ダン</v>
      </c>
      <c r="J1061" t="str">
        <f ca="1"/>
        <v>男</v>
      </c>
      <c r="K1061" t="str">
        <f ca="1"/>
        <v>ﾍﾞﾄﾅﾑ</v>
      </c>
      <c r="L1061" s="237">
        <f ca="1"/>
        <v>37069</v>
      </c>
      <c r="M1061">
        <f ca="1"/>
        <v>24</v>
      </c>
      <c r="N1061" s="238">
        <f ca="1"/>
        <v>1200</v>
      </c>
      <c r="O1061">
        <f ca="1"/>
        <v>0</v>
      </c>
      <c r="P1061" s="239">
        <f ca="1"/>
        <v>1650</v>
      </c>
      <c r="Q1061">
        <f ca="1"/>
        <v>0</v>
      </c>
      <c r="R1061" s="239">
        <f ca="1"/>
        <v>450</v>
      </c>
      <c r="S1061" s="239">
        <f ca="1"/>
        <v>0</v>
      </c>
      <c r="T1061" s="239" t="str">
        <f ca="1"/>
        <v/>
      </c>
      <c r="U1061" s="239" t="str">
        <f ca="1"/>
        <v>0</v>
      </c>
      <c r="V1061" s="239">
        <f ca="1"/>
        <v>0</v>
      </c>
      <c r="W1061" s="237">
        <f ca="1"/>
        <v>47099</v>
      </c>
      <c r="X1061" t="str">
        <f ca="1"/>
        <v/>
      </c>
      <c r="Y1061" t="str">
        <f ca="1"/>
        <v>技術・人文知識・国際業務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 s="237">
        <f ca="1"/>
        <v>0</v>
      </c>
      <c r="AE1061" s="237">
        <f ca="1"/>
        <v>0</v>
      </c>
      <c r="AF1061" s="237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 t="str">
        <f ca="1"/>
        <v>待機中</v>
      </c>
      <c r="B1062" s="241">
        <f ca="1"/>
        <v>0</v>
      </c>
      <c r="C1062" s="241">
        <f ca="1"/>
        <v>0</v>
      </c>
      <c r="D1062" s="240" t="str">
        <f ca="1"/>
        <v>高雄工業 本社</v>
      </c>
      <c r="E1062" s="240">
        <f ca="1"/>
        <v>0</v>
      </c>
      <c r="F1062" s="240">
        <f ca="1"/>
        <v>0</v>
      </c>
      <c r="G1062" s="240">
        <f ca="1"/>
        <v>0</v>
      </c>
      <c r="H1062" t="str">
        <f ca="1"/>
        <v>BUI QUOC TUAN</v>
      </c>
      <c r="I1062" t="str">
        <f ca="1"/>
        <v>ブイ　クオック　トゥアン</v>
      </c>
      <c r="J1062" t="str">
        <f ca="1"/>
        <v>男</v>
      </c>
      <c r="K1062" t="str">
        <f ca="1"/>
        <v>ﾍﾞﾄﾅﾑ</v>
      </c>
      <c r="L1062" s="237">
        <f ca="1"/>
        <v>37231</v>
      </c>
      <c r="M1062">
        <f ca="1"/>
        <v>24</v>
      </c>
      <c r="N1062" s="238">
        <f ca="1"/>
        <v>1200</v>
      </c>
      <c r="O1062">
        <f ca="1"/>
        <v>0</v>
      </c>
      <c r="P1062" s="239">
        <f ca="1"/>
        <v>1650</v>
      </c>
      <c r="Q1062">
        <f ca="1"/>
        <v>0</v>
      </c>
      <c r="R1062" s="239">
        <f ca="1"/>
        <v>450</v>
      </c>
      <c r="S1062" s="239">
        <f ca="1"/>
        <v>0</v>
      </c>
      <c r="T1062" s="239" t="str">
        <f ca="1"/>
        <v/>
      </c>
      <c r="U1062" s="239" t="str">
        <f ca="1"/>
        <v>0</v>
      </c>
      <c r="V1062" s="239">
        <f ca="1"/>
        <v>0</v>
      </c>
      <c r="W1062" s="237">
        <f ca="1"/>
        <v>47100</v>
      </c>
      <c r="X1062" t="str">
        <f ca="1"/>
        <v/>
      </c>
      <c r="Y1062" t="str">
        <f ca="1"/>
        <v>技術・人文知識・国際業務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 s="237">
        <f ca="1"/>
        <v>0</v>
      </c>
      <c r="AE1062" s="237">
        <f ca="1"/>
        <v>0</v>
      </c>
      <c r="AF1062" s="237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 s="241">
        <f ca="1"/>
        <v>0</v>
      </c>
      <c r="C1063" s="241">
        <f ca="1"/>
        <v>0</v>
      </c>
      <c r="D1063" s="240">
        <f ca="1"/>
        <v>0</v>
      </c>
      <c r="E1063" s="240">
        <f ca="1"/>
        <v>0</v>
      </c>
      <c r="F1063" s="240">
        <f ca="1"/>
        <v>0</v>
      </c>
      <c r="G1063" s="240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 s="237">
        <f ca="1"/>
        <v>0</v>
      </c>
      <c r="M1063">
        <f ca="1"/>
        <v>125</v>
      </c>
      <c r="N1063" s="238">
        <f ca="1"/>
        <v>0</v>
      </c>
      <c r="O1063">
        <f ca="1"/>
        <v>0</v>
      </c>
      <c r="P1063" s="239">
        <f ca="1"/>
        <v>0</v>
      </c>
      <c r="Q1063">
        <f ca="1"/>
        <v>0</v>
      </c>
      <c r="R1063" s="239">
        <f ca="1"/>
        <v>0</v>
      </c>
      <c r="S1063" s="239">
        <f ca="1"/>
        <v>0</v>
      </c>
      <c r="T1063" s="239" t="str">
        <f ca="1"/>
        <v/>
      </c>
      <c r="U1063" s="239" t="str">
        <f ca="1"/>
        <v>0</v>
      </c>
      <c r="V1063" s="239" t="str">
        <f ca="1"/>
        <v>0</v>
      </c>
      <c r="W1063" s="237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 s="237">
        <f ca="1"/>
        <v>0</v>
      </c>
      <c r="AE1063" s="237">
        <f ca="1"/>
        <v>0</v>
      </c>
      <c r="AF1063" s="237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 s="241">
        <f ca="1"/>
        <v>0</v>
      </c>
      <c r="C1064" s="241">
        <f ca="1"/>
        <v>0</v>
      </c>
      <c r="D1064" s="240">
        <f ca="1"/>
        <v>0</v>
      </c>
      <c r="E1064" s="240">
        <f ca="1"/>
        <v>0</v>
      </c>
      <c r="F1064" s="240">
        <f ca="1"/>
        <v>0</v>
      </c>
      <c r="G1064" s="240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 s="237">
        <f ca="1"/>
        <v>0</v>
      </c>
      <c r="M1064">
        <f ca="1"/>
        <v>125</v>
      </c>
      <c r="N1064" s="238">
        <f ca="1"/>
        <v>0</v>
      </c>
      <c r="O1064">
        <f ca="1"/>
        <v>0</v>
      </c>
      <c r="P1064" s="239">
        <f ca="1"/>
        <v>0</v>
      </c>
      <c r="Q1064">
        <f ca="1"/>
        <v>0</v>
      </c>
      <c r="R1064" s="239">
        <f ca="1"/>
        <v>0</v>
      </c>
      <c r="S1064" s="239">
        <f ca="1"/>
        <v>0</v>
      </c>
      <c r="T1064" s="239" t="str">
        <f ca="1"/>
        <v/>
      </c>
      <c r="U1064" s="239" t="str">
        <f ca="1"/>
        <v>0</v>
      </c>
      <c r="V1064" s="239" t="str">
        <f ca="1"/>
        <v>0</v>
      </c>
      <c r="W1064" s="237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 s="237">
        <f ca="1"/>
        <v>0</v>
      </c>
      <c r="AE1064" s="237">
        <f ca="1"/>
        <v>0</v>
      </c>
      <c r="AF1064" s="237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 s="241">
        <f ca="1"/>
        <v>0</v>
      </c>
      <c r="C1065" s="241">
        <f ca="1"/>
        <v>0</v>
      </c>
      <c r="D1065" s="240">
        <f ca="1"/>
        <v>0</v>
      </c>
      <c r="E1065" s="240">
        <f ca="1"/>
        <v>0</v>
      </c>
      <c r="F1065" s="240">
        <f ca="1"/>
        <v>0</v>
      </c>
      <c r="G1065" s="240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 s="237">
        <f ca="1"/>
        <v>0</v>
      </c>
      <c r="M1065">
        <f ca="1"/>
        <v>125</v>
      </c>
      <c r="N1065" s="238">
        <f ca="1"/>
        <v>0</v>
      </c>
      <c r="O1065">
        <f ca="1"/>
        <v>0</v>
      </c>
      <c r="P1065" s="239">
        <f ca="1"/>
        <v>0</v>
      </c>
      <c r="Q1065">
        <f ca="1"/>
        <v>0</v>
      </c>
      <c r="R1065" s="239">
        <f ca="1"/>
        <v>0</v>
      </c>
      <c r="S1065" s="239">
        <f ca="1"/>
        <v>0</v>
      </c>
      <c r="T1065" s="239" t="str">
        <f ca="1"/>
        <v/>
      </c>
      <c r="U1065" s="239" t="str">
        <f ca="1"/>
        <v>0</v>
      </c>
      <c r="V1065" s="239" t="str">
        <f ca="1"/>
        <v>0</v>
      </c>
      <c r="W1065" s="237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 s="237">
        <f ca="1"/>
        <v>0</v>
      </c>
      <c r="AE1065" s="237">
        <f ca="1"/>
        <v>0</v>
      </c>
      <c r="AF1065" s="237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 s="241">
        <f ca="1"/>
        <v>0</v>
      </c>
      <c r="C1066" s="241">
        <f ca="1"/>
        <v>0</v>
      </c>
      <c r="D1066" s="240">
        <f ca="1"/>
        <v>0</v>
      </c>
      <c r="E1066" s="240">
        <f ca="1"/>
        <v>0</v>
      </c>
      <c r="F1066" s="240">
        <f ca="1"/>
        <v>0</v>
      </c>
      <c r="G1066" s="240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 s="237">
        <f ca="1"/>
        <v>0</v>
      </c>
      <c r="M1066">
        <f ca="1"/>
        <v>125</v>
      </c>
      <c r="N1066" s="238">
        <f ca="1"/>
        <v>0</v>
      </c>
      <c r="O1066">
        <f ca="1"/>
        <v>0</v>
      </c>
      <c r="P1066" s="239">
        <f ca="1"/>
        <v>0</v>
      </c>
      <c r="Q1066">
        <f ca="1"/>
        <v>0</v>
      </c>
      <c r="R1066" s="239">
        <f ca="1"/>
        <v>0</v>
      </c>
      <c r="S1066" s="239">
        <f ca="1"/>
        <v>0</v>
      </c>
      <c r="T1066" s="239" t="str">
        <f ca="1"/>
        <v/>
      </c>
      <c r="U1066" s="239" t="str">
        <f ca="1"/>
        <v>0</v>
      </c>
      <c r="V1066" s="239" t="str">
        <f ca="1"/>
        <v>0</v>
      </c>
      <c r="W1066" s="237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 s="237">
        <f ca="1"/>
        <v>0</v>
      </c>
      <c r="AE1066" s="237">
        <f ca="1"/>
        <v>0</v>
      </c>
      <c r="AF1066" s="237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  <row r="1067" spans="1:42">
      <c r="A1067">
        <f ca="1"/>
        <v>0</v>
      </c>
      <c r="B1067" s="241">
        <f ca="1"/>
        <v>0</v>
      </c>
      <c r="C1067" s="241">
        <f ca="1"/>
        <v>0</v>
      </c>
      <c r="D1067" s="240">
        <f ca="1"/>
        <v>0</v>
      </c>
      <c r="E1067" s="240">
        <f ca="1"/>
        <v>0</v>
      </c>
      <c r="F1067" s="240">
        <f ca="1"/>
        <v>0</v>
      </c>
      <c r="G1067" s="240">
        <f ca="1"/>
        <v>0</v>
      </c>
      <c r="H1067">
        <f ca="1"/>
        <v>0</v>
      </c>
      <c r="I1067">
        <f ca="1"/>
        <v>0</v>
      </c>
      <c r="J1067">
        <f ca="1"/>
        <v>0</v>
      </c>
      <c r="K1067">
        <f ca="1"/>
        <v>0</v>
      </c>
      <c r="L1067" s="237">
        <f ca="1"/>
        <v>0</v>
      </c>
      <c r="M1067">
        <f ca="1"/>
        <v>125</v>
      </c>
      <c r="N1067" s="238">
        <f ca="1"/>
        <v>0</v>
      </c>
      <c r="O1067">
        <f ca="1"/>
        <v>0</v>
      </c>
      <c r="P1067" s="239">
        <f ca="1"/>
        <v>0</v>
      </c>
      <c r="Q1067">
        <f ca="1"/>
        <v>0</v>
      </c>
      <c r="R1067" s="239">
        <f ca="1"/>
        <v>0</v>
      </c>
      <c r="S1067" s="239">
        <f ca="1"/>
        <v>0</v>
      </c>
      <c r="T1067" s="239" t="str">
        <f ca="1"/>
        <v/>
      </c>
      <c r="U1067" s="239" t="str">
        <f ca="1"/>
        <v>0</v>
      </c>
      <c r="V1067" s="239" t="str">
        <f ca="1"/>
        <v>0</v>
      </c>
      <c r="W1067" s="237">
        <f ca="1"/>
        <v>0</v>
      </c>
      <c r="X1067" t="str">
        <f ca="1"/>
        <v/>
      </c>
      <c r="Y1067">
        <f ca="1"/>
        <v>0</v>
      </c>
      <c r="Z1067">
        <f ca="1"/>
        <v>0</v>
      </c>
      <c r="AA1067">
        <f ca="1"/>
        <v>0</v>
      </c>
      <c r="AB1067">
        <f ca="1"/>
        <v>0</v>
      </c>
      <c r="AC1067">
        <f ca="1"/>
        <v>0</v>
      </c>
      <c r="AD1067" s="237">
        <f ca="1"/>
        <v>0</v>
      </c>
      <c r="AE1067" s="237">
        <f ca="1"/>
        <v>0</v>
      </c>
      <c r="AF1067" s="237">
        <f ca="1"/>
        <v>0</v>
      </c>
      <c r="AG1067">
        <f ca="1"/>
        <v>0</v>
      </c>
      <c r="AH1067">
        <f ca="1"/>
        <v>0</v>
      </c>
      <c r="AI1067">
        <f ca="1"/>
        <v>0</v>
      </c>
      <c r="AJ1067">
        <f ca="1"/>
        <v>0</v>
      </c>
      <c r="AK1067">
        <f ca="1"/>
        <v>0</v>
      </c>
      <c r="AL1067">
        <f ca="1"/>
        <v>0</v>
      </c>
      <c r="AM1067">
        <f ca="1"/>
        <v>0</v>
      </c>
      <c r="AN1067">
        <f ca="1"/>
        <v>0</v>
      </c>
      <c r="AO1067">
        <f ca="1"/>
        <v>0</v>
      </c>
      <c r="AP1067">
        <f ca="1"/>
        <v>0</v>
      </c>
    </row>
    <row r="1068" spans="1:42">
      <c r="A1068">
        <f ca="1"/>
        <v>0</v>
      </c>
      <c r="B1068" s="241">
        <f ca="1"/>
        <v>0</v>
      </c>
      <c r="C1068" s="241">
        <f ca="1"/>
        <v>0</v>
      </c>
      <c r="D1068" s="240">
        <f ca="1"/>
        <v>0</v>
      </c>
      <c r="E1068" s="240">
        <f ca="1"/>
        <v>0</v>
      </c>
      <c r="F1068" s="240">
        <f ca="1"/>
        <v>0</v>
      </c>
      <c r="G1068" s="240">
        <f ca="1"/>
        <v>0</v>
      </c>
      <c r="H1068">
        <f ca="1"/>
        <v>0</v>
      </c>
      <c r="I1068">
        <f ca="1"/>
        <v>0</v>
      </c>
      <c r="J1068">
        <f ca="1"/>
        <v>0</v>
      </c>
      <c r="K1068">
        <f ca="1"/>
        <v>0</v>
      </c>
      <c r="L1068" s="237">
        <f ca="1"/>
        <v>0</v>
      </c>
      <c r="M1068">
        <f ca="1"/>
        <v>125</v>
      </c>
      <c r="N1068" s="238">
        <f ca="1"/>
        <v>0</v>
      </c>
      <c r="O1068">
        <f ca="1"/>
        <v>0</v>
      </c>
      <c r="P1068" s="239">
        <f ca="1"/>
        <v>0</v>
      </c>
      <c r="Q1068">
        <f ca="1"/>
        <v>0</v>
      </c>
      <c r="R1068" s="239">
        <f ca="1"/>
        <v>0</v>
      </c>
      <c r="S1068" s="239">
        <f ca="1"/>
        <v>0</v>
      </c>
      <c r="T1068" s="239" t="str">
        <f ca="1"/>
        <v/>
      </c>
      <c r="U1068" s="239" t="str">
        <f ca="1"/>
        <v>0</v>
      </c>
      <c r="V1068" s="239" t="str">
        <f ca="1"/>
        <v>0</v>
      </c>
      <c r="W1068" s="237">
        <f ca="1"/>
        <v>0</v>
      </c>
      <c r="X1068" t="str">
        <f ca="1"/>
        <v/>
      </c>
      <c r="Y1068">
        <f ca="1"/>
        <v>0</v>
      </c>
      <c r="Z1068">
        <f ca="1"/>
        <v>0</v>
      </c>
      <c r="AA1068">
        <f ca="1"/>
        <v>0</v>
      </c>
      <c r="AB1068">
        <f ca="1"/>
        <v>0</v>
      </c>
      <c r="AC1068">
        <f ca="1"/>
        <v>0</v>
      </c>
      <c r="AD1068" s="237">
        <f ca="1"/>
        <v>0</v>
      </c>
      <c r="AE1068" s="237">
        <f ca="1"/>
        <v>0</v>
      </c>
      <c r="AF1068" s="237">
        <f ca="1"/>
        <v>0</v>
      </c>
      <c r="AG1068">
        <f ca="1"/>
        <v>0</v>
      </c>
      <c r="AH1068">
        <f ca="1"/>
        <v>0</v>
      </c>
      <c r="AI1068">
        <f ca="1"/>
        <v>0</v>
      </c>
      <c r="AJ1068">
        <f ca="1"/>
        <v>0</v>
      </c>
      <c r="AK1068">
        <f ca="1"/>
        <v>0</v>
      </c>
      <c r="AL1068">
        <f ca="1"/>
        <v>0</v>
      </c>
      <c r="AM1068">
        <f ca="1"/>
        <v>0</v>
      </c>
      <c r="AN1068">
        <f ca="1"/>
        <v>0</v>
      </c>
      <c r="AO1068">
        <f ca="1"/>
        <v>0</v>
      </c>
      <c r="AP1068">
        <f ca="1"/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69"/>
  <sheetViews>
    <sheetView topLeftCell="B1043" zoomScale="70" zoomScaleNormal="70" workbookViewId="0">
      <selection activeCell="X1059" sqref="X1059"/>
    </sheetView>
  </sheetViews>
  <sheetFormatPr defaultColWidth="9" defaultRowHeight="18.75"/>
  <cols>
    <col min="1" max="1" width="6.875" style="71" customWidth="1"/>
    <col min="2" max="2" width="10.5" style="71" customWidth="1"/>
    <col min="3" max="3" width="15.125" style="71" hidden="1" customWidth="1"/>
    <col min="4" max="4" width="19.375" style="74" customWidth="1"/>
    <col min="5" max="5" width="67.25" style="74" hidden="1" customWidth="1"/>
    <col min="6" max="6" width="30.75" style="74" hidden="1" customWidth="1"/>
    <col min="7" max="7" width="89.625" style="105" hidden="1" customWidth="1"/>
    <col min="8" max="8" width="28" style="105" customWidth="1"/>
    <col min="9" max="9" width="28" style="71" customWidth="1"/>
    <col min="10" max="10" width="5.5" style="71" customWidth="1"/>
    <col min="11" max="11" width="8" style="364" customWidth="1"/>
    <col min="12" max="12" width="11.875" style="106" customWidth="1"/>
    <col min="13" max="13" width="5.375" style="346" customWidth="1"/>
    <col min="14" max="14" width="10" style="75" customWidth="1"/>
    <col min="15" max="15" width="24.125" style="346" hidden="1" customWidth="1"/>
    <col min="16" max="16" width="10" style="75" customWidth="1"/>
    <col min="17" max="17" width="18.75" style="346" hidden="1" customWidth="1"/>
    <col min="18" max="18" width="10" style="75" customWidth="1"/>
    <col min="19" max="21" width="9.875" style="75" customWidth="1"/>
    <col min="22" max="22" width="9.875" style="74" customWidth="1"/>
    <col min="23" max="23" width="11.875" style="325" customWidth="1"/>
    <col min="24" max="24" width="13" style="74" customWidth="1"/>
    <col min="25" max="25" width="14.875" style="71" customWidth="1"/>
    <col min="26" max="26" width="9.875" style="105" customWidth="1"/>
    <col min="27" max="27" width="30" style="105" customWidth="1"/>
    <col min="28" max="28" width="20" style="106" customWidth="1"/>
    <col min="29" max="29" width="12.125" style="106" customWidth="1"/>
    <col min="30" max="30" width="14.625" style="106" bestFit="1" customWidth="1"/>
    <col min="31" max="31" width="12.125" style="106" customWidth="1"/>
    <col min="32" max="32" width="15" style="106" customWidth="1"/>
    <col min="33" max="33" width="15" style="71" customWidth="1"/>
    <col min="34" max="34" width="37.875" style="73" customWidth="1"/>
    <col min="35" max="35" width="31.625" style="73" customWidth="1"/>
    <col min="36" max="36" width="16.125" style="73" customWidth="1"/>
    <col min="37" max="37" width="20.375" style="345" customWidth="1"/>
    <col min="38" max="38" width="10.875" style="71" customWidth="1"/>
    <col min="39" max="40" width="21.375" style="345" customWidth="1"/>
    <col min="41" max="41" width="26.375" style="73" customWidth="1"/>
    <col min="42" max="16384" width="9" style="73"/>
  </cols>
  <sheetData>
    <row r="1" spans="1:42" ht="33.75" customHeight="1">
      <c r="A1" s="500" t="s">
        <v>27</v>
      </c>
      <c r="B1" s="500"/>
      <c r="C1" s="500"/>
      <c r="D1" s="500"/>
      <c r="E1" s="71"/>
      <c r="F1" s="71"/>
      <c r="G1" s="107"/>
      <c r="H1" s="108"/>
      <c r="K1" s="106"/>
      <c r="L1" s="109"/>
      <c r="N1" s="72"/>
      <c r="P1" s="110"/>
      <c r="R1" s="110"/>
      <c r="S1" s="110"/>
      <c r="T1" s="110"/>
      <c r="U1" s="110"/>
      <c r="V1" s="279"/>
      <c r="W1" s="327">
        <v>91</v>
      </c>
      <c r="X1" s="76"/>
      <c r="AB1" s="71"/>
      <c r="AE1" s="71"/>
      <c r="AF1" s="71"/>
      <c r="AH1" s="73" t="b">
        <f ca="1">$AN3&lt;TODAY()</f>
        <v>1</v>
      </c>
      <c r="AJ1" s="73" t="b">
        <f ca="1">IF($AL3="","",$AN3&lt;TODAY()-30)</f>
        <v>1</v>
      </c>
      <c r="AK1" s="345" t="b">
        <f ca="1">IF(AN3="","",AN3&lt;TODAY()-30)</f>
        <v>1</v>
      </c>
      <c r="AL1" s="106">
        <v>45446</v>
      </c>
      <c r="AM1" s="345" t="b">
        <f ca="1">$AL3&lt;TODAY()-60</f>
        <v>1</v>
      </c>
    </row>
    <row r="2" spans="1:42" s="71" customFormat="1">
      <c r="A2" s="80" t="s">
        <v>4881</v>
      </c>
      <c r="B2" s="80" t="s">
        <v>1</v>
      </c>
      <c r="C2" s="80" t="s">
        <v>29</v>
      </c>
      <c r="D2" s="342" t="s">
        <v>2</v>
      </c>
      <c r="E2" s="342" t="s">
        <v>4699</v>
      </c>
      <c r="F2" s="342" t="s">
        <v>1717</v>
      </c>
      <c r="G2" s="342" t="s">
        <v>2597</v>
      </c>
      <c r="H2" s="342" t="s">
        <v>3</v>
      </c>
      <c r="I2" s="342" t="s">
        <v>4</v>
      </c>
      <c r="J2" s="80" t="s">
        <v>5</v>
      </c>
      <c r="K2" s="80" t="s">
        <v>2613</v>
      </c>
      <c r="L2" s="87" t="s">
        <v>7</v>
      </c>
      <c r="M2" s="87" t="s">
        <v>30</v>
      </c>
      <c r="N2" s="347" t="s">
        <v>8</v>
      </c>
      <c r="O2" s="85" t="s">
        <v>9</v>
      </c>
      <c r="P2" s="347" t="s">
        <v>10</v>
      </c>
      <c r="Q2" s="85" t="s">
        <v>31</v>
      </c>
      <c r="R2" s="347" t="s">
        <v>32</v>
      </c>
      <c r="S2" s="85" t="s">
        <v>2250</v>
      </c>
      <c r="T2" s="85" t="s">
        <v>2251</v>
      </c>
      <c r="U2" s="85" t="s">
        <v>2187</v>
      </c>
      <c r="V2" s="85" t="s">
        <v>2252</v>
      </c>
      <c r="W2" s="342" t="s">
        <v>12</v>
      </c>
      <c r="X2" s="353" t="s">
        <v>13</v>
      </c>
      <c r="Y2" s="342" t="s">
        <v>14</v>
      </c>
      <c r="Z2" s="80" t="s">
        <v>16</v>
      </c>
      <c r="AA2" s="342" t="s">
        <v>17</v>
      </c>
      <c r="AB2" s="342" t="s">
        <v>18</v>
      </c>
      <c r="AC2" s="87" t="s">
        <v>20</v>
      </c>
      <c r="AD2" s="87" t="s">
        <v>21</v>
      </c>
      <c r="AE2" s="87" t="s">
        <v>22</v>
      </c>
      <c r="AF2" s="87" t="s">
        <v>23</v>
      </c>
      <c r="AG2" s="87" t="s">
        <v>25</v>
      </c>
      <c r="AH2" s="80" t="s">
        <v>38</v>
      </c>
      <c r="AI2" s="80" t="s">
        <v>39</v>
      </c>
      <c r="AJ2" s="80" t="s">
        <v>3304</v>
      </c>
      <c r="AK2" s="80" t="s">
        <v>3817</v>
      </c>
      <c r="AL2" s="351" t="s">
        <v>3818</v>
      </c>
      <c r="AM2" s="80" t="s">
        <v>3821</v>
      </c>
      <c r="AN2" s="351" t="s">
        <v>3822</v>
      </c>
      <c r="AO2" s="408" t="s">
        <v>4393</v>
      </c>
      <c r="AP2" s="71" t="s">
        <v>3305</v>
      </c>
    </row>
    <row r="3" spans="1:42" ht="17.45" customHeight="1">
      <c r="A3" s="419" t="s">
        <v>114</v>
      </c>
      <c r="B3" s="77">
        <v>200805</v>
      </c>
      <c r="C3" s="420"/>
      <c r="D3" s="262" t="s">
        <v>2103</v>
      </c>
      <c r="E3" s="262"/>
      <c r="F3" s="262"/>
      <c r="G3" s="262"/>
      <c r="H3" s="323" t="s">
        <v>2708</v>
      </c>
      <c r="I3" s="323" t="s">
        <v>2709</v>
      </c>
      <c r="J3" s="77" t="s">
        <v>275</v>
      </c>
      <c r="K3" s="77" t="s">
        <v>44</v>
      </c>
      <c r="L3" s="431">
        <v>34359</v>
      </c>
      <c r="M3" s="77">
        <f ca="1">DATEDIF(DBGenzai[[#This Row],[生年月日]],TODAY(),"Y")</f>
        <v>31</v>
      </c>
      <c r="N3" s="433">
        <v>1300</v>
      </c>
      <c r="O3" s="78" t="s">
        <v>948</v>
      </c>
      <c r="P3" s="433">
        <v>1750</v>
      </c>
      <c r="Q3" s="78"/>
      <c r="R3" s="433">
        <f t="shared" ref="R3:R34" si="0">P3-N3</f>
        <v>450</v>
      </c>
      <c r="S3" s="78"/>
      <c r="T3" s="78" t="str">
        <f>IF(OR(DBGenzai[[#This Row],[標準報酬]]="",DBGenzai[[#This Row],[標準報酬]]=0),"",ROUNDUP(_xlfn.XLOOKUP(DBGenzai[[#This Row],[標準報酬]],HDATE23[月  額],HDATE23[健康保険],"",0,1)-0.5,0))</f>
        <v/>
      </c>
      <c r="U3" s="7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8" t="str">
        <f ca="1">IF(DBGenzai[[#This Row],[年齢]]&lt;=69,_xlfn.XLOOKUP(DBGenzai[[#This Row],[標準報酬]],HDATE23[月  額],HDATE23[厚生年金],"",0,1),"0")</f>
        <v/>
      </c>
      <c r="W3" s="435">
        <v>44697</v>
      </c>
      <c r="X3" s="38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2" t="s">
        <v>46</v>
      </c>
      <c r="Z3" s="77" t="s">
        <v>47</v>
      </c>
      <c r="AA3" s="323" t="s">
        <v>2710</v>
      </c>
      <c r="AB3" s="323" t="s">
        <v>2104</v>
      </c>
      <c r="AC3" s="441">
        <v>44060</v>
      </c>
      <c r="AD3" s="441">
        <v>44061</v>
      </c>
      <c r="AE3" s="441">
        <v>44317</v>
      </c>
      <c r="AF3" s="441"/>
      <c r="AG3" s="441" t="s">
        <v>50</v>
      </c>
      <c r="AH3" s="77"/>
      <c r="AJ3" s="100">
        <f>DBGenzai[[#This Row],[入社日]]</f>
        <v>44061</v>
      </c>
      <c r="AK3" s="352"/>
      <c r="AL3" s="354">
        <v>45447</v>
      </c>
      <c r="AM3" s="77"/>
      <c r="AN3" s="354">
        <v>45528</v>
      </c>
      <c r="AO3" s="345"/>
    </row>
    <row r="4" spans="1:42" ht="17.45" customHeight="1">
      <c r="A4" s="79" t="s">
        <v>114</v>
      </c>
      <c r="B4" s="80">
        <v>200801</v>
      </c>
      <c r="C4" s="81"/>
      <c r="D4" s="82" t="s">
        <v>2103</v>
      </c>
      <c r="E4" s="93"/>
      <c r="F4" s="93"/>
      <c r="G4" s="93"/>
      <c r="H4" s="83" t="s">
        <v>696</v>
      </c>
      <c r="I4" s="83" t="s">
        <v>697</v>
      </c>
      <c r="J4" s="80" t="s">
        <v>43</v>
      </c>
      <c r="K4" s="80" t="s">
        <v>44</v>
      </c>
      <c r="L4" s="84">
        <v>32431</v>
      </c>
      <c r="M4" s="80">
        <f ca="1">DATEDIF(DBGenzai[[#This Row],[生年月日]],TODAY(),"Y")</f>
        <v>37</v>
      </c>
      <c r="N4" s="347">
        <v>1250</v>
      </c>
      <c r="O4" s="85" t="s">
        <v>948</v>
      </c>
      <c r="P4" s="347">
        <v>1750</v>
      </c>
      <c r="Q4" s="85" t="s">
        <v>950</v>
      </c>
      <c r="R4" s="347">
        <f t="shared" si="0"/>
        <v>500</v>
      </c>
      <c r="S4" s="85"/>
      <c r="T4" s="78" t="str">
        <f>IF(OR(DBGenzai[[#This Row],[標準報酬]]="",DBGenzai[[#This Row],[標準報酬]]=0),"",ROUNDUP(_xlfn.XLOOKUP(DBGenzai[[#This Row],[標準報酬]],HDATE23[月  額],HDATE23[健康保険],"",0,1)-0.5,0))</f>
        <v/>
      </c>
      <c r="U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5" t="str">
        <f ca="1">IF(DBGenzai[[#This Row],[年齢]]&lt;=69,_xlfn.XLOOKUP(DBGenzai[[#This Row],[標準報酬]],HDATE23[月  額],HDATE23[厚生年金],"",0,1),"0")</f>
        <v/>
      </c>
      <c r="W4" s="86">
        <v>44848</v>
      </c>
      <c r="X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2" t="s">
        <v>46</v>
      </c>
      <c r="Z4" s="80" t="s">
        <v>47</v>
      </c>
      <c r="AA4" s="83" t="s">
        <v>59</v>
      </c>
      <c r="AB4" s="83" t="s">
        <v>320</v>
      </c>
      <c r="AC4" s="87">
        <v>44060</v>
      </c>
      <c r="AD4" s="87">
        <v>44064</v>
      </c>
      <c r="AE4" s="87">
        <v>44286</v>
      </c>
      <c r="AF4" s="87">
        <v>44289</v>
      </c>
      <c r="AG4" s="87" t="s">
        <v>50</v>
      </c>
      <c r="AH4" s="80"/>
      <c r="AJ4" s="100">
        <f>DBGenzai[[#This Row],[入社日]]</f>
        <v>44064</v>
      </c>
      <c r="AK4" s="343"/>
      <c r="AL4" s="355"/>
      <c r="AM4" s="77"/>
      <c r="AN4" s="355"/>
      <c r="AO4" s="345"/>
    </row>
    <row r="5" spans="1:42" ht="17.45" customHeight="1">
      <c r="A5" s="79" t="s">
        <v>114</v>
      </c>
      <c r="B5" s="80">
        <v>200802</v>
      </c>
      <c r="C5" s="81"/>
      <c r="D5" s="82" t="s">
        <v>2103</v>
      </c>
      <c r="E5" s="82"/>
      <c r="F5" s="82"/>
      <c r="G5" s="82"/>
      <c r="H5" s="83" t="s">
        <v>2711</v>
      </c>
      <c r="I5" s="83" t="s">
        <v>951</v>
      </c>
      <c r="J5" s="80" t="s">
        <v>43</v>
      </c>
      <c r="K5" s="80" t="s">
        <v>44</v>
      </c>
      <c r="L5" s="84">
        <v>34212</v>
      </c>
      <c r="M5" s="80">
        <f ca="1">DATEDIF(DBGenzai[[#This Row],[生年月日]],TODAY(),"Y")</f>
        <v>32</v>
      </c>
      <c r="N5" s="347">
        <v>1200</v>
      </c>
      <c r="O5" s="85"/>
      <c r="P5" s="347">
        <v>1750</v>
      </c>
      <c r="Q5" s="85">
        <v>550</v>
      </c>
      <c r="R5" s="347">
        <f t="shared" si="0"/>
        <v>550</v>
      </c>
      <c r="S5" s="85"/>
      <c r="T5" s="78" t="str">
        <f>IF(OR(DBGenzai[[#This Row],[標準報酬]]="",DBGenzai[[#This Row],[標準報酬]]=0),"",ROUNDUP(_xlfn.XLOOKUP(DBGenzai[[#This Row],[標準報酬]],HDATE23[月  額],HDATE23[健康保険],"",0,1)-0.5,0))</f>
        <v/>
      </c>
      <c r="U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5" t="str">
        <f ca="1">IF(DBGenzai[[#This Row],[年齢]]&lt;=69,_xlfn.XLOOKUP(DBGenzai[[#This Row],[標準報酬]],HDATE23[月  額],HDATE23[厚生年金],"",0,1),"0")</f>
        <v/>
      </c>
      <c r="W5" s="86">
        <v>44332</v>
      </c>
      <c r="X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2" t="s">
        <v>46</v>
      </c>
      <c r="Z5" s="80" t="s">
        <v>47</v>
      </c>
      <c r="AA5" s="83" t="s">
        <v>59</v>
      </c>
      <c r="AB5" s="83" t="s">
        <v>320</v>
      </c>
      <c r="AC5" s="87">
        <v>44062</v>
      </c>
      <c r="AD5" s="87">
        <v>44064</v>
      </c>
      <c r="AE5" s="87">
        <v>44092</v>
      </c>
      <c r="AF5" s="87">
        <v>44093</v>
      </c>
      <c r="AG5" s="87"/>
      <c r="AH5" s="80"/>
      <c r="AJ5" s="100">
        <f>DBGenzai[[#This Row],[入社日]]</f>
        <v>44064</v>
      </c>
      <c r="AK5" s="343"/>
      <c r="AL5" s="355"/>
      <c r="AM5" s="77"/>
      <c r="AN5" s="355"/>
      <c r="AO5" s="345"/>
    </row>
    <row r="6" spans="1:42" ht="17.45" customHeight="1">
      <c r="A6" s="79" t="s">
        <v>114</v>
      </c>
      <c r="B6" s="80">
        <v>200803</v>
      </c>
      <c r="C6" s="81">
        <v>8210005</v>
      </c>
      <c r="D6" s="82" t="s">
        <v>2127</v>
      </c>
      <c r="E6" s="262" t="s">
        <v>4620</v>
      </c>
      <c r="F6" s="262"/>
      <c r="G6" s="262"/>
      <c r="H6" s="83" t="s">
        <v>51</v>
      </c>
      <c r="I6" s="83" t="s">
        <v>52</v>
      </c>
      <c r="J6" s="80" t="s">
        <v>43</v>
      </c>
      <c r="K6" s="80" t="s">
        <v>44</v>
      </c>
      <c r="L6" s="84">
        <v>34939</v>
      </c>
      <c r="M6" s="80">
        <f ca="1">DATEDIF(DBGenzai[[#This Row],[生年月日]],TODAY(),"Y")</f>
        <v>30</v>
      </c>
      <c r="N6" s="347">
        <v>1400</v>
      </c>
      <c r="O6" s="85" t="s">
        <v>53</v>
      </c>
      <c r="P6" s="347">
        <v>1990</v>
      </c>
      <c r="Q6" s="85"/>
      <c r="R6" s="347">
        <f t="shared" si="0"/>
        <v>590</v>
      </c>
      <c r="S6" s="85"/>
      <c r="T6" s="78" t="str">
        <f>IF(OR(DBGenzai[[#This Row],[標準報酬]]="",DBGenzai[[#This Row],[標準報酬]]=0),"",ROUNDUP(_xlfn.XLOOKUP(DBGenzai[[#This Row],[標準報酬]],HDATE23[月  額],HDATE23[健康保険],"",0,1)-0.5,0))</f>
        <v/>
      </c>
      <c r="U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5" t="str">
        <f ca="1">IF(DBGenzai[[#This Row],[年齢]]&lt;=69,_xlfn.XLOOKUP(DBGenzai[[#This Row],[標準報酬]],HDATE23[月  額],HDATE23[厚生年金],"",0,1),"0")</f>
        <v/>
      </c>
      <c r="W6" s="86">
        <v>44988</v>
      </c>
      <c r="X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2" t="s">
        <v>46</v>
      </c>
      <c r="Z6" s="80" t="s">
        <v>1937</v>
      </c>
      <c r="AA6" s="83" t="s">
        <v>3899</v>
      </c>
      <c r="AB6" s="83" t="s">
        <v>1939</v>
      </c>
      <c r="AC6" s="87" t="s">
        <v>1697</v>
      </c>
      <c r="AD6" s="87">
        <v>44064</v>
      </c>
      <c r="AE6" s="87">
        <v>44923</v>
      </c>
      <c r="AF6" s="87">
        <v>44619</v>
      </c>
      <c r="AG6" s="80" t="s">
        <v>50</v>
      </c>
      <c r="AH6" s="80" t="s">
        <v>50</v>
      </c>
      <c r="AI6" s="73" t="s">
        <v>55</v>
      </c>
      <c r="AJ6" s="100">
        <f>DBGenzai[[#This Row],[入社日]]</f>
        <v>44064</v>
      </c>
      <c r="AK6" s="343"/>
      <c r="AL6" s="355"/>
      <c r="AM6" s="77"/>
      <c r="AN6" s="355"/>
      <c r="AO6" s="345"/>
    </row>
    <row r="7" spans="1:42" ht="17.45" customHeight="1">
      <c r="A7" s="79" t="s">
        <v>114</v>
      </c>
      <c r="B7" s="80">
        <v>200804</v>
      </c>
      <c r="C7" s="81"/>
      <c r="D7" s="82" t="s">
        <v>2103</v>
      </c>
      <c r="E7" s="101"/>
      <c r="F7" s="82"/>
      <c r="G7" s="82"/>
      <c r="H7" s="83" t="s">
        <v>952</v>
      </c>
      <c r="I7" s="83" t="s">
        <v>953</v>
      </c>
      <c r="J7" s="80" t="s">
        <v>43</v>
      </c>
      <c r="K7" s="80" t="s">
        <v>44</v>
      </c>
      <c r="L7" s="84">
        <v>33172</v>
      </c>
      <c r="M7" s="80">
        <f ca="1">DATEDIF(DBGenzai[[#This Row],[生年月日]],TODAY(),"Y")</f>
        <v>35</v>
      </c>
      <c r="N7" s="347">
        <v>1300</v>
      </c>
      <c r="O7" s="85" t="s">
        <v>948</v>
      </c>
      <c r="P7" s="347">
        <v>1750</v>
      </c>
      <c r="Q7" s="85" t="s">
        <v>950</v>
      </c>
      <c r="R7" s="347">
        <f t="shared" si="0"/>
        <v>450</v>
      </c>
      <c r="S7" s="85"/>
      <c r="T7" s="78" t="str">
        <f>IF(OR(DBGenzai[[#This Row],[標準報酬]]="",DBGenzai[[#This Row],[標準報酬]]=0),"",ROUNDUP(_xlfn.XLOOKUP(DBGenzai[[#This Row],[標準報酬]],HDATE23[月  額],HDATE23[健康保険],"",0,1)-0.5,0))</f>
        <v/>
      </c>
      <c r="U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5" t="str">
        <f ca="1">IF(DBGenzai[[#This Row],[年齢]]&lt;=69,_xlfn.XLOOKUP(DBGenzai[[#This Row],[標準報酬]],HDATE23[月  額],HDATE23[厚生年金],"",0,1),"0")</f>
        <v/>
      </c>
      <c r="W7" s="86">
        <v>44528</v>
      </c>
      <c r="X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2" t="s">
        <v>46</v>
      </c>
      <c r="Z7" s="80" t="s">
        <v>47</v>
      </c>
      <c r="AA7" s="83" t="s">
        <v>59</v>
      </c>
      <c r="AB7" s="83" t="s">
        <v>949</v>
      </c>
      <c r="AC7" s="87">
        <v>44060</v>
      </c>
      <c r="AD7" s="87">
        <v>44064</v>
      </c>
      <c r="AE7" s="87">
        <v>44317</v>
      </c>
      <c r="AF7" s="87"/>
      <c r="AG7" s="87" t="s">
        <v>50</v>
      </c>
      <c r="AH7" s="80"/>
      <c r="AJ7" s="100">
        <f>DBGenzai[[#This Row],[入社日]]</f>
        <v>44064</v>
      </c>
      <c r="AK7" s="343"/>
      <c r="AL7" s="355"/>
      <c r="AM7" s="77"/>
      <c r="AN7" s="355"/>
      <c r="AO7" s="345"/>
    </row>
    <row r="8" spans="1:42" ht="17.45" customHeight="1">
      <c r="A8" s="79" t="s">
        <v>114</v>
      </c>
      <c r="B8" s="80">
        <v>200806</v>
      </c>
      <c r="C8" s="81">
        <v>45</v>
      </c>
      <c r="D8" s="82" t="s">
        <v>2103</v>
      </c>
      <c r="E8" s="93" t="s">
        <v>4619</v>
      </c>
      <c r="F8" s="270" t="s">
        <v>2747</v>
      </c>
      <c r="G8" s="270" t="s">
        <v>2748</v>
      </c>
      <c r="H8" s="83" t="s">
        <v>41</v>
      </c>
      <c r="I8" s="83" t="s">
        <v>42</v>
      </c>
      <c r="J8" s="80" t="s">
        <v>43</v>
      </c>
      <c r="K8" s="80" t="s">
        <v>44</v>
      </c>
      <c r="L8" s="84">
        <v>33037</v>
      </c>
      <c r="M8" s="80">
        <f ca="1">DATEDIF(DBGenzai[[#This Row],[生年月日]],TODAY(),"Y")</f>
        <v>35</v>
      </c>
      <c r="N8" s="347">
        <v>1450</v>
      </c>
      <c r="O8" s="85"/>
      <c r="P8" s="347">
        <v>1950</v>
      </c>
      <c r="Q8" s="85" t="s">
        <v>45</v>
      </c>
      <c r="R8" s="347">
        <f t="shared" si="0"/>
        <v>500</v>
      </c>
      <c r="S8" s="85">
        <v>320000</v>
      </c>
      <c r="T8" s="78">
        <f>IF(OR(DBGenzai[[#This Row],[標準報酬]]="",DBGenzai[[#This Row],[標準報酬]]=0),"",ROUNDUP(_xlfn.XLOOKUP(DBGenzai[[#This Row],[標準報酬]],HDATE23[月  額],HDATE23[健康保険],"",0,1)-0.5,0))</f>
        <v>16048</v>
      </c>
      <c r="U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5">
        <f ca="1">IF(DBGenzai[[#This Row],[年齢]]&lt;=69,_xlfn.XLOOKUP(DBGenzai[[#This Row],[標準報酬]],HDATE23[月  額],HDATE23[厚生年金],"",0,1),"0")</f>
        <v>29280</v>
      </c>
      <c r="W8" s="86">
        <v>45606</v>
      </c>
      <c r="X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2" t="s">
        <v>46</v>
      </c>
      <c r="Z8" s="80" t="s">
        <v>47</v>
      </c>
      <c r="AA8" s="83" t="s">
        <v>2287</v>
      </c>
      <c r="AB8" s="83" t="s">
        <v>1892</v>
      </c>
      <c r="AC8" s="87" t="s">
        <v>49</v>
      </c>
      <c r="AD8" s="87">
        <v>44064</v>
      </c>
      <c r="AE8" s="87">
        <v>45398</v>
      </c>
      <c r="AF8" s="87"/>
      <c r="AG8" s="80" t="s">
        <v>50</v>
      </c>
      <c r="AH8" s="80" t="s">
        <v>50</v>
      </c>
      <c r="AJ8" s="100">
        <f>DBGenzai[[#This Row],[入社日]]</f>
        <v>44064</v>
      </c>
      <c r="AK8" s="343"/>
      <c r="AL8" s="355"/>
      <c r="AM8" s="77"/>
      <c r="AN8" s="355"/>
      <c r="AO8" s="345"/>
    </row>
    <row r="9" spans="1:42" ht="17.45" customHeight="1">
      <c r="A9" s="79" t="s">
        <v>40</v>
      </c>
      <c r="B9" s="80">
        <v>200901</v>
      </c>
      <c r="C9" s="81">
        <v>46</v>
      </c>
      <c r="D9" s="82" t="s">
        <v>2103</v>
      </c>
      <c r="E9" s="101" t="s">
        <v>4619</v>
      </c>
      <c r="F9" s="101" t="s">
        <v>2747</v>
      </c>
      <c r="G9" s="101" t="s">
        <v>2748</v>
      </c>
      <c r="H9" s="83" t="s">
        <v>56</v>
      </c>
      <c r="I9" s="83" t="s">
        <v>57</v>
      </c>
      <c r="J9" s="80" t="s">
        <v>43</v>
      </c>
      <c r="K9" s="80" t="s">
        <v>44</v>
      </c>
      <c r="L9" s="84">
        <v>34765</v>
      </c>
      <c r="M9" s="80">
        <f ca="1">DATEDIF(DBGenzai[[#This Row],[生年月日]],TODAY(),"Y")</f>
        <v>30</v>
      </c>
      <c r="N9" s="347">
        <v>1350</v>
      </c>
      <c r="O9" s="85" t="s">
        <v>58</v>
      </c>
      <c r="P9" s="347">
        <v>1800</v>
      </c>
      <c r="Q9" s="85"/>
      <c r="R9" s="347">
        <f t="shared" si="0"/>
        <v>450</v>
      </c>
      <c r="S9" s="85">
        <v>240000</v>
      </c>
      <c r="T9" s="78">
        <f>IF(OR(DBGenzai[[#This Row],[標準報酬]]="",DBGenzai[[#This Row],[標準報酬]]=0),"",ROUNDUP(_xlfn.XLOOKUP(DBGenzai[[#This Row],[標準報酬]],HDATE23[月  額],HDATE23[健康保険],"",0,1)-0.5,0))</f>
        <v>12036</v>
      </c>
      <c r="U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5">
        <f ca="1">IF(DBGenzai[[#This Row],[年齢]]&lt;=69,_xlfn.XLOOKUP(DBGenzai[[#This Row],[標準報酬]],HDATE23[月  額],HDATE23[厚生年金],"",0,1),"0")</f>
        <v>21960</v>
      </c>
      <c r="W9" s="86">
        <v>47364</v>
      </c>
      <c r="X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2" t="s">
        <v>46</v>
      </c>
      <c r="Z9" s="80" t="s">
        <v>47</v>
      </c>
      <c r="AA9" s="83" t="s">
        <v>2130</v>
      </c>
      <c r="AB9" s="83" t="s">
        <v>60</v>
      </c>
      <c r="AC9" s="87">
        <v>44136</v>
      </c>
      <c r="AD9" s="87">
        <v>44083</v>
      </c>
      <c r="AE9" s="87"/>
      <c r="AF9" s="87"/>
      <c r="AG9" s="80" t="s">
        <v>50</v>
      </c>
      <c r="AH9" s="80" t="s">
        <v>50</v>
      </c>
      <c r="AJ9" s="100">
        <f>DBGenzai[[#This Row],[入社日]]</f>
        <v>44083</v>
      </c>
      <c r="AK9" s="343"/>
      <c r="AL9" s="355"/>
      <c r="AM9" s="77"/>
      <c r="AN9" s="355"/>
      <c r="AO9" s="345"/>
    </row>
    <row r="10" spans="1:42" ht="17.45" customHeight="1">
      <c r="A10" s="79" t="s">
        <v>114</v>
      </c>
      <c r="B10" s="80">
        <v>200902</v>
      </c>
      <c r="C10" s="81"/>
      <c r="D10" s="82" t="s">
        <v>2103</v>
      </c>
      <c r="E10" s="259"/>
      <c r="F10" s="259"/>
      <c r="G10" s="259"/>
      <c r="H10" s="83" t="s">
        <v>954</v>
      </c>
      <c r="I10" s="83" t="s">
        <v>955</v>
      </c>
      <c r="J10" s="80" t="s">
        <v>43</v>
      </c>
      <c r="K10" s="80" t="s">
        <v>44</v>
      </c>
      <c r="L10" s="84">
        <v>33125</v>
      </c>
      <c r="M10" s="80">
        <f ca="1">DATEDIF(DBGenzai[[#This Row],[生年月日]],TODAY(),"Y")</f>
        <v>35</v>
      </c>
      <c r="N10" s="347">
        <v>1350</v>
      </c>
      <c r="O10" s="85" t="s">
        <v>956</v>
      </c>
      <c r="P10" s="347">
        <v>1800</v>
      </c>
      <c r="Q10" s="85" t="s">
        <v>950</v>
      </c>
      <c r="R10" s="347">
        <f t="shared" si="0"/>
        <v>450</v>
      </c>
      <c r="S10" s="85"/>
      <c r="T10" s="78" t="str">
        <f>IF(OR(DBGenzai[[#This Row],[標準報酬]]="",DBGenzai[[#This Row],[標準報酬]]=0),"",ROUNDUP(_xlfn.XLOOKUP(DBGenzai[[#This Row],[標準報酬]],HDATE23[月  額],HDATE23[健康保険],"",0,1)-0.5,0))</f>
        <v/>
      </c>
      <c r="U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5" t="str">
        <f ca="1">IF(DBGenzai[[#This Row],[年齢]]&lt;=69,_xlfn.XLOOKUP(DBGenzai[[#This Row],[標準報酬]],HDATE23[月  額],HDATE23[厚生年金],"",0,1),"0")</f>
        <v/>
      </c>
      <c r="W10" s="86">
        <v>450</v>
      </c>
      <c r="X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2" t="s">
        <v>46</v>
      </c>
      <c r="Z10" s="80" t="s">
        <v>47</v>
      </c>
      <c r="AA10" s="83" t="s">
        <v>59</v>
      </c>
      <c r="AB10" s="83" t="s">
        <v>320</v>
      </c>
      <c r="AC10" s="87">
        <v>44094</v>
      </c>
      <c r="AD10" s="87">
        <v>44095</v>
      </c>
      <c r="AE10" s="87">
        <v>44540</v>
      </c>
      <c r="AF10" s="87"/>
      <c r="AG10" s="87">
        <v>44166</v>
      </c>
      <c r="AH10" s="80"/>
      <c r="AJ10" s="100">
        <f>DBGenzai[[#This Row],[入社日]]</f>
        <v>44095</v>
      </c>
      <c r="AK10" s="343"/>
      <c r="AL10" s="355"/>
      <c r="AM10" s="77"/>
      <c r="AN10" s="355"/>
      <c r="AO10" s="345"/>
    </row>
    <row r="11" spans="1:42" ht="17.45" customHeight="1">
      <c r="A11" s="79" t="s">
        <v>114</v>
      </c>
      <c r="B11" s="80">
        <v>201001</v>
      </c>
      <c r="C11" s="81">
        <v>108</v>
      </c>
      <c r="D11" s="82" t="s">
        <v>70</v>
      </c>
      <c r="E11" s="101"/>
      <c r="F11" s="101"/>
      <c r="G11" s="101"/>
      <c r="H11" s="83" t="s">
        <v>71</v>
      </c>
      <c r="I11" s="83" t="s">
        <v>72</v>
      </c>
      <c r="J11" s="80" t="s">
        <v>43</v>
      </c>
      <c r="K11" s="80" t="s">
        <v>44</v>
      </c>
      <c r="L11" s="84">
        <v>33380</v>
      </c>
      <c r="M11" s="80">
        <f ca="1">DATEDIF(DBGenzai[[#This Row],[生年月日]],TODAY(),"Y")</f>
        <v>34</v>
      </c>
      <c r="N11" s="347">
        <v>1350</v>
      </c>
      <c r="O11" s="85" t="s">
        <v>73</v>
      </c>
      <c r="P11" s="347">
        <v>1750</v>
      </c>
      <c r="Q11" s="85"/>
      <c r="R11" s="347">
        <f t="shared" si="0"/>
        <v>400</v>
      </c>
      <c r="S11" s="85">
        <v>220000</v>
      </c>
      <c r="T11" s="78">
        <f>IF(OR(DBGenzai[[#This Row],[標準報酬]]="",DBGenzai[[#This Row],[標準報酬]]=0),"",ROUNDUP(_xlfn.XLOOKUP(DBGenzai[[#This Row],[標準報酬]],HDATE23[月  額],HDATE23[健康保険],"",0,1)-0.5,0))</f>
        <v>11033</v>
      </c>
      <c r="U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5">
        <f ca="1">IF(DBGenzai[[#This Row],[年齢]]&lt;=69,_xlfn.XLOOKUP(DBGenzai[[#This Row],[標準報酬]],HDATE23[月  額],HDATE23[厚生年金],"",0,1),"0")</f>
        <v>20130</v>
      </c>
      <c r="W11" s="86">
        <v>45541</v>
      </c>
      <c r="X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2" t="s">
        <v>46</v>
      </c>
      <c r="Z11" s="80" t="s">
        <v>74</v>
      </c>
      <c r="AA11" s="83" t="s">
        <v>4068</v>
      </c>
      <c r="AB11" s="88" t="s">
        <v>1718</v>
      </c>
      <c r="AC11" s="87" t="s">
        <v>1697</v>
      </c>
      <c r="AD11" s="87">
        <v>44130</v>
      </c>
      <c r="AE11" s="87">
        <v>45226</v>
      </c>
      <c r="AF11" s="87"/>
      <c r="AG11" s="87">
        <v>44197</v>
      </c>
      <c r="AH11" s="80" t="s">
        <v>50</v>
      </c>
      <c r="AI11" s="395" t="s">
        <v>75</v>
      </c>
      <c r="AJ11" s="100">
        <f>DBGenzai[[#This Row],[入社日]]</f>
        <v>44130</v>
      </c>
      <c r="AK11" s="343"/>
      <c r="AL11" s="355"/>
      <c r="AM11" s="77"/>
      <c r="AN11" s="355"/>
      <c r="AO11" s="345"/>
    </row>
    <row r="12" spans="1:42" ht="17.45" customHeight="1">
      <c r="A12" s="79" t="s">
        <v>114</v>
      </c>
      <c r="B12" s="80">
        <v>201002</v>
      </c>
      <c r="C12" s="81">
        <v>9330002</v>
      </c>
      <c r="D12" s="82" t="s">
        <v>61</v>
      </c>
      <c r="E12" s="269" t="s">
        <v>4621</v>
      </c>
      <c r="F12" s="278" t="s">
        <v>3157</v>
      </c>
      <c r="G12" s="417" t="s">
        <v>3887</v>
      </c>
      <c r="H12" s="83" t="s">
        <v>62</v>
      </c>
      <c r="I12" s="83" t="s">
        <v>63</v>
      </c>
      <c r="J12" s="80" t="s">
        <v>1710</v>
      </c>
      <c r="K12" s="80" t="s">
        <v>64</v>
      </c>
      <c r="L12" s="84">
        <v>24193</v>
      </c>
      <c r="M12" s="80">
        <f ca="1">DATEDIF(DBGenzai[[#This Row],[生年月日]],TODAY(),"Y")</f>
        <v>59</v>
      </c>
      <c r="N12" s="347">
        <v>1400</v>
      </c>
      <c r="O12" s="85" t="s">
        <v>65</v>
      </c>
      <c r="P12" s="347">
        <v>1872</v>
      </c>
      <c r="Q12" s="85"/>
      <c r="R12" s="347">
        <f t="shared" si="0"/>
        <v>472</v>
      </c>
      <c r="S12" s="85">
        <v>320000</v>
      </c>
      <c r="T12" s="78">
        <f>IF(OR(DBGenzai[[#This Row],[標準報酬]]="",DBGenzai[[#This Row],[標準報酬]]=0),"",ROUNDUP(_xlfn.XLOOKUP(DBGenzai[[#This Row],[標準報酬]],HDATE23[月  額],HDATE23[健康保険],"",0,1)-0.5,0))</f>
        <v>16048</v>
      </c>
      <c r="U12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5">
        <f ca="1">IF(DBGenzai[[#This Row],[年齢]]&lt;=69,_xlfn.XLOOKUP(DBGenzai[[#This Row],[標準報酬]],HDATE23[月  額],HDATE23[厚生年金],"",0,1),"0")</f>
        <v>29280</v>
      </c>
      <c r="W12" s="86" t="s">
        <v>66</v>
      </c>
      <c r="X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2" t="s">
        <v>66</v>
      </c>
      <c r="Z12" s="80" t="s">
        <v>67</v>
      </c>
      <c r="AA12" s="83" t="s">
        <v>68</v>
      </c>
      <c r="AB12" s="83" t="s">
        <v>69</v>
      </c>
      <c r="AC12" s="87" t="s">
        <v>49</v>
      </c>
      <c r="AD12" s="87">
        <v>44130</v>
      </c>
      <c r="AE12" s="87">
        <v>45615</v>
      </c>
      <c r="AF12" s="87"/>
      <c r="AG12" s="87">
        <v>44166</v>
      </c>
      <c r="AH12" s="80" t="s">
        <v>50</v>
      </c>
      <c r="AJ12" s="100">
        <f>DBGenzai[[#This Row],[入社日]]</f>
        <v>44130</v>
      </c>
      <c r="AK12" s="343"/>
      <c r="AL12" s="355"/>
      <c r="AM12" s="77"/>
      <c r="AN12" s="355"/>
      <c r="AO12" s="345"/>
    </row>
    <row r="13" spans="1:42" ht="17.45" customHeight="1">
      <c r="A13" s="79" t="s">
        <v>114</v>
      </c>
      <c r="B13" s="80">
        <v>201003</v>
      </c>
      <c r="C13" s="81"/>
      <c r="D13" s="82" t="s">
        <v>61</v>
      </c>
      <c r="E13" s="82"/>
      <c r="F13" s="82"/>
      <c r="G13" s="82"/>
      <c r="H13" s="83" t="s">
        <v>957</v>
      </c>
      <c r="I13" s="83" t="s">
        <v>4388</v>
      </c>
      <c r="J13" s="80" t="s">
        <v>43</v>
      </c>
      <c r="K13" s="80" t="s">
        <v>64</v>
      </c>
      <c r="L13" s="84">
        <v>26893</v>
      </c>
      <c r="M13" s="80">
        <f ca="1">DATEDIF(DBGenzai[[#This Row],[生年月日]],TODAY(),"Y")</f>
        <v>52</v>
      </c>
      <c r="N13" s="347">
        <v>1350</v>
      </c>
      <c r="O13" s="85"/>
      <c r="P13" s="347">
        <v>1872</v>
      </c>
      <c r="Q13" s="85"/>
      <c r="R13" s="347">
        <f t="shared" si="0"/>
        <v>522</v>
      </c>
      <c r="S13" s="85"/>
      <c r="T13" s="78" t="str">
        <f>IF(OR(DBGenzai[[#This Row],[標準報酬]]="",DBGenzai[[#This Row],[標準報酬]]=0),"",ROUNDUP(_xlfn.XLOOKUP(DBGenzai[[#This Row],[標準報酬]],HDATE23[月  額],HDATE23[健康保険],"",0,1)-0.5,0))</f>
        <v/>
      </c>
      <c r="U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5" t="str">
        <f ca="1">IF(DBGenzai[[#This Row],[年齢]]&lt;=69,_xlfn.XLOOKUP(DBGenzai[[#This Row],[標準報酬]],HDATE23[月  額],HDATE23[厚生年金],"",0,1),"0")</f>
        <v/>
      </c>
      <c r="W13" s="86" t="s">
        <v>66</v>
      </c>
      <c r="X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2" t="s">
        <v>4389</v>
      </c>
      <c r="Z13" s="80" t="s">
        <v>958</v>
      </c>
      <c r="AA13" s="83" t="s">
        <v>959</v>
      </c>
      <c r="AB13" s="83" t="s">
        <v>960</v>
      </c>
      <c r="AC13" s="87" t="s">
        <v>49</v>
      </c>
      <c r="AD13" s="87">
        <v>44130</v>
      </c>
      <c r="AE13" s="87">
        <v>44469</v>
      </c>
      <c r="AF13" s="87"/>
      <c r="AG13" s="87" t="s">
        <v>50</v>
      </c>
      <c r="AH13" s="80"/>
      <c r="AJ13" s="100">
        <f>DBGenzai[[#This Row],[入社日]]</f>
        <v>44130</v>
      </c>
      <c r="AK13" s="343"/>
      <c r="AL13" s="355"/>
      <c r="AM13" s="77"/>
      <c r="AN13" s="355"/>
      <c r="AO13" s="345"/>
    </row>
    <row r="14" spans="1:42" ht="17.45" customHeight="1">
      <c r="A14" s="79" t="s">
        <v>114</v>
      </c>
      <c r="B14" s="80">
        <v>201101</v>
      </c>
      <c r="C14" s="81"/>
      <c r="D14" s="82" t="s">
        <v>107</v>
      </c>
      <c r="E14" s="275" t="s">
        <v>4622</v>
      </c>
      <c r="F14" s="262"/>
      <c r="G14" s="262"/>
      <c r="H14" s="83" t="s">
        <v>961</v>
      </c>
      <c r="I14" s="83" t="s">
        <v>962</v>
      </c>
      <c r="J14" s="80" t="s">
        <v>43</v>
      </c>
      <c r="K14" s="80" t="s">
        <v>389</v>
      </c>
      <c r="L14" s="84">
        <v>30431</v>
      </c>
      <c r="M14" s="80">
        <f ca="1">DATEDIF(DBGenzai[[#This Row],[生年月日]],TODAY(),"Y")</f>
        <v>42</v>
      </c>
      <c r="N14" s="347">
        <v>1200</v>
      </c>
      <c r="O14" s="85" t="s">
        <v>707</v>
      </c>
      <c r="P14" s="347">
        <v>1700</v>
      </c>
      <c r="Q14" s="85">
        <v>500</v>
      </c>
      <c r="R14" s="347">
        <f t="shared" si="0"/>
        <v>500</v>
      </c>
      <c r="S14" s="85"/>
      <c r="T14" s="78" t="str">
        <f>IF(OR(DBGenzai[[#This Row],[標準報酬]]="",DBGenzai[[#This Row],[標準報酬]]=0),"",ROUNDUP(_xlfn.XLOOKUP(DBGenzai[[#This Row],[標準報酬]],HDATE23[月  額],HDATE23[健康保険],"",0,1)-0.5,0))</f>
        <v/>
      </c>
      <c r="U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5" t="str">
        <f ca="1">IF(DBGenzai[[#This Row],[年齢]]&lt;=69,_xlfn.XLOOKUP(DBGenzai[[#This Row],[標準報酬]],HDATE23[月  額],HDATE23[厚生年金],"",0,1),"0")</f>
        <v/>
      </c>
      <c r="W14" s="86" t="s">
        <v>963</v>
      </c>
      <c r="X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2"/>
      <c r="Z14" s="80" t="s">
        <v>4601</v>
      </c>
      <c r="AA14" s="83" t="s">
        <v>4600</v>
      </c>
      <c r="AB14" s="83"/>
      <c r="AC14" s="87" t="s">
        <v>1697</v>
      </c>
      <c r="AD14" s="87">
        <v>44144</v>
      </c>
      <c r="AE14" s="87">
        <v>44211</v>
      </c>
      <c r="AF14" s="87"/>
      <c r="AG14" s="87" t="s">
        <v>964</v>
      </c>
      <c r="AH14" s="80"/>
      <c r="AJ14" s="100">
        <f>DBGenzai[[#This Row],[入社日]]</f>
        <v>44144</v>
      </c>
      <c r="AK14" s="343"/>
      <c r="AL14" s="355"/>
      <c r="AM14" s="77"/>
      <c r="AN14" s="355"/>
      <c r="AO14" s="345"/>
    </row>
    <row r="15" spans="1:42" ht="17.45" customHeight="1">
      <c r="A15" s="79" t="s">
        <v>114</v>
      </c>
      <c r="B15" s="80">
        <v>201102</v>
      </c>
      <c r="C15" s="81"/>
      <c r="D15" s="82" t="s">
        <v>76</v>
      </c>
      <c r="E15" s="82" t="s">
        <v>4623</v>
      </c>
      <c r="F15" s="82"/>
      <c r="G15" s="82"/>
      <c r="H15" s="83" t="s">
        <v>965</v>
      </c>
      <c r="I15" s="83" t="s">
        <v>965</v>
      </c>
      <c r="J15" s="80" t="s">
        <v>43</v>
      </c>
      <c r="K15" s="80" t="s">
        <v>64</v>
      </c>
      <c r="L15" s="84">
        <v>29783</v>
      </c>
      <c r="M15" s="80">
        <f ca="1">DATEDIF(DBGenzai[[#This Row],[生年月日]],TODAY(),"Y")</f>
        <v>44</v>
      </c>
      <c r="N15" s="347">
        <v>1300</v>
      </c>
      <c r="O15" s="85"/>
      <c r="P15" s="347">
        <v>1650</v>
      </c>
      <c r="Q15" s="85"/>
      <c r="R15" s="347">
        <f t="shared" si="0"/>
        <v>350</v>
      </c>
      <c r="S15" s="85"/>
      <c r="T15" s="78" t="str">
        <f>IF(OR(DBGenzai[[#This Row],[標準報酬]]="",DBGenzai[[#This Row],[標準報酬]]=0),"",ROUNDUP(_xlfn.XLOOKUP(DBGenzai[[#This Row],[標準報酬]],HDATE23[月  額],HDATE23[健康保険],"",0,1)-0.5,0))</f>
        <v/>
      </c>
      <c r="U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5" t="str">
        <f ca="1">IF(DBGenzai[[#This Row],[年齢]]&lt;=69,_xlfn.XLOOKUP(DBGenzai[[#This Row],[標準報酬]],HDATE23[月  額],HDATE23[厚生年金],"",0,1),"0")</f>
        <v/>
      </c>
      <c r="W15" s="86" t="s">
        <v>708</v>
      </c>
      <c r="X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2" t="s">
        <v>708</v>
      </c>
      <c r="Z15" s="80" t="s">
        <v>81</v>
      </c>
      <c r="AA15" s="83" t="s">
        <v>966</v>
      </c>
      <c r="AB15" s="83" t="s">
        <v>967</v>
      </c>
      <c r="AC15" s="87">
        <v>44144</v>
      </c>
      <c r="AD15" s="87">
        <v>44146</v>
      </c>
      <c r="AE15" s="87">
        <v>44316</v>
      </c>
      <c r="AF15" s="87">
        <v>44317</v>
      </c>
      <c r="AG15" s="87">
        <v>44197</v>
      </c>
      <c r="AH15" s="80"/>
      <c r="AJ15" s="100">
        <f>DBGenzai[[#This Row],[入社日]]</f>
        <v>44146</v>
      </c>
      <c r="AK15" s="343"/>
      <c r="AL15" s="355"/>
      <c r="AM15" s="77"/>
      <c r="AN15" s="355"/>
      <c r="AO15" s="345"/>
    </row>
    <row r="16" spans="1:42" ht="17.45" customHeight="1">
      <c r="A16" s="79" t="s">
        <v>114</v>
      </c>
      <c r="B16" s="80">
        <v>201103</v>
      </c>
      <c r="C16" s="81"/>
      <c r="D16" s="82" t="s">
        <v>76</v>
      </c>
      <c r="E16" s="82" t="s">
        <v>4623</v>
      </c>
      <c r="F16" s="82"/>
      <c r="G16" s="82"/>
      <c r="H16" s="83" t="s">
        <v>968</v>
      </c>
      <c r="I16" s="83" t="s">
        <v>969</v>
      </c>
      <c r="J16" s="80" t="s">
        <v>43</v>
      </c>
      <c r="K16" s="80" t="s">
        <v>44</v>
      </c>
      <c r="L16" s="84">
        <v>30103</v>
      </c>
      <c r="M16" s="80">
        <f ca="1">DATEDIF(DBGenzai[[#This Row],[生年月日]],TODAY(),"Y")</f>
        <v>43</v>
      </c>
      <c r="N16" s="347">
        <v>1200</v>
      </c>
      <c r="O16" s="85"/>
      <c r="P16" s="347">
        <v>1600</v>
      </c>
      <c r="Q16" s="85">
        <v>400</v>
      </c>
      <c r="R16" s="347">
        <f t="shared" si="0"/>
        <v>400</v>
      </c>
      <c r="S16" s="85"/>
      <c r="T16" s="78" t="str">
        <f>IF(OR(DBGenzai[[#This Row],[標準報酬]]="",DBGenzai[[#This Row],[標準報酬]]=0),"",ROUNDUP(_xlfn.XLOOKUP(DBGenzai[[#This Row],[標準報酬]],HDATE23[月  額],HDATE23[健康保険],"",0,1)-0.5,0))</f>
        <v/>
      </c>
      <c r="U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5" t="str">
        <f ca="1">IF(DBGenzai[[#This Row],[年齢]]&lt;=69,_xlfn.XLOOKUP(DBGenzai[[#This Row],[標準報酬]],HDATE23[月  額],HDATE23[厚生年金],"",0,1),"0")</f>
        <v/>
      </c>
      <c r="W16" s="86">
        <v>45014</v>
      </c>
      <c r="X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2" t="s">
        <v>46</v>
      </c>
      <c r="Z16" s="80" t="s">
        <v>2828</v>
      </c>
      <c r="AA16" s="83" t="s">
        <v>4602</v>
      </c>
      <c r="AB16" s="83" t="s">
        <v>970</v>
      </c>
      <c r="AC16" s="87" t="s">
        <v>49</v>
      </c>
      <c r="AD16" s="87">
        <v>44151</v>
      </c>
      <c r="AE16" s="87">
        <v>44164</v>
      </c>
      <c r="AF16" s="87"/>
      <c r="AG16" s="87" t="s">
        <v>964</v>
      </c>
      <c r="AH16" s="80"/>
      <c r="AJ16" s="100">
        <f>DBGenzai[[#This Row],[入社日]]</f>
        <v>44151</v>
      </c>
      <c r="AK16" s="343"/>
      <c r="AL16" s="355"/>
      <c r="AM16" s="77"/>
      <c r="AN16" s="355"/>
      <c r="AO16" s="345"/>
    </row>
    <row r="17" spans="1:41" ht="17.45" customHeight="1">
      <c r="A17" s="79" t="s">
        <v>114</v>
      </c>
      <c r="B17" s="80">
        <v>201104</v>
      </c>
      <c r="C17" s="81"/>
      <c r="D17" s="82" t="s">
        <v>1782</v>
      </c>
      <c r="E17" s="82" t="s">
        <v>4624</v>
      </c>
      <c r="F17" s="82" t="s">
        <v>2658</v>
      </c>
      <c r="G17" s="82" t="s">
        <v>2659</v>
      </c>
      <c r="H17" s="83" t="s">
        <v>971</v>
      </c>
      <c r="I17" s="83" t="s">
        <v>972</v>
      </c>
      <c r="J17" s="80" t="s">
        <v>43</v>
      </c>
      <c r="K17" s="80" t="s">
        <v>44</v>
      </c>
      <c r="L17" s="84">
        <v>34711</v>
      </c>
      <c r="M17" s="80">
        <f ca="1">DATEDIF(DBGenzai[[#This Row],[生年月日]],TODAY(),"Y")</f>
        <v>30</v>
      </c>
      <c r="N17" s="347">
        <v>1200</v>
      </c>
      <c r="O17" s="85" t="s">
        <v>707</v>
      </c>
      <c r="P17" s="347">
        <v>1600</v>
      </c>
      <c r="Q17" s="85">
        <v>400</v>
      </c>
      <c r="R17" s="347">
        <f t="shared" si="0"/>
        <v>400</v>
      </c>
      <c r="S17" s="85"/>
      <c r="T17" s="78" t="str">
        <f>IF(OR(DBGenzai[[#This Row],[標準報酬]]="",DBGenzai[[#This Row],[標準報酬]]=0),"",ROUNDUP(_xlfn.XLOOKUP(DBGenzai[[#This Row],[標準報酬]],HDATE23[月  額],HDATE23[健康保険],"",0,1)-0.5,0))</f>
        <v/>
      </c>
      <c r="U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5" t="str">
        <f ca="1">IF(DBGenzai[[#This Row],[年齢]]&lt;=69,_xlfn.XLOOKUP(DBGenzai[[#This Row],[標準報酬]],HDATE23[月  額],HDATE23[厚生年金],"",0,1),"0")</f>
        <v/>
      </c>
      <c r="W17" s="86">
        <v>44370</v>
      </c>
      <c r="X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2" t="s">
        <v>46</v>
      </c>
      <c r="Z17" s="80" t="s">
        <v>755</v>
      </c>
      <c r="AA17" s="83" t="s">
        <v>756</v>
      </c>
      <c r="AB17" s="83" t="s">
        <v>757</v>
      </c>
      <c r="AC17" s="87">
        <v>44152</v>
      </c>
      <c r="AD17" s="87">
        <v>44153</v>
      </c>
      <c r="AE17" s="87">
        <v>44175</v>
      </c>
      <c r="AF17" s="87">
        <v>44206</v>
      </c>
      <c r="AG17" s="87" t="s">
        <v>973</v>
      </c>
      <c r="AH17" s="80"/>
      <c r="AJ17" s="100">
        <f>DBGenzai[[#This Row],[入社日]]</f>
        <v>44153</v>
      </c>
      <c r="AK17" s="343"/>
      <c r="AL17" s="355"/>
      <c r="AM17" s="77"/>
      <c r="AN17" s="355"/>
      <c r="AO17" s="345"/>
    </row>
    <row r="18" spans="1:41" ht="17.45" customHeight="1">
      <c r="A18" s="79" t="s">
        <v>114</v>
      </c>
      <c r="B18" s="80">
        <v>201105</v>
      </c>
      <c r="C18" s="81"/>
      <c r="D18" s="82" t="s">
        <v>1782</v>
      </c>
      <c r="E18" s="93" t="s">
        <v>4624</v>
      </c>
      <c r="F18" s="93" t="s">
        <v>2658</v>
      </c>
      <c r="G18" s="93" t="s">
        <v>2659</v>
      </c>
      <c r="H18" s="83" t="s">
        <v>2700</v>
      </c>
      <c r="I18" s="83" t="s">
        <v>2701</v>
      </c>
      <c r="J18" s="80" t="s">
        <v>43</v>
      </c>
      <c r="K18" s="80" t="s">
        <v>44</v>
      </c>
      <c r="L18" s="84">
        <v>33794</v>
      </c>
      <c r="M18" s="80">
        <f ca="1">DATEDIF(DBGenzai[[#This Row],[生年月日]],TODAY(),"Y")</f>
        <v>33</v>
      </c>
      <c r="N18" s="347">
        <v>1250</v>
      </c>
      <c r="O18" s="85"/>
      <c r="P18" s="347">
        <v>1650</v>
      </c>
      <c r="Q18" s="85" t="s">
        <v>86</v>
      </c>
      <c r="R18" s="347">
        <f t="shared" si="0"/>
        <v>400</v>
      </c>
      <c r="S18" s="85"/>
      <c r="T18" s="78" t="str">
        <f>IF(OR(DBGenzai[[#This Row],[標準報酬]]="",DBGenzai[[#This Row],[標準報酬]]=0),"",ROUNDUP(_xlfn.XLOOKUP(DBGenzai[[#This Row],[標準報酬]],HDATE23[月  額],HDATE23[健康保険],"",0,1)-0.5,0))</f>
        <v/>
      </c>
      <c r="U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5" t="str">
        <f ca="1">IF(DBGenzai[[#This Row],[年齢]]&lt;=69,_xlfn.XLOOKUP(DBGenzai[[#This Row],[標準報酬]],HDATE23[月  額],HDATE23[厚生年金],"",0,1),"0")</f>
        <v/>
      </c>
      <c r="W18" s="86">
        <v>45197</v>
      </c>
      <c r="X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2" t="s">
        <v>46</v>
      </c>
      <c r="Z18" s="80" t="s">
        <v>94</v>
      </c>
      <c r="AA18" s="83" t="s">
        <v>2702</v>
      </c>
      <c r="AB18" s="83" t="s">
        <v>2703</v>
      </c>
      <c r="AC18" s="87">
        <v>44153</v>
      </c>
      <c r="AD18" s="87">
        <v>44154</v>
      </c>
      <c r="AE18" s="87">
        <v>44464</v>
      </c>
      <c r="AF18" s="87">
        <v>44464</v>
      </c>
      <c r="AG18" s="87">
        <v>44197</v>
      </c>
      <c r="AH18" s="80"/>
      <c r="AJ18" s="100">
        <f>DBGenzai[[#This Row],[入社日]]</f>
        <v>44154</v>
      </c>
      <c r="AK18" s="343"/>
      <c r="AL18" s="355"/>
      <c r="AM18" s="77"/>
      <c r="AN18" s="355"/>
      <c r="AO18" s="345"/>
    </row>
    <row r="19" spans="1:41" ht="17.45" customHeight="1">
      <c r="A19" s="79" t="s">
        <v>40</v>
      </c>
      <c r="B19" s="80">
        <v>201106</v>
      </c>
      <c r="C19" s="81">
        <v>222004</v>
      </c>
      <c r="D19" s="82" t="s">
        <v>3156</v>
      </c>
      <c r="E19" s="259" t="s">
        <v>4623</v>
      </c>
      <c r="F19" s="269" t="s">
        <v>3843</v>
      </c>
      <c r="G19" s="6" t="s">
        <v>4137</v>
      </c>
      <c r="H19" s="83" t="s">
        <v>77</v>
      </c>
      <c r="I19" s="83" t="s">
        <v>78</v>
      </c>
      <c r="J19" s="80" t="s">
        <v>43</v>
      </c>
      <c r="K19" s="80" t="s">
        <v>44</v>
      </c>
      <c r="L19" s="84">
        <v>34415</v>
      </c>
      <c r="M19" s="80">
        <f ca="1">DATEDIF(DBGenzai[[#This Row],[生年月日]],TODAY(),"Y")</f>
        <v>31</v>
      </c>
      <c r="N19" s="347">
        <v>1420</v>
      </c>
      <c r="O19" s="85" t="s">
        <v>79</v>
      </c>
      <c r="P19" s="347">
        <v>1830</v>
      </c>
      <c r="Q19" s="85" t="s">
        <v>80</v>
      </c>
      <c r="R19" s="347">
        <f t="shared" si="0"/>
        <v>410</v>
      </c>
      <c r="S19" s="85">
        <v>280000</v>
      </c>
      <c r="T19" s="78">
        <f>IF(OR(DBGenzai[[#This Row],[標準報酬]]="",DBGenzai[[#This Row],[標準報酬]]=0),"",ROUNDUP(_xlfn.XLOOKUP(DBGenzai[[#This Row],[標準報酬]],HDATE23[月  額],HDATE23[健康保険],"",0,1)-0.5,0))</f>
        <v>14042</v>
      </c>
      <c r="U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5">
        <f ca="1">IF(DBGenzai[[#This Row],[年齢]]&lt;=69,_xlfn.XLOOKUP(DBGenzai[[#This Row],[標準報酬]],HDATE23[月  額],HDATE23[厚生年金],"",0,1),"0")</f>
        <v>25620</v>
      </c>
      <c r="W19" s="86">
        <v>46627</v>
      </c>
      <c r="X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2" t="s">
        <v>46</v>
      </c>
      <c r="Z19" s="80" t="s">
        <v>1914</v>
      </c>
      <c r="AA19" s="83" t="s">
        <v>4441</v>
      </c>
      <c r="AB19" s="83"/>
      <c r="AC19" s="87" t="s">
        <v>1697</v>
      </c>
      <c r="AD19" s="87">
        <v>44159</v>
      </c>
      <c r="AE19" s="87"/>
      <c r="AF19" s="87">
        <v>45651</v>
      </c>
      <c r="AG19" s="87">
        <v>44197</v>
      </c>
      <c r="AH19" s="80" t="s">
        <v>50</v>
      </c>
      <c r="AJ19" s="100">
        <f>DBGenzai[[#This Row],[入社日]]</f>
        <v>44159</v>
      </c>
      <c r="AK19" s="343"/>
      <c r="AL19" s="355"/>
      <c r="AM19" s="77"/>
      <c r="AN19" s="355"/>
      <c r="AO19" s="345" t="s">
        <v>4396</v>
      </c>
    </row>
    <row r="20" spans="1:41" ht="17.45" customHeight="1">
      <c r="A20" s="79" t="s">
        <v>114</v>
      </c>
      <c r="B20" s="80">
        <v>201201</v>
      </c>
      <c r="C20" s="81"/>
      <c r="D20" s="82" t="s">
        <v>1782</v>
      </c>
      <c r="E20" s="82" t="s">
        <v>4624</v>
      </c>
      <c r="F20" s="82" t="s">
        <v>2658</v>
      </c>
      <c r="G20" s="82" t="s">
        <v>2659</v>
      </c>
      <c r="H20" s="83" t="s">
        <v>2704</v>
      </c>
      <c r="I20" s="83" t="s">
        <v>2705</v>
      </c>
      <c r="J20" s="80" t="s">
        <v>43</v>
      </c>
      <c r="K20" s="80" t="s">
        <v>389</v>
      </c>
      <c r="L20" s="84">
        <v>25491</v>
      </c>
      <c r="M20" s="80">
        <f ca="1">DATEDIF(DBGenzai[[#This Row],[生年月日]],TODAY(),"Y")</f>
        <v>56</v>
      </c>
      <c r="N20" s="347">
        <v>1200</v>
      </c>
      <c r="O20" s="85" t="s">
        <v>978</v>
      </c>
      <c r="P20" s="347">
        <v>1650</v>
      </c>
      <c r="Q20" s="85"/>
      <c r="R20" s="347">
        <f t="shared" si="0"/>
        <v>450</v>
      </c>
      <c r="S20" s="85"/>
      <c r="T20" s="78" t="str">
        <f>IF(OR(DBGenzai[[#This Row],[標準報酬]]="",DBGenzai[[#This Row],[標準報酬]]=0),"",ROUNDUP(_xlfn.XLOOKUP(DBGenzai[[#This Row],[標準報酬]],HDATE23[月  額],HDATE23[健康保険],"",0,1)-0.5,0))</f>
        <v/>
      </c>
      <c r="U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5" t="str">
        <f ca="1">IF(DBGenzai[[#This Row],[年齢]]&lt;=69,_xlfn.XLOOKUP(DBGenzai[[#This Row],[標準報酬]],HDATE23[月  額],HDATE23[厚生年金],"",0,1),"0")</f>
        <v/>
      </c>
      <c r="W20" s="86"/>
      <c r="X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2"/>
      <c r="Z20" s="80" t="s">
        <v>163</v>
      </c>
      <c r="AA20" s="83" t="s">
        <v>2706</v>
      </c>
      <c r="AB20" s="83" t="s">
        <v>2707</v>
      </c>
      <c r="AC20" s="87">
        <v>44165</v>
      </c>
      <c r="AD20" s="87">
        <v>44166</v>
      </c>
      <c r="AE20" s="87">
        <v>44573</v>
      </c>
      <c r="AF20" s="87"/>
      <c r="AG20" s="87">
        <v>44287</v>
      </c>
      <c r="AH20" s="80"/>
      <c r="AJ20" s="100">
        <f>DBGenzai[[#This Row],[入社日]]</f>
        <v>44166</v>
      </c>
      <c r="AK20" s="343"/>
      <c r="AL20" s="355"/>
      <c r="AM20" s="77"/>
      <c r="AN20" s="355"/>
      <c r="AO20" s="345"/>
    </row>
    <row r="21" spans="1:41" ht="17.45" customHeight="1">
      <c r="A21" s="79" t="s">
        <v>114</v>
      </c>
      <c r="B21" s="80">
        <v>201202</v>
      </c>
      <c r="C21" s="81">
        <v>8210023</v>
      </c>
      <c r="D21" s="82" t="s">
        <v>2126</v>
      </c>
      <c r="E21" s="82" t="s">
        <v>2424</v>
      </c>
      <c r="F21" s="101" t="s">
        <v>2424</v>
      </c>
      <c r="G21" s="101"/>
      <c r="H21" s="83" t="s">
        <v>83</v>
      </c>
      <c r="I21" s="83" t="s">
        <v>84</v>
      </c>
      <c r="J21" s="80" t="s">
        <v>43</v>
      </c>
      <c r="K21" s="80" t="s">
        <v>44</v>
      </c>
      <c r="L21" s="84">
        <v>35115</v>
      </c>
      <c r="M21" s="80">
        <f ca="1">DATEDIF(DBGenzai[[#This Row],[生年月日]],TODAY(),"Y")</f>
        <v>29</v>
      </c>
      <c r="N21" s="347">
        <v>1400</v>
      </c>
      <c r="O21" s="85" t="s">
        <v>85</v>
      </c>
      <c r="P21" s="347">
        <v>1990</v>
      </c>
      <c r="Q21" s="85" t="s">
        <v>86</v>
      </c>
      <c r="R21" s="347">
        <f t="shared" si="0"/>
        <v>590</v>
      </c>
      <c r="S21" s="85">
        <v>380000</v>
      </c>
      <c r="T21" s="78">
        <f>IF(OR(DBGenzai[[#This Row],[標準報酬]]="",DBGenzai[[#This Row],[標準報酬]]=0),"",ROUNDUP(_xlfn.XLOOKUP(DBGenzai[[#This Row],[標準報酬]],HDATE23[月  額],HDATE23[健康保険],"",0,1)-0.5,0))</f>
        <v>19057</v>
      </c>
      <c r="U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5">
        <f ca="1">IF(DBGenzai[[#This Row],[年齢]]&lt;=69,_xlfn.XLOOKUP(DBGenzai[[#This Row],[標準報酬]],HDATE23[月  額],HDATE23[厚生年金],"",0,1),"0")</f>
        <v>34770</v>
      </c>
      <c r="W21" s="86">
        <v>46659</v>
      </c>
      <c r="X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2" t="s">
        <v>46</v>
      </c>
      <c r="Z21" s="80" t="s">
        <v>3441</v>
      </c>
      <c r="AA21" s="83" t="s">
        <v>3442</v>
      </c>
      <c r="AB21" s="83" t="s">
        <v>3443</v>
      </c>
      <c r="AC21" s="87">
        <v>44164</v>
      </c>
      <c r="AD21" s="87">
        <v>44166</v>
      </c>
      <c r="AE21" s="87">
        <v>45701</v>
      </c>
      <c r="AF21" s="87"/>
      <c r="AG21" s="87">
        <v>44228</v>
      </c>
      <c r="AH21" s="80" t="s">
        <v>50</v>
      </c>
      <c r="AI21" s="89" t="s">
        <v>90</v>
      </c>
      <c r="AJ21" s="100">
        <f>DBGenzai[[#This Row],[入社日]]</f>
        <v>44166</v>
      </c>
      <c r="AK21" s="343" t="s">
        <v>3819</v>
      </c>
      <c r="AL21" s="355" t="s">
        <v>3997</v>
      </c>
      <c r="AM21" s="77" t="s">
        <v>3819</v>
      </c>
      <c r="AN21" s="355">
        <v>46590</v>
      </c>
      <c r="AO21" s="345"/>
    </row>
    <row r="22" spans="1:41" ht="17.45" customHeight="1">
      <c r="A22" s="79" t="s">
        <v>114</v>
      </c>
      <c r="B22" s="80">
        <v>201203</v>
      </c>
      <c r="C22" s="81"/>
      <c r="D22" s="82" t="s">
        <v>61</v>
      </c>
      <c r="E22" s="275"/>
      <c r="F22" s="262"/>
      <c r="G22" s="262"/>
      <c r="H22" s="83" t="s">
        <v>979</v>
      </c>
      <c r="I22" s="83" t="s">
        <v>979</v>
      </c>
      <c r="J22" s="80" t="s">
        <v>43</v>
      </c>
      <c r="K22" s="80" t="s">
        <v>64</v>
      </c>
      <c r="L22" s="84">
        <v>27276</v>
      </c>
      <c r="M22" s="80">
        <f ca="1">DATEDIF(DBGenzai[[#This Row],[生年月日]],TODAY(),"Y")</f>
        <v>51</v>
      </c>
      <c r="N22" s="347">
        <v>1300</v>
      </c>
      <c r="O22" s="85"/>
      <c r="P22" s="347">
        <v>1872</v>
      </c>
      <c r="Q22" s="85">
        <v>572</v>
      </c>
      <c r="R22" s="347">
        <f t="shared" si="0"/>
        <v>572</v>
      </c>
      <c r="S22" s="85"/>
      <c r="T22" s="78" t="str">
        <f>IF(OR(DBGenzai[[#This Row],[標準報酬]]="",DBGenzai[[#This Row],[標準報酬]]=0),"",ROUNDUP(_xlfn.XLOOKUP(DBGenzai[[#This Row],[標準報酬]],HDATE23[月  額],HDATE23[健康保険],"",0,1)-0.5,0))</f>
        <v/>
      </c>
      <c r="U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5" t="str">
        <f ca="1">IF(DBGenzai[[#This Row],[年齢]]&lt;=69,_xlfn.XLOOKUP(DBGenzai[[#This Row],[標準報酬]],HDATE23[月  額],HDATE23[厚生年金],"",0,1),"0")</f>
        <v/>
      </c>
      <c r="W22" s="86">
        <v>45436</v>
      </c>
      <c r="X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2" t="s">
        <v>708</v>
      </c>
      <c r="Z22" s="80" t="s">
        <v>980</v>
      </c>
      <c r="AA22" s="83" t="s">
        <v>981</v>
      </c>
      <c r="AB22" s="83" t="s">
        <v>982</v>
      </c>
      <c r="AC22" s="87" t="s">
        <v>49</v>
      </c>
      <c r="AD22" s="87">
        <v>44166</v>
      </c>
      <c r="AE22" s="87">
        <v>44424</v>
      </c>
      <c r="AF22" s="87"/>
      <c r="AG22" s="87">
        <v>44228</v>
      </c>
      <c r="AH22" s="80"/>
      <c r="AJ22" s="100">
        <f>DBGenzai[[#This Row],[入社日]]</f>
        <v>44166</v>
      </c>
      <c r="AK22" s="343"/>
      <c r="AL22" s="355"/>
      <c r="AM22" s="77"/>
      <c r="AN22" s="355"/>
      <c r="AO22" s="345"/>
    </row>
    <row r="23" spans="1:41" ht="17.45" customHeight="1">
      <c r="A23" s="79" t="s">
        <v>114</v>
      </c>
      <c r="B23" s="80">
        <v>201204</v>
      </c>
      <c r="C23" s="81"/>
      <c r="D23" s="82" t="s">
        <v>1782</v>
      </c>
      <c r="E23" s="101" t="s">
        <v>4624</v>
      </c>
      <c r="F23" s="276" t="s">
        <v>2658</v>
      </c>
      <c r="G23" s="417" t="s">
        <v>2659</v>
      </c>
      <c r="H23" s="83" t="s">
        <v>92</v>
      </c>
      <c r="I23" s="83" t="s">
        <v>93</v>
      </c>
      <c r="J23" s="80" t="s">
        <v>43</v>
      </c>
      <c r="K23" s="80" t="s">
        <v>44</v>
      </c>
      <c r="L23" s="84">
        <v>33003</v>
      </c>
      <c r="M23" s="80">
        <f ca="1">DATEDIF(DBGenzai[[#This Row],[生年月日]],TODAY(),"Y")</f>
        <v>35</v>
      </c>
      <c r="N23" s="347">
        <v>1300</v>
      </c>
      <c r="O23" s="90">
        <v>0.5</v>
      </c>
      <c r="P23" s="347">
        <v>1650</v>
      </c>
      <c r="Q23" s="85" t="s">
        <v>86</v>
      </c>
      <c r="R23" s="347">
        <f t="shared" si="0"/>
        <v>350</v>
      </c>
      <c r="S23" s="85">
        <v>300000</v>
      </c>
      <c r="T23" s="78">
        <f>IF(OR(DBGenzai[[#This Row],[標準報酬]]="",DBGenzai[[#This Row],[標準報酬]]=0),"",ROUNDUP(_xlfn.XLOOKUP(DBGenzai[[#This Row],[標準報酬]],HDATE23[月  額],HDATE23[健康保険],"",0,1)-0.5,0))</f>
        <v>15045</v>
      </c>
      <c r="U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5">
        <f ca="1">IF(DBGenzai[[#This Row],[年齢]]&lt;=69,_xlfn.XLOOKUP(DBGenzai[[#This Row],[標準報酬]],HDATE23[月  額],HDATE23[厚生年金],"",0,1),"0")</f>
        <v>27450</v>
      </c>
      <c r="W23" s="86">
        <v>47139</v>
      </c>
      <c r="X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2" t="s">
        <v>46</v>
      </c>
      <c r="Z23" s="80" t="s">
        <v>2016</v>
      </c>
      <c r="AA23" s="83" t="s">
        <v>2015</v>
      </c>
      <c r="AB23" s="83" t="s">
        <v>2014</v>
      </c>
      <c r="AC23" s="87" t="s">
        <v>1697</v>
      </c>
      <c r="AD23" s="87">
        <v>44166</v>
      </c>
      <c r="AE23" s="87">
        <v>45408</v>
      </c>
      <c r="AF23" s="87"/>
      <c r="AG23" s="87">
        <v>44228</v>
      </c>
      <c r="AH23" s="80" t="s">
        <v>50</v>
      </c>
      <c r="AJ23" s="100">
        <f>DBGenzai[[#This Row],[入社日]]</f>
        <v>44166</v>
      </c>
      <c r="AK23" s="343"/>
      <c r="AL23" s="355"/>
      <c r="AM23" s="77"/>
      <c r="AN23" s="355"/>
      <c r="AO23" s="345"/>
    </row>
    <row r="24" spans="1:41" ht="17.45" customHeight="1">
      <c r="A24" s="79" t="s">
        <v>114</v>
      </c>
      <c r="B24" s="80">
        <v>201205</v>
      </c>
      <c r="C24" s="81"/>
      <c r="D24" s="82" t="s">
        <v>76</v>
      </c>
      <c r="E24" s="82" t="s">
        <v>4623</v>
      </c>
      <c r="F24" s="253"/>
      <c r="G24" s="254"/>
      <c r="H24" s="83" t="s">
        <v>983</v>
      </c>
      <c r="I24" s="83" t="s">
        <v>984</v>
      </c>
      <c r="J24" s="80" t="s">
        <v>43</v>
      </c>
      <c r="K24" s="80" t="s">
        <v>44</v>
      </c>
      <c r="L24" s="84">
        <v>34020</v>
      </c>
      <c r="M24" s="80">
        <f ca="1">DATEDIF(DBGenzai[[#This Row],[生年月日]],TODAY(),"Y")</f>
        <v>32</v>
      </c>
      <c r="N24" s="347">
        <v>1250</v>
      </c>
      <c r="O24" s="85"/>
      <c r="P24" s="347">
        <v>1600</v>
      </c>
      <c r="Q24" s="85"/>
      <c r="R24" s="347">
        <f t="shared" si="0"/>
        <v>350</v>
      </c>
      <c r="S24" s="85"/>
      <c r="T24" s="78" t="str">
        <f>IF(OR(DBGenzai[[#This Row],[標準報酬]]="",DBGenzai[[#This Row],[標準報酬]]=0),"",ROUNDUP(_xlfn.XLOOKUP(DBGenzai[[#This Row],[標準報酬]],HDATE23[月  額],HDATE23[健康保険],"",0,1)-0.5,0))</f>
        <v/>
      </c>
      <c r="U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5" t="str">
        <f ca="1">IF(DBGenzai[[#This Row],[年齢]]&lt;=69,_xlfn.XLOOKUP(DBGenzai[[#This Row],[標準報酬]],HDATE23[月  額],HDATE23[厚生年金],"",0,1),"0")</f>
        <v/>
      </c>
      <c r="W24" s="86">
        <v>44734</v>
      </c>
      <c r="X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2" t="s">
        <v>46</v>
      </c>
      <c r="Z24" s="80" t="s">
        <v>124</v>
      </c>
      <c r="AA24" s="83" t="s">
        <v>125</v>
      </c>
      <c r="AB24" s="83" t="s">
        <v>126</v>
      </c>
      <c r="AC24" s="87">
        <v>44166</v>
      </c>
      <c r="AD24" s="87">
        <v>44167</v>
      </c>
      <c r="AE24" s="87">
        <v>44463</v>
      </c>
      <c r="AF24" s="87">
        <v>44464</v>
      </c>
      <c r="AG24" s="87">
        <v>44197</v>
      </c>
      <c r="AH24" s="80"/>
      <c r="AJ24" s="100">
        <f>DBGenzai[[#This Row],[入社日]]</f>
        <v>44167</v>
      </c>
      <c r="AK24" s="343"/>
      <c r="AL24" s="355"/>
      <c r="AM24" s="77"/>
      <c r="AN24" s="355"/>
      <c r="AO24" s="345"/>
    </row>
    <row r="25" spans="1:41" ht="17.45" customHeight="1">
      <c r="A25" s="79" t="s">
        <v>114</v>
      </c>
      <c r="B25" s="80">
        <v>201209</v>
      </c>
      <c r="C25" s="81"/>
      <c r="D25" s="82" t="s">
        <v>1782</v>
      </c>
      <c r="E25" s="82" t="s">
        <v>4624</v>
      </c>
      <c r="F25" s="82" t="s">
        <v>2658</v>
      </c>
      <c r="G25" s="82" t="s">
        <v>2659</v>
      </c>
      <c r="H25" s="83" t="s">
        <v>985</v>
      </c>
      <c r="I25" s="83" t="s">
        <v>4102</v>
      </c>
      <c r="J25" s="80" t="s">
        <v>43</v>
      </c>
      <c r="K25" s="80" t="s">
        <v>44</v>
      </c>
      <c r="L25" s="84">
        <v>34529</v>
      </c>
      <c r="M25" s="80">
        <f ca="1">DATEDIF(DBGenzai[[#This Row],[生年月日]],TODAY(),"Y")</f>
        <v>31</v>
      </c>
      <c r="N25" s="347">
        <v>1200</v>
      </c>
      <c r="O25" s="85"/>
      <c r="P25" s="347">
        <v>1600</v>
      </c>
      <c r="Q25" s="85">
        <v>400</v>
      </c>
      <c r="R25" s="347">
        <f t="shared" si="0"/>
        <v>400</v>
      </c>
      <c r="S25" s="85"/>
      <c r="T25" s="78" t="str">
        <f>IF(OR(DBGenzai[[#This Row],[標準報酬]]="",DBGenzai[[#This Row],[標準報酬]]=0),"",ROUNDUP(_xlfn.XLOOKUP(DBGenzai[[#This Row],[標準報酬]],HDATE23[月  額],HDATE23[健康保険],"",0,1)-0.5,0))</f>
        <v/>
      </c>
      <c r="U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5" t="str">
        <f ca="1">IF(DBGenzai[[#This Row],[年齢]]&lt;=69,_xlfn.XLOOKUP(DBGenzai[[#This Row],[標準報酬]],HDATE23[月  額],HDATE23[厚生年金],"",0,1),"0")</f>
        <v/>
      </c>
      <c r="W25" s="86">
        <v>44518</v>
      </c>
      <c r="X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2" t="s">
        <v>46</v>
      </c>
      <c r="Z25" s="80" t="s">
        <v>755</v>
      </c>
      <c r="AA25" s="83" t="s">
        <v>756</v>
      </c>
      <c r="AB25" s="83" t="s">
        <v>757</v>
      </c>
      <c r="AC25" s="87">
        <v>44175</v>
      </c>
      <c r="AD25" s="87">
        <v>44175</v>
      </c>
      <c r="AE25" s="87">
        <v>44187</v>
      </c>
      <c r="AF25" s="87">
        <v>44219</v>
      </c>
      <c r="AG25" s="87"/>
      <c r="AH25" s="80"/>
      <c r="AJ25" s="100">
        <f>DBGenzai[[#This Row],[入社日]]</f>
        <v>44175</v>
      </c>
      <c r="AK25" s="343"/>
      <c r="AL25" s="355"/>
      <c r="AM25" s="77"/>
      <c r="AN25" s="355"/>
      <c r="AO25" s="345"/>
    </row>
    <row r="26" spans="1:41" ht="17.45" customHeight="1">
      <c r="A26" s="79" t="s">
        <v>114</v>
      </c>
      <c r="B26" s="80">
        <v>201210</v>
      </c>
      <c r="C26" s="81"/>
      <c r="D26" s="82" t="s">
        <v>107</v>
      </c>
      <c r="E26" s="101" t="s">
        <v>4622</v>
      </c>
      <c r="F26" s="253"/>
      <c r="G26" s="254"/>
      <c r="H26" s="83" t="s">
        <v>986</v>
      </c>
      <c r="I26" s="83" t="s">
        <v>987</v>
      </c>
      <c r="J26" s="80" t="s">
        <v>43</v>
      </c>
      <c r="K26" s="80" t="s">
        <v>64</v>
      </c>
      <c r="L26" s="84">
        <v>25114</v>
      </c>
      <c r="M26" s="80">
        <f ca="1">DATEDIF(DBGenzai[[#This Row],[生年月日]],TODAY(),"Y")</f>
        <v>57</v>
      </c>
      <c r="N26" s="347">
        <v>1200</v>
      </c>
      <c r="O26" s="85"/>
      <c r="P26" s="347">
        <v>1650</v>
      </c>
      <c r="Q26" s="85">
        <v>450</v>
      </c>
      <c r="R26" s="347">
        <f t="shared" si="0"/>
        <v>450</v>
      </c>
      <c r="S26" s="85"/>
      <c r="T26" s="78" t="str">
        <f>IF(OR(DBGenzai[[#This Row],[標準報酬]]="",DBGenzai[[#This Row],[標準報酬]]=0),"",ROUNDUP(_xlfn.XLOOKUP(DBGenzai[[#This Row],[標準報酬]],HDATE23[月  額],HDATE23[健康保険],"",0,1)-0.5,0))</f>
        <v/>
      </c>
      <c r="U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5" t="str">
        <f ca="1">IF(DBGenzai[[#This Row],[年齢]]&lt;=69,_xlfn.XLOOKUP(DBGenzai[[#This Row],[標準報酬]],HDATE23[月  額],HDATE23[厚生年金],"",0,1),"0")</f>
        <v/>
      </c>
      <c r="W26" s="86">
        <v>45322</v>
      </c>
      <c r="X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2" t="s">
        <v>66</v>
      </c>
      <c r="Z26" s="80" t="s">
        <v>4604</v>
      </c>
      <c r="AA26" s="83" t="s">
        <v>4603</v>
      </c>
      <c r="AB26" s="83" t="s">
        <v>988</v>
      </c>
      <c r="AC26" s="87" t="s">
        <v>49</v>
      </c>
      <c r="AD26" s="87">
        <v>44179</v>
      </c>
      <c r="AE26" s="87">
        <v>44180</v>
      </c>
      <c r="AF26" s="87"/>
      <c r="AG26" s="87" t="s">
        <v>989</v>
      </c>
      <c r="AH26" s="80"/>
      <c r="AJ26" s="100">
        <f>DBGenzai[[#This Row],[入社日]]</f>
        <v>44179</v>
      </c>
      <c r="AK26" s="343"/>
      <c r="AL26" s="355"/>
      <c r="AM26" s="77"/>
      <c r="AN26" s="355"/>
      <c r="AO26" s="345"/>
    </row>
    <row r="27" spans="1:41" ht="17.45" customHeight="1">
      <c r="A27" s="79" t="s">
        <v>114</v>
      </c>
      <c r="B27" s="80">
        <v>201206</v>
      </c>
      <c r="C27" s="81"/>
      <c r="D27" s="82" t="s">
        <v>76</v>
      </c>
      <c r="E27" s="82" t="s">
        <v>4623</v>
      </c>
      <c r="F27" s="82"/>
      <c r="G27" s="254"/>
      <c r="H27" s="83" t="s">
        <v>990</v>
      </c>
      <c r="I27" s="83" t="s">
        <v>991</v>
      </c>
      <c r="J27" s="80" t="s">
        <v>43</v>
      </c>
      <c r="K27" s="80" t="s">
        <v>44</v>
      </c>
      <c r="L27" s="84">
        <v>34801</v>
      </c>
      <c r="M27" s="80">
        <f ca="1">DATEDIF(DBGenzai[[#This Row],[生年月日]],TODAY(),"Y")</f>
        <v>30</v>
      </c>
      <c r="N27" s="347">
        <v>1250</v>
      </c>
      <c r="O27" s="85"/>
      <c r="P27" s="347">
        <v>1600</v>
      </c>
      <c r="Q27" s="85"/>
      <c r="R27" s="347">
        <f t="shared" si="0"/>
        <v>350</v>
      </c>
      <c r="S27" s="85"/>
      <c r="T27" s="78" t="str">
        <f>IF(OR(DBGenzai[[#This Row],[標準報酬]]="",DBGenzai[[#This Row],[標準報酬]]=0),"",ROUNDUP(_xlfn.XLOOKUP(DBGenzai[[#This Row],[標準報酬]],HDATE23[月  額],HDATE23[健康保険],"",0,1)-0.5,0))</f>
        <v/>
      </c>
      <c r="U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5" t="str">
        <f ca="1">IF(DBGenzai[[#This Row],[年齢]]&lt;=69,_xlfn.XLOOKUP(DBGenzai[[#This Row],[標準報酬]],HDATE23[月  額],HDATE23[厚生年金],"",0,1),"0")</f>
        <v/>
      </c>
      <c r="W27" s="86">
        <v>45162</v>
      </c>
      <c r="X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2" t="s">
        <v>46</v>
      </c>
      <c r="Z27" s="92" t="s">
        <v>124</v>
      </c>
      <c r="AA27" s="97" t="s">
        <v>125</v>
      </c>
      <c r="AB27" s="83" t="s">
        <v>126</v>
      </c>
      <c r="AC27" s="87">
        <v>44186</v>
      </c>
      <c r="AD27" s="87">
        <v>44187</v>
      </c>
      <c r="AE27" s="87">
        <v>44456</v>
      </c>
      <c r="AF27" s="87">
        <v>44456</v>
      </c>
      <c r="AG27" s="87">
        <v>44228</v>
      </c>
      <c r="AH27" s="80"/>
      <c r="AJ27" s="100">
        <f>DBGenzai[[#This Row],[入社日]]</f>
        <v>44187</v>
      </c>
      <c r="AK27" s="343"/>
      <c r="AL27" s="355"/>
      <c r="AM27" s="77"/>
      <c r="AN27" s="355"/>
      <c r="AO27" s="345"/>
    </row>
    <row r="28" spans="1:41" ht="17.45" customHeight="1">
      <c r="A28" s="79" t="s">
        <v>114</v>
      </c>
      <c r="B28" s="80">
        <v>201207</v>
      </c>
      <c r="C28" s="81">
        <v>242001</v>
      </c>
      <c r="D28" s="82" t="s">
        <v>95</v>
      </c>
      <c r="E28" s="82" t="s">
        <v>4625</v>
      </c>
      <c r="F28" s="82" t="s">
        <v>1855</v>
      </c>
      <c r="G28" s="254"/>
      <c r="H28" s="83" t="s">
        <v>103</v>
      </c>
      <c r="I28" s="83" t="s">
        <v>104</v>
      </c>
      <c r="J28" s="80" t="s">
        <v>43</v>
      </c>
      <c r="K28" s="80" t="s">
        <v>44</v>
      </c>
      <c r="L28" s="84">
        <v>32467</v>
      </c>
      <c r="M28" s="80">
        <f ca="1">DATEDIF(DBGenzai[[#This Row],[生年月日]],TODAY(),"Y")</f>
        <v>37</v>
      </c>
      <c r="N28" s="347">
        <v>1410</v>
      </c>
      <c r="O28" s="85" t="s">
        <v>98</v>
      </c>
      <c r="P28" s="347">
        <v>1780</v>
      </c>
      <c r="Q28" s="85" t="s">
        <v>99</v>
      </c>
      <c r="R28" s="347">
        <f t="shared" si="0"/>
        <v>370</v>
      </c>
      <c r="S28" s="85"/>
      <c r="T28" s="78" t="str">
        <f>IF(OR(DBGenzai[[#This Row],[標準報酬]]="",DBGenzai[[#This Row],[標準報酬]]=0),"",ROUNDUP(_xlfn.XLOOKUP(DBGenzai[[#This Row],[標準報酬]],HDATE23[月  額],HDATE23[健康保険],"",0,1)-0.5,0))</f>
        <v/>
      </c>
      <c r="U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5" t="str">
        <f ca="1">IF(DBGenzai[[#This Row],[年齢]]&lt;=69,_xlfn.XLOOKUP(DBGenzai[[#This Row],[標準報酬]],HDATE23[月  額],HDATE23[厚生年金],"",0,1),"0")</f>
        <v/>
      </c>
      <c r="W28" s="86">
        <v>45167</v>
      </c>
      <c r="X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2" t="s">
        <v>46</v>
      </c>
      <c r="Z28" s="80" t="s">
        <v>1920</v>
      </c>
      <c r="AA28" s="83" t="s">
        <v>1922</v>
      </c>
      <c r="AB28" s="83" t="s">
        <v>1921</v>
      </c>
      <c r="AC28" s="87">
        <v>44186</v>
      </c>
      <c r="AD28" s="87">
        <v>44189</v>
      </c>
      <c r="AE28" s="87">
        <v>44875</v>
      </c>
      <c r="AF28" s="87"/>
      <c r="AG28" s="87">
        <v>44228</v>
      </c>
      <c r="AH28" s="80" t="s">
        <v>50</v>
      </c>
      <c r="AJ28" s="100">
        <f>DBGenzai[[#This Row],[入社日]]</f>
        <v>44189</v>
      </c>
      <c r="AK28" s="343"/>
      <c r="AL28" s="355"/>
      <c r="AM28" s="77"/>
      <c r="AN28" s="355"/>
      <c r="AO28" s="345"/>
    </row>
    <row r="29" spans="1:41" ht="17.45" customHeight="1">
      <c r="A29" s="79" t="s">
        <v>114</v>
      </c>
      <c r="B29" s="80">
        <v>201208</v>
      </c>
      <c r="C29" s="81">
        <v>242002</v>
      </c>
      <c r="D29" s="82" t="s">
        <v>95</v>
      </c>
      <c r="E29" s="82" t="s">
        <v>4626</v>
      </c>
      <c r="F29" s="255" t="s">
        <v>1982</v>
      </c>
      <c r="G29" s="426" t="s">
        <v>2647</v>
      </c>
      <c r="H29" s="83" t="s">
        <v>96</v>
      </c>
      <c r="I29" s="83" t="s">
        <v>97</v>
      </c>
      <c r="J29" s="80" t="s">
        <v>43</v>
      </c>
      <c r="K29" s="80" t="s">
        <v>44</v>
      </c>
      <c r="L29" s="84">
        <v>30917</v>
      </c>
      <c r="M29" s="80">
        <f ca="1">DATEDIF(DBGenzai[[#This Row],[生年月日]],TODAY(),"Y")</f>
        <v>41</v>
      </c>
      <c r="N29" s="347">
        <v>1400</v>
      </c>
      <c r="O29" s="85" t="s">
        <v>98</v>
      </c>
      <c r="P29" s="347">
        <v>1790</v>
      </c>
      <c r="Q29" s="85" t="s">
        <v>99</v>
      </c>
      <c r="R29" s="347">
        <f t="shared" si="0"/>
        <v>390</v>
      </c>
      <c r="S29" s="85">
        <v>320000</v>
      </c>
      <c r="T29" s="78">
        <f>IF(OR(DBGenzai[[#This Row],[標準報酬]]="",DBGenzai[[#This Row],[標準報酬]]=0),"",ROUNDUP(_xlfn.XLOOKUP(DBGenzai[[#This Row],[標準報酬]],HDATE23[月  額],HDATE23[健康保険],"",0,1)-0.5,0))</f>
        <v>16048</v>
      </c>
      <c r="U2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5">
        <f ca="1">IF(DBGenzai[[#This Row],[年齢]]&lt;=69,_xlfn.XLOOKUP(DBGenzai[[#This Row],[標準報酬]],HDATE23[月  額],HDATE23[厚生年金],"",0,1),"0")</f>
        <v>29280</v>
      </c>
      <c r="W29" s="86">
        <v>45258</v>
      </c>
      <c r="X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2" t="s">
        <v>46</v>
      </c>
      <c r="Z29" s="80" t="s">
        <v>100</v>
      </c>
      <c r="AA29" s="83" t="s">
        <v>101</v>
      </c>
      <c r="AB29" s="83" t="s">
        <v>102</v>
      </c>
      <c r="AC29" s="87" t="s">
        <v>49</v>
      </c>
      <c r="AD29" s="87">
        <v>44189</v>
      </c>
      <c r="AE29" s="87">
        <v>45114</v>
      </c>
      <c r="AF29" s="87"/>
      <c r="AG29" s="87">
        <v>44228</v>
      </c>
      <c r="AH29" s="80" t="s">
        <v>50</v>
      </c>
      <c r="AJ29" s="100">
        <f>DBGenzai[[#This Row],[入社日]]</f>
        <v>44189</v>
      </c>
      <c r="AK29" s="343"/>
      <c r="AL29" s="355"/>
      <c r="AM29" s="77"/>
      <c r="AN29" s="355"/>
      <c r="AO29" s="345"/>
    </row>
    <row r="30" spans="1:41" ht="17.45" customHeight="1">
      <c r="A30" s="79" t="s">
        <v>114</v>
      </c>
      <c r="B30" s="80">
        <v>210101</v>
      </c>
      <c r="C30" s="81"/>
      <c r="D30" s="82" t="s">
        <v>107</v>
      </c>
      <c r="E30" s="82" t="s">
        <v>4622</v>
      </c>
      <c r="F30" s="82"/>
      <c r="G30" s="254"/>
      <c r="H30" s="83" t="s">
        <v>992</v>
      </c>
      <c r="I30" s="83" t="s">
        <v>993</v>
      </c>
      <c r="J30" s="80" t="s">
        <v>43</v>
      </c>
      <c r="K30" s="80" t="s">
        <v>44</v>
      </c>
      <c r="L30" s="84">
        <v>34673</v>
      </c>
      <c r="M30" s="80">
        <f ca="1">DATEDIF(DBGenzai[[#This Row],[生年月日]],TODAY(),"Y")</f>
        <v>31</v>
      </c>
      <c r="N30" s="347">
        <v>1300</v>
      </c>
      <c r="O30" s="85"/>
      <c r="P30" s="347">
        <v>1600</v>
      </c>
      <c r="Q30" s="85"/>
      <c r="R30" s="347">
        <f t="shared" si="0"/>
        <v>300</v>
      </c>
      <c r="S30" s="85"/>
      <c r="T30" s="78" t="str">
        <f>IF(OR(DBGenzai[[#This Row],[標準報酬]]="",DBGenzai[[#This Row],[標準報酬]]=0),"",ROUNDUP(_xlfn.XLOOKUP(DBGenzai[[#This Row],[標準報酬]],HDATE23[月  額],HDATE23[健康保険],"",0,1)-0.5,0))</f>
        <v/>
      </c>
      <c r="U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5" t="str">
        <f ca="1">IF(DBGenzai[[#This Row],[年齢]]&lt;=69,_xlfn.XLOOKUP(DBGenzai[[#This Row],[標準報酬]],HDATE23[月  額],HDATE23[厚生年金],"",0,1),"0")</f>
        <v/>
      </c>
      <c r="W30" s="86">
        <v>45157</v>
      </c>
      <c r="X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2" t="s">
        <v>46</v>
      </c>
      <c r="Z30" s="92" t="s">
        <v>81</v>
      </c>
      <c r="AA30" s="97" t="s">
        <v>731</v>
      </c>
      <c r="AB30" s="83" t="s">
        <v>2588</v>
      </c>
      <c r="AC30" s="87">
        <v>44193</v>
      </c>
      <c r="AD30" s="87">
        <v>44201</v>
      </c>
      <c r="AE30" s="87">
        <v>44415</v>
      </c>
      <c r="AF30" s="87"/>
      <c r="AG30" s="87">
        <v>44256</v>
      </c>
      <c r="AH30" s="80"/>
      <c r="AJ30" s="100">
        <f>DBGenzai[[#This Row],[入社日]]</f>
        <v>44201</v>
      </c>
      <c r="AK30" s="343"/>
      <c r="AL30" s="355"/>
      <c r="AM30" s="77"/>
      <c r="AN30" s="355"/>
      <c r="AO30" s="345"/>
    </row>
    <row r="31" spans="1:41" ht="17.45" customHeight="1">
      <c r="A31" s="79" t="s">
        <v>114</v>
      </c>
      <c r="B31" s="80">
        <v>210102</v>
      </c>
      <c r="C31" s="81">
        <v>212004</v>
      </c>
      <c r="D31" s="82" t="s">
        <v>107</v>
      </c>
      <c r="E31" s="82" t="s">
        <v>4622</v>
      </c>
      <c r="F31" s="253" t="s">
        <v>1853</v>
      </c>
      <c r="G31" s="74"/>
      <c r="H31" s="83" t="s">
        <v>2712</v>
      </c>
      <c r="I31" s="83" t="s">
        <v>108</v>
      </c>
      <c r="J31" s="80" t="s">
        <v>43</v>
      </c>
      <c r="K31" s="80" t="s">
        <v>44</v>
      </c>
      <c r="L31" s="84">
        <v>34018</v>
      </c>
      <c r="M31" s="80">
        <f ca="1">DATEDIF(DBGenzai[[#This Row],[生年月日]],TODAY(),"Y")</f>
        <v>32</v>
      </c>
      <c r="N31" s="347">
        <v>1400</v>
      </c>
      <c r="O31" s="85"/>
      <c r="P31" s="347">
        <v>1770</v>
      </c>
      <c r="Q31" s="85" t="s">
        <v>99</v>
      </c>
      <c r="R31" s="347">
        <f t="shared" si="0"/>
        <v>370</v>
      </c>
      <c r="S31" s="85"/>
      <c r="T31" s="78" t="str">
        <f>IF(OR(DBGenzai[[#This Row],[標準報酬]]="",DBGenzai[[#This Row],[標準報酬]]=0),"",ROUNDUP(_xlfn.XLOOKUP(DBGenzai[[#This Row],[標準報酬]],HDATE23[月  額],HDATE23[健康保険],"",0,1)-0.5,0))</f>
        <v/>
      </c>
      <c r="U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5" t="str">
        <f ca="1">IF(DBGenzai[[#This Row],[年齢]]&lt;=69,_xlfn.XLOOKUP(DBGenzai[[#This Row],[標準報酬]],HDATE23[月  額],HDATE23[厚生年金],"",0,1),"0")</f>
        <v/>
      </c>
      <c r="W31" s="86">
        <v>45157</v>
      </c>
      <c r="X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2" t="s">
        <v>46</v>
      </c>
      <c r="Z31" s="80" t="s">
        <v>81</v>
      </c>
      <c r="AA31" s="83" t="s">
        <v>109</v>
      </c>
      <c r="AB31" s="83" t="s">
        <v>967</v>
      </c>
      <c r="AC31" s="87">
        <v>44193</v>
      </c>
      <c r="AD31" s="87">
        <v>44201</v>
      </c>
      <c r="AE31" s="87">
        <v>44860</v>
      </c>
      <c r="AF31" s="87"/>
      <c r="AG31" s="87">
        <v>44256</v>
      </c>
      <c r="AH31" s="80" t="s">
        <v>50</v>
      </c>
      <c r="AJ31" s="100">
        <f>DBGenzai[[#This Row],[入社日]]</f>
        <v>44201</v>
      </c>
      <c r="AK31" s="343"/>
      <c r="AL31" s="355"/>
      <c r="AM31" s="77"/>
      <c r="AN31" s="355"/>
      <c r="AO31" s="345"/>
    </row>
    <row r="32" spans="1:41" ht="17.45" customHeight="1">
      <c r="A32" s="79" t="s">
        <v>114</v>
      </c>
      <c r="B32" s="80">
        <v>210103</v>
      </c>
      <c r="C32" s="81"/>
      <c r="D32" s="82" t="s">
        <v>152</v>
      </c>
      <c r="E32" s="101"/>
      <c r="F32" s="82"/>
      <c r="G32" s="74"/>
      <c r="H32" s="83" t="s">
        <v>994</v>
      </c>
      <c r="I32" s="83" t="s">
        <v>995</v>
      </c>
      <c r="J32" s="80" t="s">
        <v>43</v>
      </c>
      <c r="K32" s="80" t="s">
        <v>44</v>
      </c>
      <c r="L32" s="84">
        <v>33850</v>
      </c>
      <c r="M32" s="80">
        <f ca="1">DATEDIF(DBGenzai[[#This Row],[生年月日]],TODAY(),"Y")</f>
        <v>33</v>
      </c>
      <c r="N32" s="347">
        <v>1250</v>
      </c>
      <c r="O32" s="85"/>
      <c r="P32" s="347">
        <v>1750</v>
      </c>
      <c r="Q32" s="85"/>
      <c r="R32" s="347">
        <f t="shared" si="0"/>
        <v>500</v>
      </c>
      <c r="S32" s="85"/>
      <c r="T32" s="78" t="str">
        <f>IF(OR(DBGenzai[[#This Row],[標準報酬]]="",DBGenzai[[#This Row],[標準報酬]]=0),"",ROUNDUP(_xlfn.XLOOKUP(DBGenzai[[#This Row],[標準報酬]],HDATE23[月  額],HDATE23[健康保険],"",0,1)-0.5,0))</f>
        <v/>
      </c>
      <c r="U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5" t="str">
        <f ca="1">IF(DBGenzai[[#This Row],[年齢]]&lt;=69,_xlfn.XLOOKUP(DBGenzai[[#This Row],[標準報酬]],HDATE23[月  額],HDATE23[厚生年金],"",0,1),"0")</f>
        <v/>
      </c>
      <c r="W32" s="86">
        <v>45178</v>
      </c>
      <c r="X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2" t="s">
        <v>46</v>
      </c>
      <c r="Z32" s="80" t="s">
        <v>208</v>
      </c>
      <c r="AA32" s="83" t="s">
        <v>278</v>
      </c>
      <c r="AB32" s="83" t="s">
        <v>3450</v>
      </c>
      <c r="AC32" s="87">
        <v>44443</v>
      </c>
      <c r="AD32" s="87">
        <v>44201</v>
      </c>
      <c r="AE32" s="87">
        <v>44499</v>
      </c>
      <c r="AF32" s="87"/>
      <c r="AG32" s="87">
        <v>44256</v>
      </c>
      <c r="AH32" s="80"/>
      <c r="AJ32" s="100">
        <f>DBGenzai[[#This Row],[入社日]]</f>
        <v>44201</v>
      </c>
      <c r="AK32" s="343"/>
      <c r="AL32" s="355"/>
      <c r="AM32" s="77"/>
      <c r="AN32" s="355"/>
      <c r="AO32" s="345"/>
    </row>
    <row r="33" spans="1:41" ht="17.45" customHeight="1">
      <c r="A33" s="79" t="s">
        <v>114</v>
      </c>
      <c r="B33" s="80">
        <v>210104</v>
      </c>
      <c r="C33" s="81"/>
      <c r="D33" s="82" t="s">
        <v>76</v>
      </c>
      <c r="E33" s="101" t="s">
        <v>4623</v>
      </c>
      <c r="F33" s="82"/>
      <c r="G33" s="254"/>
      <c r="H33" s="83" t="s">
        <v>996</v>
      </c>
      <c r="I33" s="83" t="s">
        <v>997</v>
      </c>
      <c r="J33" s="80" t="s">
        <v>43</v>
      </c>
      <c r="K33" s="80" t="s">
        <v>64</v>
      </c>
      <c r="L33" s="84">
        <v>23635</v>
      </c>
      <c r="M33" s="80">
        <f ca="1">DATEDIF(DBGenzai[[#This Row],[生年月日]],TODAY(),"Y")</f>
        <v>61</v>
      </c>
      <c r="N33" s="347">
        <v>1300</v>
      </c>
      <c r="O33" s="85" t="s">
        <v>998</v>
      </c>
      <c r="P33" s="347">
        <v>1650</v>
      </c>
      <c r="Q33" s="85"/>
      <c r="R33" s="347">
        <f t="shared" si="0"/>
        <v>350</v>
      </c>
      <c r="S33" s="85"/>
      <c r="T33" s="78" t="str">
        <f>IF(OR(DBGenzai[[#This Row],[標準報酬]]="",DBGenzai[[#This Row],[標準報酬]]=0),"",ROUNDUP(_xlfn.XLOOKUP(DBGenzai[[#This Row],[標準報酬]],HDATE23[月  額],HDATE23[健康保険],"",0,1)-0.5,0))</f>
        <v/>
      </c>
      <c r="U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5" t="str">
        <f ca="1">IF(DBGenzai[[#This Row],[年齢]]&lt;=69,_xlfn.XLOOKUP(DBGenzai[[#This Row],[標準報酬]],HDATE23[月  額],HDATE23[厚生年金],"",0,1),"0")</f>
        <v/>
      </c>
      <c r="W33" s="86">
        <v>45873</v>
      </c>
      <c r="X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2" t="s">
        <v>796</v>
      </c>
      <c r="Z33" s="80" t="s">
        <v>81</v>
      </c>
      <c r="AA33" s="83" t="s">
        <v>82</v>
      </c>
      <c r="AB33" s="83" t="s">
        <v>4056</v>
      </c>
      <c r="AC33" s="87">
        <v>44194</v>
      </c>
      <c r="AD33" s="87">
        <v>44201</v>
      </c>
      <c r="AE33" s="87">
        <v>44274</v>
      </c>
      <c r="AF33" s="87">
        <v>44276</v>
      </c>
      <c r="AG33" s="87">
        <v>44287</v>
      </c>
      <c r="AH33" s="80"/>
      <c r="AJ33" s="100">
        <f>DBGenzai[[#This Row],[入社日]]</f>
        <v>44201</v>
      </c>
      <c r="AK33" s="343"/>
      <c r="AL33" s="355"/>
      <c r="AM33" s="77"/>
      <c r="AN33" s="355"/>
      <c r="AO33" s="345"/>
    </row>
    <row r="34" spans="1:41" ht="17.45" customHeight="1">
      <c r="A34" s="79" t="s">
        <v>114</v>
      </c>
      <c r="B34" s="80">
        <v>210105</v>
      </c>
      <c r="C34" s="81"/>
      <c r="D34" s="82" t="s">
        <v>1782</v>
      </c>
      <c r="E34" s="101" t="s">
        <v>4624</v>
      </c>
      <c r="F34" s="253" t="s">
        <v>2658</v>
      </c>
      <c r="G34" s="74" t="s">
        <v>2659</v>
      </c>
      <c r="H34" s="83" t="s">
        <v>742</v>
      </c>
      <c r="I34" s="83" t="s">
        <v>743</v>
      </c>
      <c r="J34" s="80" t="s">
        <v>43</v>
      </c>
      <c r="K34" s="80" t="s">
        <v>44</v>
      </c>
      <c r="L34" s="84">
        <v>35053</v>
      </c>
      <c r="M34" s="80">
        <f ca="1">DATEDIF(DBGenzai[[#This Row],[生年月日]],TODAY(),"Y")</f>
        <v>29</v>
      </c>
      <c r="N34" s="347">
        <v>1250</v>
      </c>
      <c r="O34" s="85"/>
      <c r="P34" s="347">
        <v>1600</v>
      </c>
      <c r="Q34" s="85"/>
      <c r="R34" s="347">
        <f t="shared" si="0"/>
        <v>350</v>
      </c>
      <c r="S34" s="85"/>
      <c r="T34" s="78" t="str">
        <f>IF(OR(DBGenzai[[#This Row],[標準報酬]]="",DBGenzai[[#This Row],[標準報酬]]=0),"",ROUNDUP(_xlfn.XLOOKUP(DBGenzai[[#This Row],[標準報酬]],HDATE23[月  額],HDATE23[健康保険],"",0,1)-0.5,0))</f>
        <v/>
      </c>
      <c r="U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5" t="str">
        <f ca="1">IF(DBGenzai[[#This Row],[年齢]]&lt;=69,_xlfn.XLOOKUP(DBGenzai[[#This Row],[標準報酬]],HDATE23[月  額],HDATE23[厚生年金],"",0,1),"0")</f>
        <v/>
      </c>
      <c r="W34" s="86">
        <v>44990</v>
      </c>
      <c r="X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2" t="s">
        <v>46</v>
      </c>
      <c r="Z34" s="80" t="s">
        <v>755</v>
      </c>
      <c r="AA34" s="83" t="s">
        <v>756</v>
      </c>
      <c r="AB34" s="83" t="s">
        <v>757</v>
      </c>
      <c r="AC34" s="87">
        <v>44201</v>
      </c>
      <c r="AD34" s="87">
        <v>44202</v>
      </c>
      <c r="AE34" s="87">
        <v>44309</v>
      </c>
      <c r="AF34" s="87"/>
      <c r="AG34" s="87">
        <v>44256</v>
      </c>
      <c r="AH34" s="80"/>
      <c r="AJ34" s="100">
        <f>DBGenzai[[#This Row],[入社日]]</f>
        <v>44202</v>
      </c>
      <c r="AK34" s="343"/>
      <c r="AL34" s="355"/>
      <c r="AM34" s="77"/>
      <c r="AN34" s="355"/>
      <c r="AO34" s="345"/>
    </row>
    <row r="35" spans="1:41" ht="17.45" customHeight="1">
      <c r="A35" s="79" t="s">
        <v>40</v>
      </c>
      <c r="B35" s="80">
        <v>210106</v>
      </c>
      <c r="C35" s="81">
        <v>8210004</v>
      </c>
      <c r="D35" s="82" t="s">
        <v>2127</v>
      </c>
      <c r="E35" s="270" t="s">
        <v>4627</v>
      </c>
      <c r="F35" s="418" t="s">
        <v>3158</v>
      </c>
      <c r="G35" s="417"/>
      <c r="H35" s="91" t="s">
        <v>121</v>
      </c>
      <c r="I35" s="83" t="s">
        <v>3462</v>
      </c>
      <c r="J35" s="80" t="s">
        <v>43</v>
      </c>
      <c r="K35" s="80" t="s">
        <v>44</v>
      </c>
      <c r="L35" s="84">
        <v>32739</v>
      </c>
      <c r="M35" s="80">
        <f ca="1">DATEDIF(DBGenzai[[#This Row],[生年月日]],TODAY(),"Y")</f>
        <v>36</v>
      </c>
      <c r="N35" s="347">
        <v>1555</v>
      </c>
      <c r="O35" s="85" t="s">
        <v>112</v>
      </c>
      <c r="P35" s="347">
        <v>2225</v>
      </c>
      <c r="Q35" s="85"/>
      <c r="R35" s="347">
        <f t="shared" ref="R35:R98" si="1">P35-N35</f>
        <v>670</v>
      </c>
      <c r="S35" s="85">
        <v>320000</v>
      </c>
      <c r="T35" s="78">
        <f>IF(OR(DBGenzai[[#This Row],[標準報酬]]="",DBGenzai[[#This Row],[標準報酬]]=0),"",ROUNDUP(_xlfn.XLOOKUP(DBGenzai[[#This Row],[標準報酬]],HDATE23[月  額],HDATE23[健康保険],"",0,1)-0.5,0))</f>
        <v>16048</v>
      </c>
      <c r="U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5">
        <f ca="1">IF(DBGenzai[[#This Row],[年齢]]&lt;=69,_xlfn.XLOOKUP(DBGenzai[[#This Row],[標準報酬]],HDATE23[月  額],HDATE23[厚生年金],"",0,1),"0")</f>
        <v>29280</v>
      </c>
      <c r="W35" s="86">
        <v>47564</v>
      </c>
      <c r="X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2" t="s">
        <v>46</v>
      </c>
      <c r="Z35" s="80" t="s">
        <v>1937</v>
      </c>
      <c r="AA35" s="83" t="s">
        <v>3899</v>
      </c>
      <c r="AB35" s="83" t="s">
        <v>3739</v>
      </c>
      <c r="AC35" s="87" t="s">
        <v>1697</v>
      </c>
      <c r="AD35" s="87">
        <v>44202</v>
      </c>
      <c r="AE35" s="87"/>
      <c r="AF35" s="87"/>
      <c r="AG35" s="87">
        <v>44197</v>
      </c>
      <c r="AH35" s="80" t="s">
        <v>50</v>
      </c>
      <c r="AJ35" s="100">
        <f>DBGenzai[[#This Row],[入社日]]</f>
        <v>44202</v>
      </c>
      <c r="AK35" s="343" t="s">
        <v>3834</v>
      </c>
      <c r="AL35" s="355">
        <v>45554</v>
      </c>
      <c r="AM35" s="77" t="s">
        <v>3819</v>
      </c>
      <c r="AN35" s="355">
        <v>46368</v>
      </c>
      <c r="AO35" s="345"/>
    </row>
    <row r="36" spans="1:41" ht="17.45" customHeight="1">
      <c r="A36" s="79" t="s">
        <v>114</v>
      </c>
      <c r="B36" s="80">
        <v>210107</v>
      </c>
      <c r="C36" s="81">
        <v>8210003</v>
      </c>
      <c r="D36" s="82" t="s">
        <v>2126</v>
      </c>
      <c r="E36" s="82" t="s">
        <v>4629</v>
      </c>
      <c r="F36" s="82"/>
      <c r="G36" s="82"/>
      <c r="H36" s="83" t="s">
        <v>119</v>
      </c>
      <c r="I36" s="83" t="s">
        <v>120</v>
      </c>
      <c r="J36" s="80" t="s">
        <v>43</v>
      </c>
      <c r="K36" s="80" t="s">
        <v>44</v>
      </c>
      <c r="L36" s="84">
        <v>33227</v>
      </c>
      <c r="M36" s="80">
        <f ca="1">DATEDIF(DBGenzai[[#This Row],[生年月日]],TODAY(),"Y")</f>
        <v>34</v>
      </c>
      <c r="N36" s="347">
        <v>1430</v>
      </c>
      <c r="O36" s="85" t="s">
        <v>112</v>
      </c>
      <c r="P36" s="347">
        <v>2020</v>
      </c>
      <c r="Q36" s="85"/>
      <c r="R36" s="347">
        <f t="shared" si="1"/>
        <v>590</v>
      </c>
      <c r="S36" s="85"/>
      <c r="T36" s="78" t="str">
        <f>IF(OR(DBGenzai[[#This Row],[標準報酬]]="",DBGenzai[[#This Row],[標準報酬]]=0),"",ROUNDUP(_xlfn.XLOOKUP(DBGenzai[[#This Row],[標準報酬]],HDATE23[月  額],HDATE23[健康保険],"",0,1)-0.5,0))</f>
        <v/>
      </c>
      <c r="U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5" t="str">
        <f ca="1">IF(DBGenzai[[#This Row],[年齢]]&lt;=69,_xlfn.XLOOKUP(DBGenzai[[#This Row],[標準報酬]],HDATE23[月  額],HDATE23[厚生年金],"",0,1),"0")</f>
        <v/>
      </c>
      <c r="W36" s="86">
        <v>45443</v>
      </c>
      <c r="X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2" t="s">
        <v>46</v>
      </c>
      <c r="Z36" s="80" t="s">
        <v>1927</v>
      </c>
      <c r="AA36" s="82" t="s">
        <v>1935</v>
      </c>
      <c r="AB36" s="82" t="s">
        <v>1936</v>
      </c>
      <c r="AC36" s="87">
        <v>44255</v>
      </c>
      <c r="AD36" s="87">
        <v>44202</v>
      </c>
      <c r="AE36" s="87">
        <v>44911</v>
      </c>
      <c r="AF36" s="87"/>
      <c r="AG36" s="87">
        <v>44197</v>
      </c>
      <c r="AH36" s="80" t="s">
        <v>50</v>
      </c>
      <c r="AJ36" s="100">
        <f>DBGenzai[[#This Row],[入社日]]</f>
        <v>44202</v>
      </c>
      <c r="AK36" s="343"/>
      <c r="AL36" s="355"/>
      <c r="AM36" s="77"/>
      <c r="AN36" s="355"/>
      <c r="AO36" s="345"/>
    </row>
    <row r="37" spans="1:41" ht="17.45" customHeight="1">
      <c r="A37" s="79" t="s">
        <v>114</v>
      </c>
      <c r="B37" s="80">
        <v>210108</v>
      </c>
      <c r="C37" s="81">
        <v>8210001</v>
      </c>
      <c r="D37" s="82" t="s">
        <v>2126</v>
      </c>
      <c r="E37" s="82" t="s">
        <v>2421</v>
      </c>
      <c r="F37" s="101" t="s">
        <v>2424</v>
      </c>
      <c r="G37" s="101"/>
      <c r="H37" s="83" t="s">
        <v>110</v>
      </c>
      <c r="I37" s="83" t="s">
        <v>111</v>
      </c>
      <c r="J37" s="80" t="s">
        <v>43</v>
      </c>
      <c r="K37" s="80" t="s">
        <v>44</v>
      </c>
      <c r="L37" s="84">
        <v>33896</v>
      </c>
      <c r="M37" s="80">
        <f ca="1">DATEDIF(DBGenzai[[#This Row],[生年月日]],TODAY(),"Y")</f>
        <v>33</v>
      </c>
      <c r="N37" s="347">
        <v>1430</v>
      </c>
      <c r="O37" s="85" t="s">
        <v>112</v>
      </c>
      <c r="P37" s="347">
        <v>2020</v>
      </c>
      <c r="Q37" s="85"/>
      <c r="R37" s="347">
        <f t="shared" si="1"/>
        <v>590</v>
      </c>
      <c r="S37" s="85">
        <v>360000</v>
      </c>
      <c r="T37" s="78">
        <f>IF(OR(DBGenzai[[#This Row],[標準報酬]]="",DBGenzai[[#This Row],[標準報酬]]=0),"",ROUNDUP(_xlfn.XLOOKUP(DBGenzai[[#This Row],[標準報酬]],HDATE23[月  額],HDATE23[健康保険],"",0,1)-0.5,0))</f>
        <v>18054</v>
      </c>
      <c r="U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5">
        <f ca="1">IF(DBGenzai[[#This Row],[年齢]]&lt;=69,_xlfn.XLOOKUP(DBGenzai[[#This Row],[標準報酬]],HDATE23[月  額],HDATE23[厚生年金],"",0,1),"0")</f>
        <v>32940</v>
      </c>
      <c r="W37" s="86">
        <v>47267</v>
      </c>
      <c r="X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2" t="s">
        <v>46</v>
      </c>
      <c r="Z37" s="80" t="s">
        <v>1937</v>
      </c>
      <c r="AA37" s="83" t="s">
        <v>3899</v>
      </c>
      <c r="AB37" s="83" t="s">
        <v>1940</v>
      </c>
      <c r="AC37" s="87" t="s">
        <v>1697</v>
      </c>
      <c r="AD37" s="87">
        <v>44202</v>
      </c>
      <c r="AE37" s="87">
        <v>45470</v>
      </c>
      <c r="AF37" s="87"/>
      <c r="AG37" s="87">
        <v>44197</v>
      </c>
      <c r="AH37" s="80" t="s">
        <v>50</v>
      </c>
      <c r="AJ37" s="100">
        <f>DBGenzai[[#This Row],[入社日]]</f>
        <v>44202</v>
      </c>
      <c r="AK37" s="343"/>
      <c r="AL37" s="355"/>
      <c r="AM37" s="77"/>
      <c r="AN37" s="355"/>
      <c r="AO37" s="345"/>
    </row>
    <row r="38" spans="1:41" ht="17.45" customHeight="1">
      <c r="A38" s="79" t="s">
        <v>114</v>
      </c>
      <c r="B38" s="80">
        <v>210109</v>
      </c>
      <c r="C38" s="81">
        <v>8210002</v>
      </c>
      <c r="D38" s="82" t="s">
        <v>2126</v>
      </c>
      <c r="E38" s="259" t="s">
        <v>4628</v>
      </c>
      <c r="F38" s="259"/>
      <c r="G38" s="259"/>
      <c r="H38" s="83" t="s">
        <v>115</v>
      </c>
      <c r="I38" s="83" t="s">
        <v>116</v>
      </c>
      <c r="J38" s="80" t="s">
        <v>43</v>
      </c>
      <c r="K38" s="80" t="s">
        <v>44</v>
      </c>
      <c r="L38" s="84">
        <v>33410</v>
      </c>
      <c r="M38" s="80">
        <f ca="1">DATEDIF(DBGenzai[[#This Row],[生年月日]],TODAY(),"Y")</f>
        <v>34</v>
      </c>
      <c r="N38" s="347">
        <v>1460</v>
      </c>
      <c r="O38" s="85" t="s">
        <v>117</v>
      </c>
      <c r="P38" s="347">
        <v>2050</v>
      </c>
      <c r="Q38" s="85"/>
      <c r="R38" s="347">
        <f t="shared" si="1"/>
        <v>590</v>
      </c>
      <c r="S38" s="85"/>
      <c r="T38" s="78" t="str">
        <f>IF(OR(DBGenzai[[#This Row],[標準報酬]]="",DBGenzai[[#This Row],[標準報酬]]=0),"",ROUNDUP(_xlfn.XLOOKUP(DBGenzai[[#This Row],[標準報酬]],HDATE23[月  額],HDATE23[健康保険],"",0,1)-0.5,0))</f>
        <v/>
      </c>
      <c r="U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5" t="str">
        <f ca="1">IF(DBGenzai[[#This Row],[年齢]]&lt;=69,_xlfn.XLOOKUP(DBGenzai[[#This Row],[標準報酬]],HDATE23[月  額],HDATE23[厚生年金],"",0,1),"0")</f>
        <v/>
      </c>
      <c r="W38" s="86">
        <v>45822</v>
      </c>
      <c r="X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2" t="s">
        <v>46</v>
      </c>
      <c r="Z38" s="80" t="s">
        <v>113</v>
      </c>
      <c r="AA38" s="83" t="s">
        <v>88</v>
      </c>
      <c r="AB38" s="83" t="s">
        <v>118</v>
      </c>
      <c r="AC38" s="87">
        <v>44682</v>
      </c>
      <c r="AD38" s="87">
        <v>44202</v>
      </c>
      <c r="AE38" s="87">
        <v>44803</v>
      </c>
      <c r="AF38" s="87"/>
      <c r="AG38" s="87">
        <v>44197</v>
      </c>
      <c r="AH38" s="80" t="s">
        <v>50</v>
      </c>
      <c r="AJ38" s="100">
        <f>DBGenzai[[#This Row],[入社日]]</f>
        <v>44202</v>
      </c>
      <c r="AK38" s="343"/>
      <c r="AL38" s="355"/>
      <c r="AM38" s="77"/>
      <c r="AN38" s="355"/>
      <c r="AO38" s="345"/>
    </row>
    <row r="39" spans="1:41" ht="17.45" customHeight="1">
      <c r="A39" s="79" t="s">
        <v>114</v>
      </c>
      <c r="B39" s="80">
        <v>210110</v>
      </c>
      <c r="C39" s="81">
        <v>222008</v>
      </c>
      <c r="D39" s="82" t="s">
        <v>76</v>
      </c>
      <c r="E39" s="82" t="s">
        <v>4623</v>
      </c>
      <c r="F39" s="101" t="s">
        <v>3843</v>
      </c>
      <c r="G39" s="6" t="s">
        <v>4136</v>
      </c>
      <c r="H39" s="83" t="s">
        <v>122</v>
      </c>
      <c r="I39" s="83" t="s">
        <v>123</v>
      </c>
      <c r="J39" s="80" t="s">
        <v>43</v>
      </c>
      <c r="K39" s="80" t="s">
        <v>44</v>
      </c>
      <c r="L39" s="84">
        <v>34363</v>
      </c>
      <c r="M39" s="80">
        <f ca="1">DATEDIF(DBGenzai[[#This Row],[生年月日]],TODAY(),"Y")</f>
        <v>31</v>
      </c>
      <c r="N39" s="347">
        <v>1410</v>
      </c>
      <c r="O39" s="85" t="s">
        <v>98</v>
      </c>
      <c r="P39" s="347">
        <v>1820</v>
      </c>
      <c r="Q39" s="85" t="s">
        <v>99</v>
      </c>
      <c r="R39" s="347">
        <f t="shared" si="1"/>
        <v>410</v>
      </c>
      <c r="S39" s="85">
        <v>320000</v>
      </c>
      <c r="T39" s="78">
        <f>IF(OR(DBGenzai[[#This Row],[標準報酬]]="",DBGenzai[[#This Row],[標準報酬]]=0),"",ROUNDUP(_xlfn.XLOOKUP(DBGenzai[[#This Row],[標準報酬]],HDATE23[月  額],HDATE23[健康保険],"",0,1)-0.5,0))</f>
        <v>16048</v>
      </c>
      <c r="U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5">
        <f ca="1">IF(DBGenzai[[#This Row],[年齢]]&lt;=69,_xlfn.XLOOKUP(DBGenzai[[#This Row],[標準報酬]],HDATE23[月  額],HDATE23[厚生年金],"",0,1),"0")</f>
        <v>29280</v>
      </c>
      <c r="W39" s="86">
        <v>46696</v>
      </c>
      <c r="X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2" t="s">
        <v>46</v>
      </c>
      <c r="Z39" s="80" t="s">
        <v>163</v>
      </c>
      <c r="AA39" s="83" t="s">
        <v>518</v>
      </c>
      <c r="AB39" s="83" t="s">
        <v>489</v>
      </c>
      <c r="AC39" s="87">
        <v>45291</v>
      </c>
      <c r="AD39" s="87">
        <v>44204</v>
      </c>
      <c r="AE39" s="87">
        <v>45845</v>
      </c>
      <c r="AF39" s="87"/>
      <c r="AG39" s="87">
        <v>44256</v>
      </c>
      <c r="AH39" s="80" t="s">
        <v>50</v>
      </c>
      <c r="AJ39" s="100">
        <f>DBGenzai[[#This Row],[入社日]]</f>
        <v>44204</v>
      </c>
      <c r="AK39" s="343"/>
      <c r="AL39" s="355"/>
      <c r="AM39" s="77"/>
      <c r="AN39" s="355"/>
      <c r="AO39" s="345" t="s">
        <v>4394</v>
      </c>
    </row>
    <row r="40" spans="1:41" ht="17.45" customHeight="1">
      <c r="A40" s="79" t="s">
        <v>114</v>
      </c>
      <c r="B40" s="80">
        <v>210111</v>
      </c>
      <c r="C40" s="81"/>
      <c r="D40" s="82" t="s">
        <v>95</v>
      </c>
      <c r="E40" s="269"/>
      <c r="F40" s="82"/>
      <c r="G40" s="82"/>
      <c r="H40" s="83" t="s">
        <v>999</v>
      </c>
      <c r="I40" s="83" t="s">
        <v>1000</v>
      </c>
      <c r="J40" s="80" t="s">
        <v>43</v>
      </c>
      <c r="K40" s="80" t="s">
        <v>44</v>
      </c>
      <c r="L40" s="84">
        <v>35358</v>
      </c>
      <c r="M40" s="80">
        <f ca="1">DATEDIF(DBGenzai[[#This Row],[生年月日]],TODAY(),"Y")</f>
        <v>29</v>
      </c>
      <c r="N40" s="347">
        <v>1200</v>
      </c>
      <c r="O40" s="85"/>
      <c r="P40" s="347">
        <v>1600</v>
      </c>
      <c r="Q40" s="85"/>
      <c r="R40" s="347">
        <f t="shared" si="1"/>
        <v>400</v>
      </c>
      <c r="S40" s="85"/>
      <c r="T40" s="78" t="str">
        <f>IF(OR(DBGenzai[[#This Row],[標準報酬]]="",DBGenzai[[#This Row],[標準報酬]]=0),"",ROUNDUP(_xlfn.XLOOKUP(DBGenzai[[#This Row],[標準報酬]],HDATE23[月  額],HDATE23[健康保険],"",0,1)-0.5,0))</f>
        <v/>
      </c>
      <c r="U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5" t="str">
        <f ca="1">IF(DBGenzai[[#This Row],[年齢]]&lt;=69,_xlfn.XLOOKUP(DBGenzai[[#This Row],[標準報酬]],HDATE23[月  額],HDATE23[厚生年金],"",0,1),"0")</f>
        <v/>
      </c>
      <c r="W40" s="86">
        <v>45267</v>
      </c>
      <c r="X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2" t="s">
        <v>46</v>
      </c>
      <c r="Z40" s="80" t="s">
        <v>398</v>
      </c>
      <c r="AA40" s="83" t="s">
        <v>399</v>
      </c>
      <c r="AB40" s="83" t="s">
        <v>400</v>
      </c>
      <c r="AC40" s="87">
        <v>44202</v>
      </c>
      <c r="AD40" s="87">
        <v>44207</v>
      </c>
      <c r="AE40" s="87">
        <v>44295</v>
      </c>
      <c r="AF40" s="87">
        <v>44296</v>
      </c>
      <c r="AG40" s="87">
        <v>44256</v>
      </c>
      <c r="AH40" s="80"/>
      <c r="AJ40" s="100">
        <f>DBGenzai[[#This Row],[入社日]]</f>
        <v>44207</v>
      </c>
      <c r="AK40" s="343"/>
      <c r="AL40" s="355"/>
      <c r="AM40" s="77"/>
      <c r="AN40" s="355"/>
      <c r="AO40" s="345"/>
    </row>
    <row r="41" spans="1:41" ht="17.45" customHeight="1">
      <c r="A41" s="79" t="s">
        <v>114</v>
      </c>
      <c r="B41" s="80">
        <v>210113</v>
      </c>
      <c r="C41" s="81">
        <v>242004</v>
      </c>
      <c r="D41" s="82" t="s">
        <v>95</v>
      </c>
      <c r="E41" s="82" t="s">
        <v>4626</v>
      </c>
      <c r="F41" s="82"/>
      <c r="G41" s="82"/>
      <c r="H41" s="83" t="s">
        <v>127</v>
      </c>
      <c r="I41" s="83" t="s">
        <v>128</v>
      </c>
      <c r="J41" s="80" t="s">
        <v>43</v>
      </c>
      <c r="K41" s="80" t="s">
        <v>44</v>
      </c>
      <c r="L41" s="84">
        <v>35776</v>
      </c>
      <c r="M41" s="80">
        <f ca="1">DATEDIF(DBGenzai[[#This Row],[生年月日]],TODAY(),"Y")</f>
        <v>28</v>
      </c>
      <c r="N41" s="347">
        <v>1400</v>
      </c>
      <c r="O41" s="85" t="s">
        <v>98</v>
      </c>
      <c r="P41" s="347">
        <v>1770</v>
      </c>
      <c r="Q41" s="85" t="s">
        <v>99</v>
      </c>
      <c r="R41" s="347">
        <f t="shared" si="1"/>
        <v>370</v>
      </c>
      <c r="S41" s="85"/>
      <c r="T41" s="78" t="str">
        <f>IF(OR(DBGenzai[[#This Row],[標準報酬]]="",DBGenzai[[#This Row],[標準報酬]]=0),"",ROUNDUP(_xlfn.XLOOKUP(DBGenzai[[#This Row],[標準報酬]],HDATE23[月  額],HDATE23[健康保険],"",0,1)-0.5,0))</f>
        <v/>
      </c>
      <c r="U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5" t="str">
        <f ca="1">IF(DBGenzai[[#This Row],[年齢]]&lt;=69,_xlfn.XLOOKUP(DBGenzai[[#This Row],[標準報酬]],HDATE23[月  額],HDATE23[厚生年金],"",0,1),"0")</f>
        <v/>
      </c>
      <c r="W41" s="86">
        <v>45085</v>
      </c>
      <c r="X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2" t="s">
        <v>46</v>
      </c>
      <c r="Z41" s="80" t="s">
        <v>1920</v>
      </c>
      <c r="AA41" s="83" t="s">
        <v>1919</v>
      </c>
      <c r="AB41" s="83" t="s">
        <v>130</v>
      </c>
      <c r="AC41" s="87">
        <v>44202</v>
      </c>
      <c r="AD41" s="87">
        <v>44207</v>
      </c>
      <c r="AE41" s="87">
        <v>44783</v>
      </c>
      <c r="AF41" s="87"/>
      <c r="AG41" s="87">
        <v>44256</v>
      </c>
      <c r="AH41" s="80" t="s">
        <v>50</v>
      </c>
      <c r="AJ41" s="100">
        <f>DBGenzai[[#This Row],[入社日]]</f>
        <v>44207</v>
      </c>
      <c r="AK41" s="343"/>
      <c r="AL41" s="355"/>
      <c r="AM41" s="77"/>
      <c r="AN41" s="355"/>
      <c r="AO41" s="345"/>
    </row>
    <row r="42" spans="1:41" ht="17.45" customHeight="1">
      <c r="A42" s="79" t="s">
        <v>114</v>
      </c>
      <c r="B42" s="80">
        <v>210114</v>
      </c>
      <c r="C42" s="81">
        <v>242003</v>
      </c>
      <c r="D42" s="82" t="s">
        <v>95</v>
      </c>
      <c r="E42" s="262" t="s">
        <v>4626</v>
      </c>
      <c r="F42" s="82"/>
      <c r="G42" s="74"/>
      <c r="H42" s="83" t="s">
        <v>131</v>
      </c>
      <c r="I42" s="83" t="s">
        <v>132</v>
      </c>
      <c r="J42" s="80" t="s">
        <v>43</v>
      </c>
      <c r="K42" s="80" t="s">
        <v>44</v>
      </c>
      <c r="L42" s="84">
        <v>35489</v>
      </c>
      <c r="M42" s="80">
        <f ca="1">DATEDIF(DBGenzai[[#This Row],[生年月日]],TODAY(),"Y")</f>
        <v>28</v>
      </c>
      <c r="N42" s="347">
        <v>1400</v>
      </c>
      <c r="O42" s="85" t="s">
        <v>98</v>
      </c>
      <c r="P42" s="347">
        <v>1770</v>
      </c>
      <c r="Q42" s="85" t="s">
        <v>99</v>
      </c>
      <c r="R42" s="347">
        <f t="shared" si="1"/>
        <v>370</v>
      </c>
      <c r="S42" s="85"/>
      <c r="T42" s="78" t="str">
        <f>IF(OR(DBGenzai[[#This Row],[標準報酬]]="",DBGenzai[[#This Row],[標準報酬]]=0),"",ROUNDUP(_xlfn.XLOOKUP(DBGenzai[[#This Row],[標準報酬]],HDATE23[月  額],HDATE23[健康保険],"",0,1)-0.5,0))</f>
        <v/>
      </c>
      <c r="U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5" t="str">
        <f ca="1">IF(DBGenzai[[#This Row],[年齢]]&lt;=69,_xlfn.XLOOKUP(DBGenzai[[#This Row],[標準報酬]],HDATE23[月  額],HDATE23[厚生年金],"",0,1),"0")</f>
        <v/>
      </c>
      <c r="W42" s="86">
        <v>45167</v>
      </c>
      <c r="X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2" t="s">
        <v>46</v>
      </c>
      <c r="Z42" s="80" t="s">
        <v>105</v>
      </c>
      <c r="AA42" s="83" t="s">
        <v>129</v>
      </c>
      <c r="AB42" s="83" t="s">
        <v>1918</v>
      </c>
      <c r="AC42" s="87">
        <v>44202</v>
      </c>
      <c r="AD42" s="87">
        <v>44207</v>
      </c>
      <c r="AE42" s="87">
        <v>44854</v>
      </c>
      <c r="AF42" s="87"/>
      <c r="AG42" s="87">
        <v>44256</v>
      </c>
      <c r="AH42" s="80" t="s">
        <v>50</v>
      </c>
      <c r="AJ42" s="100">
        <f>DBGenzai[[#This Row],[入社日]]</f>
        <v>44207</v>
      </c>
      <c r="AK42" s="343"/>
      <c r="AL42" s="355"/>
      <c r="AM42" s="77"/>
      <c r="AN42" s="355"/>
      <c r="AO42" s="345"/>
    </row>
    <row r="43" spans="1:41" ht="17.45" customHeight="1">
      <c r="A43" s="79" t="s">
        <v>114</v>
      </c>
      <c r="B43" s="80">
        <v>210115</v>
      </c>
      <c r="C43" s="81"/>
      <c r="D43" s="82" t="s">
        <v>95</v>
      </c>
      <c r="E43" s="82"/>
      <c r="F43" s="253"/>
      <c r="G43" s="74"/>
      <c r="H43" s="83" t="s">
        <v>1001</v>
      </c>
      <c r="I43" s="83" t="s">
        <v>1002</v>
      </c>
      <c r="J43" s="80" t="s">
        <v>43</v>
      </c>
      <c r="K43" s="80" t="s">
        <v>64</v>
      </c>
      <c r="L43" s="84">
        <v>22373</v>
      </c>
      <c r="M43" s="80">
        <f ca="1">DATEDIF(DBGenzai[[#This Row],[生年月日]],TODAY(),"Y")</f>
        <v>64</v>
      </c>
      <c r="N43" s="347">
        <v>1250</v>
      </c>
      <c r="O43" s="85"/>
      <c r="P43" s="347">
        <v>1650</v>
      </c>
      <c r="Q43" s="85">
        <v>400</v>
      </c>
      <c r="R43" s="347">
        <f t="shared" si="1"/>
        <v>400</v>
      </c>
      <c r="S43" s="85"/>
      <c r="T43" s="78" t="str">
        <f>IF(OR(DBGenzai[[#This Row],[標準報酬]]="",DBGenzai[[#This Row],[標準報酬]]=0),"",ROUNDUP(_xlfn.XLOOKUP(DBGenzai[[#This Row],[標準報酬]],HDATE23[月  額],HDATE23[健康保険],"",0,1)-0.5,0))</f>
        <v/>
      </c>
      <c r="U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5" t="str">
        <f ca="1">IF(DBGenzai[[#This Row],[年齢]]&lt;=69,_xlfn.XLOOKUP(DBGenzai[[#This Row],[標準報酬]],HDATE23[月  額],HDATE23[厚生年金],"",0,1),"0")</f>
        <v/>
      </c>
      <c r="W43" s="86">
        <v>45277</v>
      </c>
      <c r="X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2" t="s">
        <v>796</v>
      </c>
      <c r="Z43" s="80" t="s">
        <v>292</v>
      </c>
      <c r="AA43" s="83" t="s">
        <v>847</v>
      </c>
      <c r="AB43" s="83" t="s">
        <v>848</v>
      </c>
      <c r="AC43" s="87">
        <v>44204</v>
      </c>
      <c r="AD43" s="87">
        <v>44207</v>
      </c>
      <c r="AE43" s="87">
        <v>44252</v>
      </c>
      <c r="AF43" s="87">
        <v>44254</v>
      </c>
      <c r="AG43" s="87">
        <v>44207</v>
      </c>
      <c r="AH43" s="80"/>
      <c r="AJ43" s="100">
        <f>DBGenzai[[#This Row],[入社日]]</f>
        <v>44207</v>
      </c>
      <c r="AK43" s="343"/>
      <c r="AL43" s="355"/>
      <c r="AM43" s="77"/>
      <c r="AN43" s="355"/>
      <c r="AO43" s="345"/>
    </row>
    <row r="44" spans="1:41" ht="17.45" customHeight="1">
      <c r="A44" s="79" t="s">
        <v>40</v>
      </c>
      <c r="B44" s="80">
        <v>210112</v>
      </c>
      <c r="C44" s="81">
        <v>242006</v>
      </c>
      <c r="D44" s="82" t="s">
        <v>4094</v>
      </c>
      <c r="E44" s="93" t="s">
        <v>4625</v>
      </c>
      <c r="F44" s="418" t="s">
        <v>1985</v>
      </c>
      <c r="G44" s="407" t="s">
        <v>2649</v>
      </c>
      <c r="H44" s="83" t="s">
        <v>133</v>
      </c>
      <c r="I44" s="83" t="s">
        <v>134</v>
      </c>
      <c r="J44" s="80" t="s">
        <v>43</v>
      </c>
      <c r="K44" s="80" t="s">
        <v>44</v>
      </c>
      <c r="L44" s="84">
        <v>34179</v>
      </c>
      <c r="M44" s="80">
        <f ca="1">DATEDIF(DBGenzai[[#This Row],[生年月日]],TODAY(),"Y")</f>
        <v>32</v>
      </c>
      <c r="N44" s="347">
        <v>1440</v>
      </c>
      <c r="O44" s="85" t="s">
        <v>98</v>
      </c>
      <c r="P44" s="347">
        <v>1870</v>
      </c>
      <c r="Q44" s="85" t="s">
        <v>80</v>
      </c>
      <c r="R44" s="347">
        <f t="shared" si="1"/>
        <v>430</v>
      </c>
      <c r="S44" s="85">
        <v>300000</v>
      </c>
      <c r="T44" s="78">
        <f>IF(OR(DBGenzai[[#This Row],[標準報酬]]="",DBGenzai[[#This Row],[標準報酬]]=0),"",ROUNDUP(_xlfn.XLOOKUP(DBGenzai[[#This Row],[標準報酬]],HDATE23[月  額],HDATE23[健康保険],"",0,1)-0.5,0))</f>
        <v>15045</v>
      </c>
      <c r="U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5">
        <f ca="1">IF(DBGenzai[[#This Row],[年齢]]&lt;=69,_xlfn.XLOOKUP(DBGenzai[[#This Row],[標準報酬]],HDATE23[月  額],HDATE23[厚生年金],"",0,1),"0")</f>
        <v>27450</v>
      </c>
      <c r="W44" s="86">
        <v>46857</v>
      </c>
      <c r="X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2" t="s">
        <v>46</v>
      </c>
      <c r="Z44" s="80" t="s">
        <v>135</v>
      </c>
      <c r="AA44" s="83" t="s">
        <v>136</v>
      </c>
      <c r="AB44" s="83" t="s">
        <v>137</v>
      </c>
      <c r="AC44" s="87" t="s">
        <v>49</v>
      </c>
      <c r="AD44" s="87">
        <v>44207</v>
      </c>
      <c r="AE44" s="87"/>
      <c r="AF44" s="87">
        <v>44439</v>
      </c>
      <c r="AG44" s="87">
        <v>44256</v>
      </c>
      <c r="AH44" s="80" t="s">
        <v>50</v>
      </c>
      <c r="AJ44" s="100">
        <f>DBGenzai[[#This Row],[入社日]]</f>
        <v>44207</v>
      </c>
      <c r="AK44" s="343"/>
      <c r="AL44" s="355"/>
      <c r="AM44" s="77"/>
      <c r="AN44" s="355"/>
      <c r="AO44" s="345" t="s">
        <v>4396</v>
      </c>
    </row>
    <row r="45" spans="1:41" ht="17.45" customHeight="1">
      <c r="A45" s="79" t="s">
        <v>114</v>
      </c>
      <c r="B45" s="80">
        <v>210116</v>
      </c>
      <c r="C45" s="81"/>
      <c r="D45" s="82" t="s">
        <v>1782</v>
      </c>
      <c r="E45" s="101" t="s">
        <v>4624</v>
      </c>
      <c r="F45" s="101" t="s">
        <v>2658</v>
      </c>
      <c r="G45" s="101" t="s">
        <v>2659</v>
      </c>
      <c r="H45" s="83" t="s">
        <v>138</v>
      </c>
      <c r="I45" s="83" t="s">
        <v>139</v>
      </c>
      <c r="J45" s="80" t="s">
        <v>43</v>
      </c>
      <c r="K45" s="80" t="s">
        <v>64</v>
      </c>
      <c r="L45" s="84">
        <v>16690</v>
      </c>
      <c r="M45" s="80">
        <f ca="1">DATEDIF(DBGenzai[[#This Row],[生年月日]],TODAY(),"Y")</f>
        <v>80</v>
      </c>
      <c r="N45" s="347">
        <v>1250</v>
      </c>
      <c r="O45" s="85"/>
      <c r="P45" s="347">
        <v>1650</v>
      </c>
      <c r="Q45" s="85"/>
      <c r="R45" s="347">
        <f t="shared" si="1"/>
        <v>400</v>
      </c>
      <c r="S45" s="85">
        <v>0</v>
      </c>
      <c r="T45" s="78" t="str">
        <f>IF(OR(DBGenzai[[#This Row],[標準報酬]]="",DBGenzai[[#This Row],[標準報酬]]=0),"",ROUNDUP(_xlfn.XLOOKUP(DBGenzai[[#This Row],[標準報酬]],HDATE23[月  額],HDATE23[健康保険],"",0,1)-0.5,0))</f>
        <v/>
      </c>
      <c r="U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5" t="str">
        <f ca="1">IF(DBGenzai[[#This Row],[年齢]]&lt;=69,_xlfn.XLOOKUP(DBGenzai[[#This Row],[標準報酬]],HDATE23[月  額],HDATE23[厚生年金],"",0,1),"0")</f>
        <v>0</v>
      </c>
      <c r="W45" s="86">
        <v>46869</v>
      </c>
      <c r="X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2" t="s">
        <v>66</v>
      </c>
      <c r="Z45" s="80" t="s">
        <v>140</v>
      </c>
      <c r="AA45" s="83" t="s">
        <v>141</v>
      </c>
      <c r="AB45" s="83" t="s">
        <v>142</v>
      </c>
      <c r="AC45" s="87" t="s">
        <v>49</v>
      </c>
      <c r="AD45" s="87">
        <v>44214</v>
      </c>
      <c r="AE45" s="87">
        <v>45638</v>
      </c>
      <c r="AF45" s="87"/>
      <c r="AG45" s="87" t="s">
        <v>143</v>
      </c>
      <c r="AH45" s="80" t="s">
        <v>50</v>
      </c>
      <c r="AJ45" s="100">
        <f>DBGenzai[[#This Row],[入社日]]</f>
        <v>44214</v>
      </c>
      <c r="AK45" s="343"/>
      <c r="AL45" s="355"/>
      <c r="AM45" s="77"/>
      <c r="AN45" s="355"/>
      <c r="AO45" s="345"/>
    </row>
    <row r="46" spans="1:41" ht="17.45" customHeight="1">
      <c r="A46" s="79" t="s">
        <v>40</v>
      </c>
      <c r="B46" s="80">
        <v>210117</v>
      </c>
      <c r="C46" s="81">
        <v>232002</v>
      </c>
      <c r="D46" s="82" t="s">
        <v>2023</v>
      </c>
      <c r="E46" s="101" t="s">
        <v>4630</v>
      </c>
      <c r="F46" s="256" t="s">
        <v>3771</v>
      </c>
      <c r="G46" s="256" t="s">
        <v>3772</v>
      </c>
      <c r="H46" s="83" t="s">
        <v>153</v>
      </c>
      <c r="I46" s="83" t="s">
        <v>154</v>
      </c>
      <c r="J46" s="80" t="s">
        <v>43</v>
      </c>
      <c r="K46" s="80" t="s">
        <v>44</v>
      </c>
      <c r="L46" s="84">
        <v>33588</v>
      </c>
      <c r="M46" s="80">
        <f ca="1">DATEDIF(DBGenzai[[#This Row],[生年月日]],TODAY(),"Y")</f>
        <v>33</v>
      </c>
      <c r="N46" s="347">
        <v>1410</v>
      </c>
      <c r="O46" s="85" t="s">
        <v>98</v>
      </c>
      <c r="P46" s="347">
        <v>1870</v>
      </c>
      <c r="Q46" s="85" t="s">
        <v>99</v>
      </c>
      <c r="R46" s="347">
        <f t="shared" si="1"/>
        <v>460</v>
      </c>
      <c r="S46" s="85">
        <v>280000</v>
      </c>
      <c r="T46" s="78">
        <f>IF(OR(DBGenzai[[#This Row],[標準報酬]]="",DBGenzai[[#This Row],[標準報酬]]=0),"",ROUNDUP(_xlfn.XLOOKUP(DBGenzai[[#This Row],[標準報酬]],HDATE23[月  額],HDATE23[健康保険],"",0,1)-0.5,0))</f>
        <v>14042</v>
      </c>
      <c r="U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5">
        <f ca="1">IF(DBGenzai[[#This Row],[年齢]]&lt;=69,_xlfn.XLOOKUP(DBGenzai[[#This Row],[標準報酬]],HDATE23[月  額],HDATE23[厚生年金],"",0,1),"0")</f>
        <v>25620</v>
      </c>
      <c r="W46" s="86">
        <v>46402</v>
      </c>
      <c r="X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2" t="s">
        <v>46</v>
      </c>
      <c r="Z46" s="80" t="s">
        <v>155</v>
      </c>
      <c r="AA46" s="83" t="s">
        <v>156</v>
      </c>
      <c r="AB46" s="83" t="s">
        <v>157</v>
      </c>
      <c r="AC46" s="87">
        <v>44212</v>
      </c>
      <c r="AD46" s="87">
        <v>44221</v>
      </c>
      <c r="AE46" s="87"/>
      <c r="AF46" s="87"/>
      <c r="AG46" s="87">
        <v>44287</v>
      </c>
      <c r="AH46" s="80" t="s">
        <v>50</v>
      </c>
      <c r="AJ46" s="100">
        <f>DBGenzai[[#This Row],[入社日]]</f>
        <v>44221</v>
      </c>
      <c r="AK46" s="343"/>
      <c r="AL46" s="355"/>
      <c r="AM46" s="77"/>
      <c r="AN46" s="355"/>
      <c r="AO46" s="345"/>
    </row>
    <row r="47" spans="1:41" ht="17.45" customHeight="1">
      <c r="A47" s="79" t="s">
        <v>114</v>
      </c>
      <c r="B47" s="80">
        <v>210118</v>
      </c>
      <c r="C47" s="81">
        <v>232003</v>
      </c>
      <c r="D47" s="82" t="s">
        <v>152</v>
      </c>
      <c r="E47" s="101" t="s">
        <v>4630</v>
      </c>
      <c r="F47" s="256" t="s">
        <v>3771</v>
      </c>
      <c r="G47" s="256" t="s">
        <v>3772</v>
      </c>
      <c r="H47" s="83" t="s">
        <v>2441</v>
      </c>
      <c r="I47" s="83" t="s">
        <v>158</v>
      </c>
      <c r="J47" s="80" t="s">
        <v>43</v>
      </c>
      <c r="K47" s="80" t="s">
        <v>44</v>
      </c>
      <c r="L47" s="84">
        <v>33963</v>
      </c>
      <c r="M47" s="80">
        <f ca="1">DATEDIF(DBGenzai[[#This Row],[生年月日]],TODAY(),"Y")</f>
        <v>32</v>
      </c>
      <c r="N47" s="347">
        <v>1410</v>
      </c>
      <c r="O47" s="85" t="s">
        <v>98</v>
      </c>
      <c r="P47" s="347">
        <v>1870</v>
      </c>
      <c r="Q47" s="85" t="s">
        <v>99</v>
      </c>
      <c r="R47" s="347">
        <f t="shared" si="1"/>
        <v>460</v>
      </c>
      <c r="S47" s="85">
        <v>260000</v>
      </c>
      <c r="T47" s="78">
        <f>IF(OR(DBGenzai[[#This Row],[標準報酬]]="",DBGenzai[[#This Row],[標準報酬]]=0),"",ROUNDUP(_xlfn.XLOOKUP(DBGenzai[[#This Row],[標準報酬]],HDATE23[月  額],HDATE23[健康保険],"",0,1)-0.5,0))</f>
        <v>13039</v>
      </c>
      <c r="U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5">
        <f ca="1">IF(DBGenzai[[#This Row],[年齢]]&lt;=69,_xlfn.XLOOKUP(DBGenzai[[#This Row],[標準報酬]],HDATE23[月  額],HDATE23[厚生年金],"",0,1),"0")</f>
        <v>23790</v>
      </c>
      <c r="W47" s="86">
        <v>46399</v>
      </c>
      <c r="X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2" t="s">
        <v>46</v>
      </c>
      <c r="Z47" s="80" t="s">
        <v>155</v>
      </c>
      <c r="AA47" s="83" t="s">
        <v>2155</v>
      </c>
      <c r="AB47" s="83" t="s">
        <v>157</v>
      </c>
      <c r="AC47" s="87">
        <v>44212</v>
      </c>
      <c r="AD47" s="87">
        <v>44221</v>
      </c>
      <c r="AE47" s="87">
        <v>45654</v>
      </c>
      <c r="AF47" s="87"/>
      <c r="AG47" s="87">
        <v>44287</v>
      </c>
      <c r="AH47" s="80" t="s">
        <v>50</v>
      </c>
      <c r="AJ47" s="100">
        <f>DBGenzai[[#This Row],[入社日]]</f>
        <v>44221</v>
      </c>
      <c r="AK47" s="343"/>
      <c r="AL47" s="355"/>
      <c r="AM47" s="77"/>
      <c r="AN47" s="355"/>
      <c r="AO47" s="345"/>
    </row>
    <row r="48" spans="1:41" ht="17.45" customHeight="1">
      <c r="A48" s="79" t="s">
        <v>114</v>
      </c>
      <c r="B48" s="80">
        <v>210119</v>
      </c>
      <c r="C48" s="81"/>
      <c r="D48" s="82" t="s">
        <v>144</v>
      </c>
      <c r="E48" s="101" t="s">
        <v>4631</v>
      </c>
      <c r="F48" s="101"/>
      <c r="G48" s="101"/>
      <c r="H48" s="83" t="s">
        <v>145</v>
      </c>
      <c r="I48" s="83" t="s">
        <v>146</v>
      </c>
      <c r="J48" s="80" t="s">
        <v>43</v>
      </c>
      <c r="K48" s="80" t="s">
        <v>44</v>
      </c>
      <c r="L48" s="84">
        <v>30753</v>
      </c>
      <c r="M48" s="80">
        <f ca="1">DATEDIF(DBGenzai[[#This Row],[生年月日]],TODAY(),"Y")</f>
        <v>41</v>
      </c>
      <c r="N48" s="347">
        <v>1500</v>
      </c>
      <c r="O48" s="85" t="s">
        <v>147</v>
      </c>
      <c r="P48" s="347">
        <v>2000</v>
      </c>
      <c r="Q48" s="85" t="s">
        <v>99</v>
      </c>
      <c r="R48" s="347">
        <f t="shared" si="1"/>
        <v>500</v>
      </c>
      <c r="S48" s="85">
        <v>320000</v>
      </c>
      <c r="T48" s="78">
        <f>IF(OR(DBGenzai[[#This Row],[標準報酬]]="",DBGenzai[[#This Row],[標準報酬]]=0),"",ROUNDUP(_xlfn.XLOOKUP(DBGenzai[[#This Row],[標準報酬]],HDATE23[月  額],HDATE23[健康保険],"",0,1)-0.5,0))</f>
        <v>16048</v>
      </c>
      <c r="U48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5">
        <f ca="1">IF(DBGenzai[[#This Row],[年齢]]&lt;=69,_xlfn.XLOOKUP(DBGenzai[[#This Row],[標準報酬]],HDATE23[月  額],HDATE23[厚生年金],"",0,1),"0")</f>
        <v>29280</v>
      </c>
      <c r="W48" s="86">
        <v>46056</v>
      </c>
      <c r="X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2" t="s">
        <v>46</v>
      </c>
      <c r="Z48" s="80" t="s">
        <v>148</v>
      </c>
      <c r="AA48" s="83" t="s">
        <v>2090</v>
      </c>
      <c r="AB48" s="83" t="s">
        <v>2091</v>
      </c>
      <c r="AC48" s="87">
        <v>44212</v>
      </c>
      <c r="AD48" s="87">
        <v>44221</v>
      </c>
      <c r="AE48" s="87">
        <v>45473</v>
      </c>
      <c r="AF48" s="87"/>
      <c r="AG48" s="87">
        <v>44228</v>
      </c>
      <c r="AH48" s="80" t="s">
        <v>50</v>
      </c>
      <c r="AI48" s="73" t="s">
        <v>151</v>
      </c>
      <c r="AJ48" s="100">
        <f>DBGenzai[[#This Row],[入社日]]</f>
        <v>44221</v>
      </c>
      <c r="AK48" s="343"/>
      <c r="AL48" s="355"/>
      <c r="AM48" s="77"/>
      <c r="AN48" s="355"/>
      <c r="AO48" s="345"/>
    </row>
    <row r="49" spans="1:41" ht="17.45" customHeight="1">
      <c r="A49" s="79" t="s">
        <v>114</v>
      </c>
      <c r="B49" s="80">
        <v>210120</v>
      </c>
      <c r="C49" s="81">
        <v>232004</v>
      </c>
      <c r="D49" s="82" t="s">
        <v>152</v>
      </c>
      <c r="E49" s="101" t="s">
        <v>4630</v>
      </c>
      <c r="F49" s="256" t="s">
        <v>1991</v>
      </c>
      <c r="G49" s="256" t="s">
        <v>2632</v>
      </c>
      <c r="H49" s="83" t="s">
        <v>159</v>
      </c>
      <c r="I49" s="83" t="s">
        <v>160</v>
      </c>
      <c r="J49" s="80" t="s">
        <v>43</v>
      </c>
      <c r="K49" s="80" t="s">
        <v>44</v>
      </c>
      <c r="L49" s="84">
        <v>34065</v>
      </c>
      <c r="M49" s="80">
        <f ca="1">DATEDIF(DBGenzai[[#This Row],[生年月日]],TODAY(),"Y")</f>
        <v>32</v>
      </c>
      <c r="N49" s="347">
        <v>1410</v>
      </c>
      <c r="O49" s="85" t="s">
        <v>98</v>
      </c>
      <c r="P49" s="347">
        <v>1810</v>
      </c>
      <c r="Q49" s="85" t="s">
        <v>99</v>
      </c>
      <c r="R49" s="347">
        <f t="shared" si="1"/>
        <v>400</v>
      </c>
      <c r="S49" s="85">
        <v>300000</v>
      </c>
      <c r="T49" s="78">
        <f>IF(OR(DBGenzai[[#This Row],[標準報酬]]="",DBGenzai[[#This Row],[標準報酬]]=0),"",ROUNDUP(_xlfn.XLOOKUP(DBGenzai[[#This Row],[標準報酬]],HDATE23[月  額],HDATE23[健康保険],"",0,1)-0.5,0))</f>
        <v>15045</v>
      </c>
      <c r="U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5">
        <f ca="1">IF(DBGenzai[[#This Row],[年齢]]&lt;=69,_xlfn.XLOOKUP(DBGenzai[[#This Row],[標準報酬]],HDATE23[月  額],HDATE23[厚生年金],"",0,1),"0")</f>
        <v>27450</v>
      </c>
      <c r="W49" s="86">
        <v>46062</v>
      </c>
      <c r="X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2" t="s">
        <v>46</v>
      </c>
      <c r="Z49" s="80" t="s">
        <v>208</v>
      </c>
      <c r="AA49" s="83" t="s">
        <v>213</v>
      </c>
      <c r="AB49" s="83" t="s">
        <v>2585</v>
      </c>
      <c r="AC49" s="87">
        <v>45012</v>
      </c>
      <c r="AD49" s="87">
        <v>44221</v>
      </c>
      <c r="AE49" s="87">
        <v>45257</v>
      </c>
      <c r="AF49" s="87"/>
      <c r="AG49" s="87">
        <v>44287</v>
      </c>
      <c r="AH49" s="80" t="s">
        <v>50</v>
      </c>
      <c r="AJ49" s="100">
        <f>DBGenzai[[#This Row],[入社日]]</f>
        <v>44221</v>
      </c>
      <c r="AK49" s="343"/>
      <c r="AL49" s="355"/>
      <c r="AM49" s="77"/>
      <c r="AN49" s="355"/>
      <c r="AO49" s="345"/>
    </row>
    <row r="50" spans="1:41" ht="17.45" customHeight="1">
      <c r="A50" s="79" t="s">
        <v>114</v>
      </c>
      <c r="B50" s="80">
        <v>210121</v>
      </c>
      <c r="C50" s="81">
        <v>212006</v>
      </c>
      <c r="D50" s="82" t="s">
        <v>107</v>
      </c>
      <c r="E50" s="101" t="s">
        <v>4622</v>
      </c>
      <c r="F50" s="256" t="s">
        <v>1851</v>
      </c>
      <c r="G50" s="6" t="s">
        <v>2652</v>
      </c>
      <c r="H50" s="83" t="s">
        <v>161</v>
      </c>
      <c r="I50" s="83" t="s">
        <v>162</v>
      </c>
      <c r="J50" s="80" t="s">
        <v>43</v>
      </c>
      <c r="K50" s="80" t="s">
        <v>44</v>
      </c>
      <c r="L50" s="84">
        <v>34904</v>
      </c>
      <c r="M50" s="80">
        <f ca="1">DATEDIF(DBGenzai[[#This Row],[生年月日]],TODAY(),"Y")</f>
        <v>30</v>
      </c>
      <c r="N50" s="347">
        <v>1400</v>
      </c>
      <c r="O50" s="85" t="s">
        <v>98</v>
      </c>
      <c r="P50" s="347">
        <v>1800</v>
      </c>
      <c r="Q50" s="85" t="s">
        <v>99</v>
      </c>
      <c r="R50" s="347">
        <f t="shared" si="1"/>
        <v>400</v>
      </c>
      <c r="S50" s="85">
        <v>260000</v>
      </c>
      <c r="T50" s="78">
        <f>IF(OR(DBGenzai[[#This Row],[標準報酬]]="",DBGenzai[[#This Row],[標準報酬]]=0),"",ROUNDUP(_xlfn.XLOOKUP(DBGenzai[[#This Row],[標準報酬]],HDATE23[月  額],HDATE23[健康保険],"",0,1)-0.5,0))</f>
        <v>13039</v>
      </c>
      <c r="U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5">
        <f ca="1">IF(DBGenzai[[#This Row],[年齢]]&lt;=69,_xlfn.XLOOKUP(DBGenzai[[#This Row],[標準報酬]],HDATE23[月  額],HDATE23[厚生年金],"",0,1),"0")</f>
        <v>23790</v>
      </c>
      <c r="W50" s="86">
        <v>46210</v>
      </c>
      <c r="X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2" t="s">
        <v>46</v>
      </c>
      <c r="Z50" s="80" t="s">
        <v>163</v>
      </c>
      <c r="AA50" s="83" t="s">
        <v>2487</v>
      </c>
      <c r="AB50" s="83" t="s">
        <v>1956</v>
      </c>
      <c r="AC50" s="87">
        <v>44983</v>
      </c>
      <c r="AD50" s="87">
        <v>44222</v>
      </c>
      <c r="AE50" s="87">
        <v>45309</v>
      </c>
      <c r="AF50" s="87"/>
      <c r="AG50" s="87">
        <v>44287</v>
      </c>
      <c r="AH50" s="80" t="s">
        <v>50</v>
      </c>
      <c r="AJ50" s="100">
        <f>DBGenzai[[#This Row],[入社日]]</f>
        <v>44222</v>
      </c>
      <c r="AK50" s="343"/>
      <c r="AL50" s="355"/>
      <c r="AM50" s="77"/>
      <c r="AN50" s="355"/>
      <c r="AO50" s="345"/>
    </row>
    <row r="51" spans="1:41" ht="17.45" customHeight="1">
      <c r="A51" s="79" t="s">
        <v>114</v>
      </c>
      <c r="B51" s="80">
        <v>210201</v>
      </c>
      <c r="C51" s="81">
        <v>222009</v>
      </c>
      <c r="D51" s="82" t="s">
        <v>76</v>
      </c>
      <c r="E51" s="82" t="s">
        <v>4623</v>
      </c>
      <c r="F51" s="101" t="s">
        <v>2645</v>
      </c>
      <c r="G51" s="6" t="s">
        <v>2643</v>
      </c>
      <c r="H51" s="83" t="s">
        <v>166</v>
      </c>
      <c r="I51" s="83" t="s">
        <v>4074</v>
      </c>
      <c r="J51" s="80" t="s">
        <v>43</v>
      </c>
      <c r="K51" s="80" t="s">
        <v>44</v>
      </c>
      <c r="L51" s="84">
        <v>33480</v>
      </c>
      <c r="M51" s="80">
        <f ca="1">DATEDIF(DBGenzai[[#This Row],[生年月日]],TODAY(),"Y")</f>
        <v>34</v>
      </c>
      <c r="N51" s="347">
        <v>1470</v>
      </c>
      <c r="O51" s="85" t="s">
        <v>168</v>
      </c>
      <c r="P51" s="347">
        <v>1830</v>
      </c>
      <c r="Q51" s="85" t="s">
        <v>80</v>
      </c>
      <c r="R51" s="347">
        <f t="shared" si="1"/>
        <v>360</v>
      </c>
      <c r="S51" s="85">
        <v>280000</v>
      </c>
      <c r="T51" s="78">
        <f>IF(OR(DBGenzai[[#This Row],[標準報酬]]="",DBGenzai[[#This Row],[標準報酬]]=0),"",ROUNDUP(_xlfn.XLOOKUP(DBGenzai[[#This Row],[標準報酬]],HDATE23[月  額],HDATE23[健康保険],"",0,1)-0.5,0))</f>
        <v>14042</v>
      </c>
      <c r="U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5">
        <f ca="1">IF(DBGenzai[[#This Row],[年齢]]&lt;=69,_xlfn.XLOOKUP(DBGenzai[[#This Row],[標準報酬]],HDATE23[月  額],HDATE23[厚生年金],"",0,1),"0")</f>
        <v>25620</v>
      </c>
      <c r="W51" s="86">
        <v>45566</v>
      </c>
      <c r="X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2" t="s">
        <v>46</v>
      </c>
      <c r="Z51" s="80" t="s">
        <v>169</v>
      </c>
      <c r="AA51" s="82" t="s">
        <v>2744</v>
      </c>
      <c r="AB51" s="83" t="s">
        <v>2796</v>
      </c>
      <c r="AC51" s="87" t="s">
        <v>1697</v>
      </c>
      <c r="AD51" s="87">
        <v>44228</v>
      </c>
      <c r="AE51" s="87">
        <v>45443</v>
      </c>
      <c r="AF51" s="87"/>
      <c r="AG51" s="87">
        <v>44287</v>
      </c>
      <c r="AH51" s="80" t="s">
        <v>50</v>
      </c>
      <c r="AJ51" s="100">
        <f>DBGenzai[[#This Row],[入社日]]</f>
        <v>44228</v>
      </c>
      <c r="AK51" s="343"/>
      <c r="AL51" s="355"/>
      <c r="AM51" s="77"/>
      <c r="AN51" s="355"/>
      <c r="AO51" s="345"/>
    </row>
    <row r="52" spans="1:41" ht="17.45" customHeight="1">
      <c r="A52" s="79" t="s">
        <v>114</v>
      </c>
      <c r="B52" s="80">
        <v>210202</v>
      </c>
      <c r="C52" s="81">
        <v>222010</v>
      </c>
      <c r="D52" s="82" t="s">
        <v>76</v>
      </c>
      <c r="E52" s="82" t="s">
        <v>4623</v>
      </c>
      <c r="F52" s="101" t="s">
        <v>1975</v>
      </c>
      <c r="G52" s="6" t="s">
        <v>2644</v>
      </c>
      <c r="H52" s="83" t="s">
        <v>170</v>
      </c>
      <c r="I52" s="83" t="s">
        <v>171</v>
      </c>
      <c r="J52" s="80" t="s">
        <v>43</v>
      </c>
      <c r="K52" s="80" t="s">
        <v>44</v>
      </c>
      <c r="L52" s="84">
        <v>33501</v>
      </c>
      <c r="M52" s="80">
        <f ca="1">DATEDIF(DBGenzai[[#This Row],[生年月日]],TODAY(),"Y")</f>
        <v>34</v>
      </c>
      <c r="N52" s="347">
        <v>1400</v>
      </c>
      <c r="O52" s="85" t="s">
        <v>98</v>
      </c>
      <c r="P52" s="347">
        <v>1780</v>
      </c>
      <c r="Q52" s="85" t="s">
        <v>99</v>
      </c>
      <c r="R52" s="347">
        <f t="shared" si="1"/>
        <v>380</v>
      </c>
      <c r="S52" s="85">
        <v>220000</v>
      </c>
      <c r="T52" s="78">
        <f>IF(OR(DBGenzai[[#This Row],[標準報酬]]="",DBGenzai[[#This Row],[標準報酬]]=0),"",ROUNDUP(_xlfn.XLOOKUP(DBGenzai[[#This Row],[標準報酬]],HDATE23[月  額],HDATE23[健康保険],"",0,1)-0.5,0))</f>
        <v>11033</v>
      </c>
      <c r="U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5">
        <f ca="1">IF(DBGenzai[[#This Row],[年齢]]&lt;=69,_xlfn.XLOOKUP(DBGenzai[[#This Row],[標準報酬]],HDATE23[月  額],HDATE23[厚生年金],"",0,1),"0")</f>
        <v>20130</v>
      </c>
      <c r="W52" s="86">
        <v>45702</v>
      </c>
      <c r="X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2" t="s">
        <v>46</v>
      </c>
      <c r="Z52" s="80" t="s">
        <v>1719</v>
      </c>
      <c r="AA52" s="83" t="s">
        <v>1720</v>
      </c>
      <c r="AB52" s="83" t="s">
        <v>172</v>
      </c>
      <c r="AC52" s="87" t="s">
        <v>49</v>
      </c>
      <c r="AD52" s="87">
        <v>44228</v>
      </c>
      <c r="AE52" s="87">
        <v>45288</v>
      </c>
      <c r="AF52" s="87"/>
      <c r="AG52" s="87">
        <v>44287</v>
      </c>
      <c r="AH52" s="80" t="s">
        <v>50</v>
      </c>
      <c r="AJ52" s="100">
        <f>DBGenzai[[#This Row],[入社日]]</f>
        <v>44228</v>
      </c>
      <c r="AK52" s="343"/>
      <c r="AL52" s="355"/>
      <c r="AM52" s="77"/>
      <c r="AN52" s="355"/>
      <c r="AO52" s="345"/>
    </row>
    <row r="53" spans="1:41" ht="17.45" customHeight="1">
      <c r="A53" s="79" t="s">
        <v>114</v>
      </c>
      <c r="B53" s="80">
        <v>210203</v>
      </c>
      <c r="C53" s="81">
        <v>212007</v>
      </c>
      <c r="D53" s="82" t="s">
        <v>107</v>
      </c>
      <c r="E53" s="262" t="s">
        <v>4622</v>
      </c>
      <c r="F53" s="265" t="s">
        <v>1854</v>
      </c>
      <c r="G53" s="427"/>
      <c r="H53" s="83" t="s">
        <v>173</v>
      </c>
      <c r="I53" s="83" t="s">
        <v>174</v>
      </c>
      <c r="J53" s="80" t="s">
        <v>43</v>
      </c>
      <c r="K53" s="80" t="s">
        <v>44</v>
      </c>
      <c r="L53" s="84">
        <v>35412</v>
      </c>
      <c r="M53" s="80">
        <f ca="1">DATEDIF(DBGenzai[[#This Row],[生年月日]],TODAY(),"Y")</f>
        <v>29</v>
      </c>
      <c r="N53" s="347">
        <v>1400</v>
      </c>
      <c r="O53" s="85"/>
      <c r="P53" s="347">
        <v>1780</v>
      </c>
      <c r="Q53" s="85" t="s">
        <v>99</v>
      </c>
      <c r="R53" s="347">
        <f t="shared" si="1"/>
        <v>380</v>
      </c>
      <c r="S53" s="85"/>
      <c r="T53" s="78" t="str">
        <f>IF(OR(DBGenzai[[#This Row],[標準報酬]]="",DBGenzai[[#This Row],[標準報酬]]=0),"",ROUNDUP(_xlfn.XLOOKUP(DBGenzai[[#This Row],[標準報酬]],HDATE23[月  額],HDATE23[健康保険],"",0,1)-0.5,0))</f>
        <v/>
      </c>
      <c r="U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5" t="str">
        <f ca="1">IF(DBGenzai[[#This Row],[年齢]]&lt;=69,_xlfn.XLOOKUP(DBGenzai[[#This Row],[標準報酬]],HDATE23[月  額],HDATE23[厚生年金],"",0,1),"0")</f>
        <v/>
      </c>
      <c r="W53" s="86">
        <v>45734</v>
      </c>
      <c r="X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2" t="s">
        <v>46</v>
      </c>
      <c r="Z53" s="80" t="s">
        <v>163</v>
      </c>
      <c r="AA53" s="83" t="s">
        <v>164</v>
      </c>
      <c r="AB53" s="83" t="s">
        <v>165</v>
      </c>
      <c r="AC53" s="87">
        <v>44223</v>
      </c>
      <c r="AD53" s="87">
        <v>44229</v>
      </c>
      <c r="AE53" s="87">
        <v>44923</v>
      </c>
      <c r="AF53" s="87"/>
      <c r="AG53" s="87">
        <v>44287</v>
      </c>
      <c r="AH53" s="80" t="s">
        <v>50</v>
      </c>
      <c r="AJ53" s="100">
        <f>DBGenzai[[#This Row],[入社日]]</f>
        <v>44229</v>
      </c>
      <c r="AK53" s="343"/>
      <c r="AL53" s="355"/>
      <c r="AM53" s="77"/>
      <c r="AN53" s="355"/>
      <c r="AO53" s="345"/>
    </row>
    <row r="54" spans="1:41" ht="17.45" customHeight="1">
      <c r="A54" s="79" t="s">
        <v>114</v>
      </c>
      <c r="B54" s="80">
        <v>210204</v>
      </c>
      <c r="C54" s="81"/>
      <c r="D54" s="82" t="s">
        <v>61</v>
      </c>
      <c r="E54" s="270"/>
      <c r="F54" s="260"/>
      <c r="G54" s="74"/>
      <c r="H54" s="83" t="s">
        <v>1003</v>
      </c>
      <c r="I54" s="83" t="s">
        <v>1004</v>
      </c>
      <c r="J54" s="80" t="s">
        <v>43</v>
      </c>
      <c r="K54" s="80" t="s">
        <v>64</v>
      </c>
      <c r="L54" s="84">
        <v>23316</v>
      </c>
      <c r="M54" s="80">
        <f ca="1">DATEDIF(DBGenzai[[#This Row],[生年月日]],TODAY(),"Y")</f>
        <v>62</v>
      </c>
      <c r="N54" s="347">
        <v>1300</v>
      </c>
      <c r="O54" s="85"/>
      <c r="P54" s="347">
        <v>1872</v>
      </c>
      <c r="Q54" s="85"/>
      <c r="R54" s="347">
        <f t="shared" si="1"/>
        <v>572</v>
      </c>
      <c r="S54" s="85"/>
      <c r="T54" s="78" t="str">
        <f>IF(OR(DBGenzai[[#This Row],[標準報酬]]="",DBGenzai[[#This Row],[標準報酬]]=0),"",ROUNDUP(_xlfn.XLOOKUP(DBGenzai[[#This Row],[標準報酬]],HDATE23[月  額],HDATE23[健康保険],"",0,1)-0.5,0))</f>
        <v/>
      </c>
      <c r="U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5" t="str">
        <f ca="1">IF(DBGenzai[[#This Row],[年齢]]&lt;=69,_xlfn.XLOOKUP(DBGenzai[[#This Row],[標準報酬]],HDATE23[月  額],HDATE23[厚生年金],"",0,1),"0")</f>
        <v/>
      </c>
      <c r="W54" s="86">
        <v>44505</v>
      </c>
      <c r="X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2" t="s">
        <v>796</v>
      </c>
      <c r="Z54" s="80" t="s">
        <v>1005</v>
      </c>
      <c r="AA54" s="83" t="s">
        <v>1006</v>
      </c>
      <c r="AB54" s="83" t="s">
        <v>1007</v>
      </c>
      <c r="AC54" s="87" t="s">
        <v>49</v>
      </c>
      <c r="AD54" s="87">
        <v>44229</v>
      </c>
      <c r="AE54" s="87">
        <v>44265</v>
      </c>
      <c r="AF54" s="87"/>
      <c r="AG54" s="87">
        <v>44287</v>
      </c>
      <c r="AH54" s="80"/>
      <c r="AJ54" s="100">
        <f>DBGenzai[[#This Row],[入社日]]</f>
        <v>44229</v>
      </c>
      <c r="AK54" s="343"/>
      <c r="AL54" s="355"/>
      <c r="AM54" s="77"/>
      <c r="AN54" s="355"/>
      <c r="AO54" s="345"/>
    </row>
    <row r="55" spans="1:41" ht="17.45" customHeight="1">
      <c r="A55" s="79" t="s">
        <v>114</v>
      </c>
      <c r="B55" s="80">
        <v>210206</v>
      </c>
      <c r="C55" s="81">
        <v>222011</v>
      </c>
      <c r="D55" s="82" t="s">
        <v>177</v>
      </c>
      <c r="E55" s="82" t="s">
        <v>4632</v>
      </c>
      <c r="F55" s="256" t="s">
        <v>1978</v>
      </c>
      <c r="G55" s="256"/>
      <c r="H55" s="83" t="s">
        <v>1934</v>
      </c>
      <c r="I55" s="83" t="s">
        <v>178</v>
      </c>
      <c r="J55" s="80" t="s">
        <v>43</v>
      </c>
      <c r="K55" s="80" t="s">
        <v>44</v>
      </c>
      <c r="L55" s="84">
        <v>35024</v>
      </c>
      <c r="M55" s="80">
        <f ca="1">DATEDIF(DBGenzai[[#This Row],[生年月日]],TODAY(),"Y")</f>
        <v>30</v>
      </c>
      <c r="N55" s="347">
        <v>1400</v>
      </c>
      <c r="O55" s="85" t="s">
        <v>98</v>
      </c>
      <c r="P55" s="347">
        <v>1770</v>
      </c>
      <c r="Q55" s="85" t="s">
        <v>99</v>
      </c>
      <c r="R55" s="347">
        <f t="shared" si="1"/>
        <v>370</v>
      </c>
      <c r="S55" s="85">
        <v>300000</v>
      </c>
      <c r="T55" s="78">
        <f>IF(OR(DBGenzai[[#This Row],[標準報酬]]="",DBGenzai[[#This Row],[標準報酬]]=0),"",ROUNDUP(_xlfn.XLOOKUP(DBGenzai[[#This Row],[標準報酬]],HDATE23[月  額],HDATE23[健康保険],"",0,1)-0.5,0))</f>
        <v>15045</v>
      </c>
      <c r="U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5">
        <f ca="1">IF(DBGenzai[[#This Row],[年齢]]&lt;=69,_xlfn.XLOOKUP(DBGenzai[[#This Row],[標準報酬]],HDATE23[月  額],HDATE23[厚生年金],"",0,1),"0")</f>
        <v>27450</v>
      </c>
      <c r="W55" s="86">
        <v>45227</v>
      </c>
      <c r="X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2" t="s">
        <v>46</v>
      </c>
      <c r="Z55" s="80" t="s">
        <v>163</v>
      </c>
      <c r="AA55" s="82" t="s">
        <v>179</v>
      </c>
      <c r="AB55" s="83" t="s">
        <v>180</v>
      </c>
      <c r="AC55" s="87">
        <v>44233</v>
      </c>
      <c r="AD55" s="87">
        <v>44235</v>
      </c>
      <c r="AE55" s="87">
        <v>45042</v>
      </c>
      <c r="AF55" s="87"/>
      <c r="AG55" s="87">
        <v>44287</v>
      </c>
      <c r="AH55" s="80" t="s">
        <v>50</v>
      </c>
      <c r="AJ55" s="100">
        <f>DBGenzai[[#This Row],[入社日]]</f>
        <v>44235</v>
      </c>
      <c r="AK55" s="343"/>
      <c r="AL55" s="355"/>
      <c r="AM55" s="77"/>
      <c r="AN55" s="355"/>
      <c r="AO55" s="345"/>
    </row>
    <row r="56" spans="1:41" ht="17.45" customHeight="1">
      <c r="A56" s="79" t="s">
        <v>114</v>
      </c>
      <c r="B56" s="80">
        <v>210205</v>
      </c>
      <c r="C56" s="81">
        <v>222012</v>
      </c>
      <c r="D56" s="82" t="s">
        <v>76</v>
      </c>
      <c r="E56" s="262" t="s">
        <v>4623</v>
      </c>
      <c r="F56" s="101" t="s">
        <v>3843</v>
      </c>
      <c r="G56" s="456" t="s">
        <v>4136</v>
      </c>
      <c r="H56" s="83" t="s">
        <v>175</v>
      </c>
      <c r="I56" s="83" t="s">
        <v>176</v>
      </c>
      <c r="J56" s="80" t="s">
        <v>43</v>
      </c>
      <c r="K56" s="80" t="s">
        <v>44</v>
      </c>
      <c r="L56" s="84">
        <v>34482</v>
      </c>
      <c r="M56" s="80">
        <f ca="1">DATEDIF(DBGenzai[[#This Row],[生年月日]],TODAY(),"Y")</f>
        <v>31</v>
      </c>
      <c r="N56" s="347">
        <v>1410</v>
      </c>
      <c r="O56" s="85" t="s">
        <v>98</v>
      </c>
      <c r="P56" s="347">
        <v>1830</v>
      </c>
      <c r="Q56" s="85" t="s">
        <v>99</v>
      </c>
      <c r="R56" s="347">
        <f t="shared" si="1"/>
        <v>420</v>
      </c>
      <c r="S56" s="85">
        <v>340000</v>
      </c>
      <c r="T56" s="78">
        <f>IF(OR(DBGenzai[[#This Row],[標準報酬]]="",DBGenzai[[#This Row],[標準報酬]]=0),"",ROUNDUP(_xlfn.XLOOKUP(DBGenzai[[#This Row],[標準報酬]],HDATE23[月  額],HDATE23[健康保険],"",0,1)-0.5,0))</f>
        <v>17051</v>
      </c>
      <c r="U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5">
        <f ca="1">IF(DBGenzai[[#This Row],[年齢]]&lt;=69,_xlfn.XLOOKUP(DBGenzai[[#This Row],[標準報酬]],HDATE23[月  額],HDATE23[厚生年金],"",0,1),"0")</f>
        <v>31110</v>
      </c>
      <c r="W56" s="86">
        <v>46693</v>
      </c>
      <c r="X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2" t="s">
        <v>46</v>
      </c>
      <c r="Z56" s="80" t="s">
        <v>81</v>
      </c>
      <c r="AA56" s="82" t="s">
        <v>3063</v>
      </c>
      <c r="AB56" s="83" t="s">
        <v>790</v>
      </c>
      <c r="AC56" s="87">
        <v>44226</v>
      </c>
      <c r="AD56" s="87">
        <v>44235</v>
      </c>
      <c r="AE56" s="87">
        <v>45896</v>
      </c>
      <c r="AF56" s="87"/>
      <c r="AG56" s="87">
        <v>44287</v>
      </c>
      <c r="AH56" s="80" t="s">
        <v>50</v>
      </c>
      <c r="AJ56" s="100">
        <f>DBGenzai[[#This Row],[入社日]]</f>
        <v>44235</v>
      </c>
      <c r="AK56" s="343"/>
      <c r="AL56" s="355"/>
      <c r="AM56" s="77"/>
      <c r="AN56" s="355"/>
      <c r="AO56" s="345"/>
    </row>
    <row r="57" spans="1:41">
      <c r="A57" s="79" t="s">
        <v>114</v>
      </c>
      <c r="B57" s="80">
        <v>210211</v>
      </c>
      <c r="C57" s="81"/>
      <c r="D57" s="82" t="s">
        <v>76</v>
      </c>
      <c r="E57" s="93" t="s">
        <v>4623</v>
      </c>
      <c r="F57" s="260"/>
      <c r="G57" s="74"/>
      <c r="H57" s="83" t="s">
        <v>1008</v>
      </c>
      <c r="I57" s="83" t="s">
        <v>1009</v>
      </c>
      <c r="J57" s="80" t="s">
        <v>43</v>
      </c>
      <c r="K57" s="80" t="s">
        <v>64</v>
      </c>
      <c r="L57" s="84">
        <v>28594</v>
      </c>
      <c r="M57" s="80">
        <f ca="1">DATEDIF(DBGenzai[[#This Row],[生年月日]],TODAY(),"Y")</f>
        <v>47</v>
      </c>
      <c r="N57" s="347">
        <v>1300</v>
      </c>
      <c r="O57" s="85"/>
      <c r="P57" s="347">
        <v>1650</v>
      </c>
      <c r="Q57" s="85">
        <v>350</v>
      </c>
      <c r="R57" s="347">
        <f t="shared" si="1"/>
        <v>350</v>
      </c>
      <c r="S57" s="85"/>
      <c r="T57" s="78" t="str">
        <f>IF(OR(DBGenzai[[#This Row],[標準報酬]]="",DBGenzai[[#This Row],[標準報酬]]=0),"",ROUNDUP(_xlfn.XLOOKUP(DBGenzai[[#This Row],[標準報酬]],HDATE23[月  額],HDATE23[健康保険],"",0,1)-0.5,0))</f>
        <v/>
      </c>
      <c r="U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5" t="str">
        <f ca="1">IF(DBGenzai[[#This Row],[年齢]]&lt;=69,_xlfn.XLOOKUP(DBGenzai[[#This Row],[標準報酬]],HDATE23[月  額],HDATE23[厚生年金],"",0,1),"0")</f>
        <v/>
      </c>
      <c r="W57" s="86">
        <v>45120</v>
      </c>
      <c r="X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2" t="s">
        <v>708</v>
      </c>
      <c r="Z57" s="80" t="s">
        <v>81</v>
      </c>
      <c r="AA57" s="83" t="s">
        <v>109</v>
      </c>
      <c r="AB57" s="83" t="s">
        <v>4057</v>
      </c>
      <c r="AC57" s="87">
        <v>44236</v>
      </c>
      <c r="AD57" s="87">
        <v>44236</v>
      </c>
      <c r="AE57" s="87">
        <v>44238</v>
      </c>
      <c r="AF57" s="87"/>
      <c r="AG57" s="87">
        <v>44236</v>
      </c>
      <c r="AH57" s="80"/>
      <c r="AJ57" s="100">
        <f>DBGenzai[[#This Row],[入社日]]</f>
        <v>44236</v>
      </c>
      <c r="AK57" s="343"/>
      <c r="AL57" s="355"/>
      <c r="AM57" s="77"/>
      <c r="AN57" s="355"/>
      <c r="AO57" s="345"/>
    </row>
    <row r="58" spans="1:41">
      <c r="A58" s="79" t="s">
        <v>40</v>
      </c>
      <c r="B58" s="80">
        <v>210207</v>
      </c>
      <c r="C58" s="81">
        <v>242008</v>
      </c>
      <c r="D58" s="82" t="s">
        <v>95</v>
      </c>
      <c r="E58" s="101" t="s">
        <v>4626</v>
      </c>
      <c r="F58" s="101" t="s">
        <v>1984</v>
      </c>
      <c r="G58" s="6" t="s">
        <v>2650</v>
      </c>
      <c r="H58" s="83" t="s">
        <v>181</v>
      </c>
      <c r="I58" s="83" t="s">
        <v>182</v>
      </c>
      <c r="J58" s="80" t="s">
        <v>43</v>
      </c>
      <c r="K58" s="80" t="s">
        <v>44</v>
      </c>
      <c r="L58" s="84">
        <v>33849</v>
      </c>
      <c r="M58" s="80">
        <f ca="1">DATEDIF(DBGenzai[[#This Row],[生年月日]],TODAY(),"Y")</f>
        <v>33</v>
      </c>
      <c r="N58" s="347">
        <v>1420</v>
      </c>
      <c r="O58" s="85" t="s">
        <v>98</v>
      </c>
      <c r="P58" s="347">
        <v>1820</v>
      </c>
      <c r="Q58" s="85" t="s">
        <v>99</v>
      </c>
      <c r="R58" s="347">
        <f t="shared" si="1"/>
        <v>400</v>
      </c>
      <c r="S58" s="85">
        <v>280000</v>
      </c>
      <c r="T58" s="78">
        <f>IF(OR(DBGenzai[[#This Row],[標準報酬]]="",DBGenzai[[#This Row],[標準報酬]]=0),"",ROUNDUP(_xlfn.XLOOKUP(DBGenzai[[#This Row],[標準報酬]],HDATE23[月  額],HDATE23[健康保険],"",0,1)-0.5,0))</f>
        <v>14042</v>
      </c>
      <c r="U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5">
        <f ca="1">IF(DBGenzai[[#This Row],[年齢]]&lt;=69,_xlfn.XLOOKUP(DBGenzai[[#This Row],[標準報酬]],HDATE23[月  額],HDATE23[厚生年金],"",0,1),"0")</f>
        <v>25620</v>
      </c>
      <c r="W58" s="86">
        <v>46013</v>
      </c>
      <c r="X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</v>
      </c>
      <c r="Y58" s="82" t="s">
        <v>46</v>
      </c>
      <c r="Z58" s="80" t="s">
        <v>135</v>
      </c>
      <c r="AA58" s="83" t="s">
        <v>136</v>
      </c>
      <c r="AB58" s="83" t="s">
        <v>183</v>
      </c>
      <c r="AC58" s="87" t="s">
        <v>1697</v>
      </c>
      <c r="AD58" s="87">
        <v>44242</v>
      </c>
      <c r="AE58" s="87"/>
      <c r="AF58" s="87"/>
      <c r="AG58" s="87">
        <v>44287</v>
      </c>
      <c r="AH58" s="80" t="s">
        <v>50</v>
      </c>
      <c r="AJ58" s="100">
        <f>DBGenzai[[#This Row],[入社日]]</f>
        <v>44242</v>
      </c>
      <c r="AK58" s="343"/>
      <c r="AL58" s="355"/>
      <c r="AM58" s="77"/>
      <c r="AN58" s="355"/>
      <c r="AO58" s="345" t="s">
        <v>4396</v>
      </c>
    </row>
    <row r="59" spans="1:41" ht="17.45" customHeight="1">
      <c r="A59" s="79" t="s">
        <v>114</v>
      </c>
      <c r="B59" s="80">
        <v>210208</v>
      </c>
      <c r="C59" s="81">
        <v>212008</v>
      </c>
      <c r="D59" s="82" t="s">
        <v>3756</v>
      </c>
      <c r="E59" s="101" t="s">
        <v>4622</v>
      </c>
      <c r="F59" s="101" t="s">
        <v>1851</v>
      </c>
      <c r="G59" s="6" t="s">
        <v>2650</v>
      </c>
      <c r="H59" s="83" t="s">
        <v>184</v>
      </c>
      <c r="I59" s="83" t="s">
        <v>185</v>
      </c>
      <c r="J59" s="80" t="s">
        <v>43</v>
      </c>
      <c r="K59" s="80" t="s">
        <v>44</v>
      </c>
      <c r="L59" s="84">
        <v>33087</v>
      </c>
      <c r="M59" s="80">
        <f ca="1">DATEDIF(DBGenzai[[#This Row],[生年月日]],TODAY(),"Y")</f>
        <v>35</v>
      </c>
      <c r="N59" s="347">
        <v>1410</v>
      </c>
      <c r="O59" s="85"/>
      <c r="P59" s="347">
        <v>1840</v>
      </c>
      <c r="Q59" s="85" t="s">
        <v>99</v>
      </c>
      <c r="R59" s="347">
        <f t="shared" si="1"/>
        <v>430</v>
      </c>
      <c r="S59" s="85">
        <v>300000</v>
      </c>
      <c r="T59" s="78">
        <f>IF(OR(DBGenzai[[#This Row],[標準報酬]]="",DBGenzai[[#This Row],[標準報酬]]=0),"",ROUNDUP(_xlfn.XLOOKUP(DBGenzai[[#This Row],[標準報酬]],HDATE23[月  額],HDATE23[健康保険],"",0,1)-0.5,0))</f>
        <v>15045</v>
      </c>
      <c r="U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5">
        <f ca="1">IF(DBGenzai[[#This Row],[年齢]]&lt;=69,_xlfn.XLOOKUP(DBGenzai[[#This Row],[標準報酬]],HDATE23[月  額],HDATE23[厚生年金],"",0,1),"0")</f>
        <v>27450</v>
      </c>
      <c r="W59" s="86">
        <v>46696</v>
      </c>
      <c r="X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2" t="s">
        <v>46</v>
      </c>
      <c r="Z59" s="80" t="s">
        <v>81</v>
      </c>
      <c r="AA59" s="83" t="s">
        <v>186</v>
      </c>
      <c r="AB59" s="83" t="s">
        <v>187</v>
      </c>
      <c r="AC59" s="87">
        <v>44232</v>
      </c>
      <c r="AD59" s="87">
        <v>44243</v>
      </c>
      <c r="AE59" s="87">
        <v>45813</v>
      </c>
      <c r="AF59" s="87"/>
      <c r="AG59" s="87">
        <v>44287</v>
      </c>
      <c r="AH59" s="80" t="s">
        <v>50</v>
      </c>
      <c r="AJ59" s="100">
        <f>DBGenzai[[#This Row],[入社日]]</f>
        <v>44243</v>
      </c>
      <c r="AK59" s="343"/>
      <c r="AL59" s="355"/>
      <c r="AM59" s="77"/>
      <c r="AN59" s="355"/>
      <c r="AO59" s="345"/>
    </row>
    <row r="60" spans="1:41" ht="17.45" customHeight="1">
      <c r="A60" s="79" t="s">
        <v>114</v>
      </c>
      <c r="B60" s="80">
        <v>210210</v>
      </c>
      <c r="C60" s="81">
        <v>8210083</v>
      </c>
      <c r="D60" s="82" t="s">
        <v>2129</v>
      </c>
      <c r="E60" s="82" t="s">
        <v>4443</v>
      </c>
      <c r="F60" s="82" t="s">
        <v>3163</v>
      </c>
      <c r="G60" s="256"/>
      <c r="H60" s="83" t="s">
        <v>3404</v>
      </c>
      <c r="I60" s="83" t="s">
        <v>3403</v>
      </c>
      <c r="J60" s="80" t="s">
        <v>43</v>
      </c>
      <c r="K60" s="80" t="s">
        <v>44</v>
      </c>
      <c r="L60" s="84">
        <v>34707</v>
      </c>
      <c r="M60" s="80">
        <f ca="1">DATEDIF(DBGenzai[[#This Row],[生年月日]],TODAY(),"Y")</f>
        <v>30</v>
      </c>
      <c r="N60" s="347">
        <v>1500</v>
      </c>
      <c r="O60" s="85" t="s">
        <v>98</v>
      </c>
      <c r="P60" s="347">
        <v>2150</v>
      </c>
      <c r="Q60" s="85"/>
      <c r="R60" s="347">
        <f t="shared" si="1"/>
        <v>650</v>
      </c>
      <c r="S60" s="85">
        <v>320000</v>
      </c>
      <c r="T60" s="78">
        <f>IF(OR(DBGenzai[[#This Row],[標準報酬]]="",DBGenzai[[#This Row],[標準報酬]]=0),"",ROUNDUP(_xlfn.XLOOKUP(DBGenzai[[#This Row],[標準報酬]],HDATE23[月  額],HDATE23[健康保険],"",0,1)-0.5,0))</f>
        <v>16048</v>
      </c>
      <c r="U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5">
        <f ca="1">IF(DBGenzai[[#This Row],[年齢]]&lt;=69,_xlfn.XLOOKUP(DBGenzai[[#This Row],[標準報酬]],HDATE23[月  額],HDATE23[厚生年金],"",0,1),"0")</f>
        <v>29280</v>
      </c>
      <c r="W60" s="86">
        <v>46809</v>
      </c>
      <c r="X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2" t="s">
        <v>46</v>
      </c>
      <c r="Z60" s="80" t="s">
        <v>1937</v>
      </c>
      <c r="AA60" s="83" t="s">
        <v>3899</v>
      </c>
      <c r="AB60" s="83" t="s">
        <v>3405</v>
      </c>
      <c r="AC60" s="87" t="s">
        <v>1697</v>
      </c>
      <c r="AD60" s="87">
        <v>44251</v>
      </c>
      <c r="AE60" s="87">
        <v>45768</v>
      </c>
      <c r="AF60" s="87"/>
      <c r="AG60" s="87">
        <v>44317</v>
      </c>
      <c r="AH60" s="80" t="s">
        <v>50</v>
      </c>
      <c r="AI60" s="73" t="s">
        <v>3179</v>
      </c>
      <c r="AJ60" s="100">
        <f>DBGenzai[[#This Row],[入社日]]</f>
        <v>44251</v>
      </c>
      <c r="AK60" s="343" t="s">
        <v>3819</v>
      </c>
      <c r="AL60" s="355">
        <v>46061</v>
      </c>
      <c r="AM60" s="77" t="s">
        <v>3819</v>
      </c>
      <c r="AN60" s="355">
        <v>45747</v>
      </c>
      <c r="AO60" s="345"/>
    </row>
    <row r="61" spans="1:41" ht="17.45" customHeight="1">
      <c r="A61" s="79" t="s">
        <v>114</v>
      </c>
      <c r="B61" s="80">
        <v>210301</v>
      </c>
      <c r="C61" s="403">
        <v>8210067</v>
      </c>
      <c r="D61" s="82" t="s">
        <v>2127</v>
      </c>
      <c r="E61" s="101" t="s">
        <v>2426</v>
      </c>
      <c r="F61" s="256" t="s">
        <v>3538</v>
      </c>
      <c r="G61" s="256"/>
      <c r="H61" s="83" t="s">
        <v>191</v>
      </c>
      <c r="I61" s="83" t="s">
        <v>192</v>
      </c>
      <c r="J61" s="80" t="s">
        <v>43</v>
      </c>
      <c r="K61" s="80" t="s">
        <v>44</v>
      </c>
      <c r="L61" s="84">
        <v>34922</v>
      </c>
      <c r="M61" s="80">
        <f ca="1">DATEDIF(DBGenzai[[#This Row],[生年月日]],TODAY(),"Y")</f>
        <v>30</v>
      </c>
      <c r="N61" s="347">
        <v>1400</v>
      </c>
      <c r="O61" s="85" t="s">
        <v>1721</v>
      </c>
      <c r="P61" s="348">
        <v>1990</v>
      </c>
      <c r="Q61" s="85"/>
      <c r="R61" s="347">
        <f t="shared" si="1"/>
        <v>590</v>
      </c>
      <c r="S61" s="85">
        <v>360000</v>
      </c>
      <c r="T61" s="78">
        <f>IF(OR(DBGenzai[[#This Row],[標準報酬]]="",DBGenzai[[#This Row],[標準報酬]]=0),"",ROUNDUP(_xlfn.XLOOKUP(DBGenzai[[#This Row],[標準報酬]],HDATE23[月  額],HDATE23[健康保険],"",0,1)-0.5,0))</f>
        <v>18054</v>
      </c>
      <c r="U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5">
        <f ca="1">IF(DBGenzai[[#This Row],[年齢]]&lt;=69,_xlfn.XLOOKUP(DBGenzai[[#This Row],[標準報酬]],HDATE23[月  額],HDATE23[厚生年金],"",0,1),"0")</f>
        <v>32940</v>
      </c>
      <c r="W61" s="86">
        <v>46650</v>
      </c>
      <c r="X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2" t="s">
        <v>46</v>
      </c>
      <c r="Z61" s="80" t="s">
        <v>1937</v>
      </c>
      <c r="AA61" s="83" t="s">
        <v>3899</v>
      </c>
      <c r="AB61" s="83" t="s">
        <v>3823</v>
      </c>
      <c r="AC61" s="87" t="s">
        <v>1697</v>
      </c>
      <c r="AD61" s="87">
        <v>44256</v>
      </c>
      <c r="AE61" s="87">
        <v>45680</v>
      </c>
      <c r="AF61" s="87"/>
      <c r="AG61" s="87">
        <v>44287</v>
      </c>
      <c r="AH61" s="80" t="s">
        <v>50</v>
      </c>
      <c r="AI61" s="73" t="s">
        <v>2851</v>
      </c>
      <c r="AJ61" s="100">
        <f>DBGenzai[[#This Row],[入社日]]</f>
        <v>44256</v>
      </c>
      <c r="AK61" s="343" t="s">
        <v>3835</v>
      </c>
      <c r="AL61" s="355">
        <v>46276</v>
      </c>
      <c r="AM61" s="77" t="s">
        <v>3838</v>
      </c>
      <c r="AN61" s="355">
        <v>46342</v>
      </c>
      <c r="AO61" s="345"/>
    </row>
    <row r="62" spans="1:41" ht="17.25" customHeight="1">
      <c r="A62" s="79" t="s">
        <v>114</v>
      </c>
      <c r="B62" s="80">
        <v>210303</v>
      </c>
      <c r="C62" s="81"/>
      <c r="D62" s="82" t="s">
        <v>193</v>
      </c>
      <c r="E62" s="82"/>
      <c r="F62" s="256" t="s">
        <v>1722</v>
      </c>
      <c r="G62" s="256"/>
      <c r="H62" s="83" t="s">
        <v>194</v>
      </c>
      <c r="I62" s="83" t="s">
        <v>195</v>
      </c>
      <c r="J62" s="80" t="s">
        <v>43</v>
      </c>
      <c r="K62" s="80" t="s">
        <v>44</v>
      </c>
      <c r="L62" s="84">
        <v>31860</v>
      </c>
      <c r="M62" s="80">
        <f ca="1">DATEDIF(DBGenzai[[#This Row],[生年月日]],TODAY(),"Y")</f>
        <v>38</v>
      </c>
      <c r="N62" s="347">
        <v>1500</v>
      </c>
      <c r="O62" s="85" t="s">
        <v>196</v>
      </c>
      <c r="P62" s="347">
        <v>2300</v>
      </c>
      <c r="Q62" s="85" t="s">
        <v>197</v>
      </c>
      <c r="R62" s="347">
        <f t="shared" si="1"/>
        <v>800</v>
      </c>
      <c r="S62" s="85"/>
      <c r="T62" s="78" t="str">
        <f>IF(OR(DBGenzai[[#This Row],[標準報酬]]="",DBGenzai[[#This Row],[標準報酬]]=0),"",ROUNDUP(_xlfn.XLOOKUP(DBGenzai[[#This Row],[標準報酬]],HDATE23[月  額],HDATE23[健康保険],"",0,1)-0.5,0))</f>
        <v/>
      </c>
      <c r="U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5" t="str">
        <f ca="1">IF(DBGenzai[[#This Row],[年齢]]&lt;=69,_xlfn.XLOOKUP(DBGenzai[[#This Row],[標準報酬]],HDATE23[月  額],HDATE23[厚生年金],"",0,1),"0")</f>
        <v/>
      </c>
      <c r="W62" s="86">
        <v>45950</v>
      </c>
      <c r="X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2" t="s">
        <v>46</v>
      </c>
      <c r="Z62" s="80" t="s">
        <v>198</v>
      </c>
      <c r="AA62" s="94" t="s">
        <v>199</v>
      </c>
      <c r="AB62" s="94" t="s">
        <v>200</v>
      </c>
      <c r="AC62" s="87">
        <v>44257</v>
      </c>
      <c r="AD62" s="87">
        <v>44258</v>
      </c>
      <c r="AE62" s="87">
        <v>44668</v>
      </c>
      <c r="AF62" s="87"/>
      <c r="AG62" s="87">
        <v>44317</v>
      </c>
      <c r="AH62" s="80" t="s">
        <v>50</v>
      </c>
      <c r="AJ62" s="100">
        <f>DBGenzai[[#This Row],[入社日]]</f>
        <v>44258</v>
      </c>
      <c r="AK62" s="343"/>
      <c r="AL62" s="355"/>
      <c r="AM62" s="77"/>
      <c r="AN62" s="355"/>
      <c r="AO62" s="345"/>
    </row>
    <row r="63" spans="1:41" ht="17.45" customHeight="1">
      <c r="A63" s="79" t="s">
        <v>114</v>
      </c>
      <c r="B63" s="80">
        <v>210304</v>
      </c>
      <c r="C63" s="81">
        <v>83373</v>
      </c>
      <c r="D63" s="82" t="s">
        <v>1845</v>
      </c>
      <c r="E63" s="269" t="s">
        <v>4633</v>
      </c>
      <c r="F63" s="281"/>
      <c r="G63" s="426"/>
      <c r="H63" s="83" t="s">
        <v>201</v>
      </c>
      <c r="I63" s="83" t="s">
        <v>202</v>
      </c>
      <c r="J63" s="80" t="s">
        <v>43</v>
      </c>
      <c r="K63" s="80" t="s">
        <v>44</v>
      </c>
      <c r="L63" s="84">
        <v>32862</v>
      </c>
      <c r="M63" s="80">
        <f ca="1">DATEDIF(DBGenzai[[#This Row],[生年月日]],TODAY(),"Y")</f>
        <v>35</v>
      </c>
      <c r="N63" s="347">
        <v>1400</v>
      </c>
      <c r="O63" s="85" t="s">
        <v>196</v>
      </c>
      <c r="P63" s="347">
        <v>1850</v>
      </c>
      <c r="Q63" s="85" t="s">
        <v>2141</v>
      </c>
      <c r="R63" s="347">
        <f t="shared" si="1"/>
        <v>450</v>
      </c>
      <c r="S63" s="85">
        <v>300000</v>
      </c>
      <c r="T63" s="78">
        <f>IF(OR(DBGenzai[[#This Row],[標準報酬]]="",DBGenzai[[#This Row],[標準報酬]]=0),"",ROUNDUP(_xlfn.XLOOKUP(DBGenzai[[#This Row],[標準報酬]],HDATE23[月  額],HDATE23[健康保険],"",0,1)-0.5,0))</f>
        <v>15045</v>
      </c>
      <c r="U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5">
        <f ca="1">IF(DBGenzai[[#This Row],[年齢]]&lt;=69,_xlfn.XLOOKUP(DBGenzai[[#This Row],[標準報酬]],HDATE23[月  額],HDATE23[厚生年金],"",0,1),"0")</f>
        <v>27450</v>
      </c>
      <c r="W63" s="86">
        <v>46039</v>
      </c>
      <c r="X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2" t="s">
        <v>46</v>
      </c>
      <c r="Z63" s="80" t="s">
        <v>2092</v>
      </c>
      <c r="AA63" s="94" t="s">
        <v>2266</v>
      </c>
      <c r="AB63" s="94" t="s">
        <v>2267</v>
      </c>
      <c r="AC63" s="87" t="s">
        <v>49</v>
      </c>
      <c r="AD63" s="87">
        <v>44258</v>
      </c>
      <c r="AE63" s="87">
        <v>45399</v>
      </c>
      <c r="AF63" s="87"/>
      <c r="AG63" s="87">
        <v>44317</v>
      </c>
      <c r="AH63" s="80" t="s">
        <v>50</v>
      </c>
      <c r="AI63" s="73" t="s">
        <v>2138</v>
      </c>
      <c r="AJ63" s="100">
        <f>DBGenzai[[#This Row],[入社日]]</f>
        <v>44258</v>
      </c>
      <c r="AK63" s="343"/>
      <c r="AL63" s="355"/>
      <c r="AM63" s="77"/>
      <c r="AN63" s="355"/>
      <c r="AO63" s="345"/>
    </row>
    <row r="64" spans="1:41" ht="17.45" customHeight="1">
      <c r="A64" s="79" t="s">
        <v>114</v>
      </c>
      <c r="B64" s="80">
        <v>210305</v>
      </c>
      <c r="C64" s="81">
        <v>8210054</v>
      </c>
      <c r="D64" s="82" t="s">
        <v>2129</v>
      </c>
      <c r="E64" s="101" t="s">
        <v>3161</v>
      </c>
      <c r="F64" s="256" t="s">
        <v>2782</v>
      </c>
      <c r="G64" s="256"/>
      <c r="H64" s="83" t="s">
        <v>203</v>
      </c>
      <c r="I64" s="83" t="s">
        <v>204</v>
      </c>
      <c r="J64" s="80" t="s">
        <v>43</v>
      </c>
      <c r="K64" s="80" t="s">
        <v>44</v>
      </c>
      <c r="L64" s="84">
        <v>34554</v>
      </c>
      <c r="M64" s="80">
        <f ca="1">DATEDIF(DBGenzai[[#This Row],[生年月日]],TODAY(),"Y")</f>
        <v>31</v>
      </c>
      <c r="N64" s="347">
        <v>1400</v>
      </c>
      <c r="O64" s="85" t="s">
        <v>196</v>
      </c>
      <c r="P64" s="347">
        <v>1990</v>
      </c>
      <c r="Q64" s="85" t="s">
        <v>205</v>
      </c>
      <c r="R64" s="347">
        <f t="shared" si="1"/>
        <v>590</v>
      </c>
      <c r="S64" s="85">
        <v>320000</v>
      </c>
      <c r="T64" s="78">
        <f>IF(OR(DBGenzai[[#This Row],[標準報酬]]="",DBGenzai[[#This Row],[標準報酬]]=0),"",ROUNDUP(_xlfn.XLOOKUP(DBGenzai[[#This Row],[標準報酬]],HDATE23[月  額],HDATE23[健康保険],"",0,1)-0.5,0))</f>
        <v>16048</v>
      </c>
      <c r="U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5">
        <f ca="1">IF(DBGenzai[[#This Row],[年齢]]&lt;=69,_xlfn.XLOOKUP(DBGenzai[[#This Row],[標準報酬]],HDATE23[月  額],HDATE23[厚生年金],"",0,1),"0")</f>
        <v>29280</v>
      </c>
      <c r="W64" s="86">
        <v>45721</v>
      </c>
      <c r="X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2" t="s">
        <v>46</v>
      </c>
      <c r="Z64" s="80" t="s">
        <v>2567</v>
      </c>
      <c r="AA64" s="94" t="s">
        <v>2568</v>
      </c>
      <c r="AB64" s="94" t="s">
        <v>2586</v>
      </c>
      <c r="AC64" s="87">
        <v>44931</v>
      </c>
      <c r="AD64" s="87">
        <v>44258</v>
      </c>
      <c r="AE64" s="87">
        <v>45369</v>
      </c>
      <c r="AF64" s="87"/>
      <c r="AG64" s="87">
        <v>44317</v>
      </c>
      <c r="AH64" s="80" t="s">
        <v>50</v>
      </c>
      <c r="AI64" s="73" t="s">
        <v>2476</v>
      </c>
      <c r="AJ64" s="100">
        <f>DBGenzai[[#This Row],[入社日]]</f>
        <v>44258</v>
      </c>
      <c r="AK64" s="343"/>
      <c r="AL64" s="355"/>
      <c r="AM64" s="77"/>
      <c r="AN64" s="355"/>
      <c r="AO64" s="345"/>
    </row>
    <row r="65" spans="1:41" ht="17.45" customHeight="1">
      <c r="A65" s="79" t="s">
        <v>114</v>
      </c>
      <c r="B65" s="80">
        <v>210302</v>
      </c>
      <c r="C65" s="81"/>
      <c r="D65" s="82" t="s">
        <v>95</v>
      </c>
      <c r="E65" s="262"/>
      <c r="F65" s="264"/>
      <c r="G65" s="356"/>
      <c r="H65" s="83" t="s">
        <v>1010</v>
      </c>
      <c r="I65" s="83" t="s">
        <v>1011</v>
      </c>
      <c r="J65" s="80" t="s">
        <v>43</v>
      </c>
      <c r="K65" s="80" t="s">
        <v>44</v>
      </c>
      <c r="L65" s="84">
        <v>31006</v>
      </c>
      <c r="M65" s="80">
        <f ca="1">DATEDIF(DBGenzai[[#This Row],[生年月日]],TODAY(),"Y")</f>
        <v>41</v>
      </c>
      <c r="N65" s="347">
        <v>1200</v>
      </c>
      <c r="O65" s="85"/>
      <c r="P65" s="347">
        <v>1600</v>
      </c>
      <c r="Q65" s="85"/>
      <c r="R65" s="347">
        <f t="shared" si="1"/>
        <v>400</v>
      </c>
      <c r="S65" s="85"/>
      <c r="T65" s="78" t="str">
        <f>IF(OR(DBGenzai[[#This Row],[標準報酬]]="",DBGenzai[[#This Row],[標準報酬]]=0),"",ROUNDUP(_xlfn.XLOOKUP(DBGenzai[[#This Row],[標準報酬]],HDATE23[月  額],HDATE23[健康保険],"",0,1)-0.5,0))</f>
        <v/>
      </c>
      <c r="U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5" t="str">
        <f ca="1">IF(DBGenzai[[#This Row],[年齢]]&lt;=69,_xlfn.XLOOKUP(DBGenzai[[#This Row],[標準報酬]],HDATE23[月  額],HDATE23[厚生年金],"",0,1),"0")</f>
        <v/>
      </c>
      <c r="W65" s="86">
        <v>45108</v>
      </c>
      <c r="X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2" t="s">
        <v>46</v>
      </c>
      <c r="Z65" s="80" t="s">
        <v>292</v>
      </c>
      <c r="AA65" s="83" t="s">
        <v>847</v>
      </c>
      <c r="AB65" s="83" t="s">
        <v>848</v>
      </c>
      <c r="AC65" s="87">
        <v>44256</v>
      </c>
      <c r="AD65" s="87">
        <v>44259</v>
      </c>
      <c r="AE65" s="87">
        <v>44266</v>
      </c>
      <c r="AF65" s="87"/>
      <c r="AG65" s="87">
        <v>44317</v>
      </c>
      <c r="AH65" s="80"/>
      <c r="AJ65" s="100">
        <f>DBGenzai[[#This Row],[入社日]]</f>
        <v>44259</v>
      </c>
      <c r="AK65" s="343"/>
      <c r="AL65" s="355"/>
      <c r="AM65" s="77"/>
      <c r="AN65" s="355"/>
      <c r="AO65" s="345"/>
    </row>
    <row r="66" spans="1:41" ht="17.45" customHeight="1">
      <c r="A66" s="79" t="s">
        <v>114</v>
      </c>
      <c r="B66" s="80">
        <v>210306</v>
      </c>
      <c r="C66" s="81">
        <v>232005</v>
      </c>
      <c r="D66" s="82" t="s">
        <v>152</v>
      </c>
      <c r="E66" s="82" t="s">
        <v>4630</v>
      </c>
      <c r="F66" s="255" t="s">
        <v>1722</v>
      </c>
      <c r="G66" s="426"/>
      <c r="H66" s="83" t="s">
        <v>206</v>
      </c>
      <c r="I66" s="83" t="s">
        <v>207</v>
      </c>
      <c r="J66" s="80" t="s">
        <v>43</v>
      </c>
      <c r="K66" s="80" t="s">
        <v>44</v>
      </c>
      <c r="L66" s="84">
        <v>33294</v>
      </c>
      <c r="M66" s="80">
        <f ca="1">DATEDIF(DBGenzai[[#This Row],[生年月日]],TODAY(),"Y")</f>
        <v>34</v>
      </c>
      <c r="N66" s="347">
        <v>1400</v>
      </c>
      <c r="O66" s="85" t="s">
        <v>98</v>
      </c>
      <c r="P66" s="347">
        <v>1770</v>
      </c>
      <c r="Q66" s="85" t="s">
        <v>99</v>
      </c>
      <c r="R66" s="347">
        <f t="shared" si="1"/>
        <v>370</v>
      </c>
      <c r="S66" s="85"/>
      <c r="T66" s="78" t="str">
        <f>IF(OR(DBGenzai[[#This Row],[標準報酬]]="",DBGenzai[[#This Row],[標準報酬]]=0),"",ROUNDUP(_xlfn.XLOOKUP(DBGenzai[[#This Row],[標準報酬]],HDATE23[月  額],HDATE23[健康保険],"",0,1)-0.5,0))</f>
        <v/>
      </c>
      <c r="U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5" t="str">
        <f ca="1">IF(DBGenzai[[#This Row],[年齢]]&lt;=69,_xlfn.XLOOKUP(DBGenzai[[#This Row],[標準報酬]],HDATE23[月  額],HDATE23[厚生年金],"",0,1),"0")</f>
        <v/>
      </c>
      <c r="W66" s="86">
        <v>45850</v>
      </c>
      <c r="X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2" t="s">
        <v>46</v>
      </c>
      <c r="Z66" s="80" t="s">
        <v>208</v>
      </c>
      <c r="AA66" s="94" t="s">
        <v>209</v>
      </c>
      <c r="AB66" s="94" t="s">
        <v>210</v>
      </c>
      <c r="AC66" s="87">
        <v>44260</v>
      </c>
      <c r="AD66" s="87">
        <v>44263</v>
      </c>
      <c r="AE66" s="87">
        <v>44762</v>
      </c>
      <c r="AF66" s="87"/>
      <c r="AG66" s="87">
        <v>44317</v>
      </c>
      <c r="AH66" s="80" t="s">
        <v>50</v>
      </c>
      <c r="AJ66" s="100">
        <f>DBGenzai[[#This Row],[入社日]]</f>
        <v>44263</v>
      </c>
      <c r="AK66" s="343"/>
      <c r="AL66" s="355"/>
      <c r="AM66" s="77"/>
      <c r="AN66" s="355"/>
      <c r="AO66" s="345"/>
    </row>
    <row r="67" spans="1:41" ht="17.45" customHeight="1">
      <c r="A67" s="79" t="s">
        <v>114</v>
      </c>
      <c r="B67" s="80">
        <v>210307</v>
      </c>
      <c r="C67" s="81"/>
      <c r="D67" s="82" t="s">
        <v>152</v>
      </c>
      <c r="E67" s="82"/>
      <c r="F67" s="253"/>
      <c r="G67" s="74"/>
      <c r="H67" s="83" t="s">
        <v>1012</v>
      </c>
      <c r="I67" s="83" t="s">
        <v>1013</v>
      </c>
      <c r="J67" s="80" t="s">
        <v>275</v>
      </c>
      <c r="K67" s="80" t="s">
        <v>44</v>
      </c>
      <c r="L67" s="84">
        <v>35982</v>
      </c>
      <c r="M67" s="80">
        <f ca="1">DATEDIF(DBGenzai[[#This Row],[生年月日]],TODAY(),"Y")</f>
        <v>27</v>
      </c>
      <c r="N67" s="347">
        <v>1000</v>
      </c>
      <c r="O67" s="85"/>
      <c r="P67" s="347">
        <v>1500</v>
      </c>
      <c r="Q67" s="85"/>
      <c r="R67" s="347">
        <f t="shared" si="1"/>
        <v>500</v>
      </c>
      <c r="S67" s="85"/>
      <c r="T67" s="78" t="str">
        <f>IF(OR(DBGenzai[[#This Row],[標準報酬]]="",DBGenzai[[#This Row],[標準報酬]]=0),"",ROUNDUP(_xlfn.XLOOKUP(DBGenzai[[#This Row],[標準報酬]],HDATE23[月  額],HDATE23[健康保険],"",0,1)-0.5,0))</f>
        <v/>
      </c>
      <c r="U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5" t="str">
        <f ca="1">IF(DBGenzai[[#This Row],[年齢]]&lt;=69,_xlfn.XLOOKUP(DBGenzai[[#This Row],[標準報酬]],HDATE23[月  額],HDATE23[厚生年金],"",0,1),"0")</f>
        <v/>
      </c>
      <c r="W67" s="86">
        <v>44520</v>
      </c>
      <c r="X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2" t="s">
        <v>277</v>
      </c>
      <c r="Z67" s="80" t="s">
        <v>208</v>
      </c>
      <c r="AA67" s="83" t="s">
        <v>209</v>
      </c>
      <c r="AB67" s="83" t="s">
        <v>210</v>
      </c>
      <c r="AC67" s="87">
        <v>44260</v>
      </c>
      <c r="AD67" s="87">
        <v>44263</v>
      </c>
      <c r="AE67" s="87">
        <v>44351</v>
      </c>
      <c r="AF67" s="87"/>
      <c r="AG67" s="87">
        <v>44317</v>
      </c>
      <c r="AH67" s="80"/>
      <c r="AJ67" s="100">
        <f>DBGenzai[[#This Row],[入社日]]</f>
        <v>44263</v>
      </c>
      <c r="AK67" s="343"/>
      <c r="AL67" s="355"/>
      <c r="AM67" s="77"/>
      <c r="AN67" s="355"/>
      <c r="AO67" s="345"/>
    </row>
    <row r="68" spans="1:41" ht="17.45" customHeight="1">
      <c r="A68" s="79" t="s">
        <v>114</v>
      </c>
      <c r="B68" s="80">
        <v>210308</v>
      </c>
      <c r="C68" s="81">
        <v>232006</v>
      </c>
      <c r="D68" s="82" t="s">
        <v>152</v>
      </c>
      <c r="E68" s="82" t="s">
        <v>4630</v>
      </c>
      <c r="F68" s="424" t="s">
        <v>1991</v>
      </c>
      <c r="G68" s="428"/>
      <c r="H68" s="83" t="s">
        <v>211</v>
      </c>
      <c r="I68" s="83" t="s">
        <v>212</v>
      </c>
      <c r="J68" s="80" t="s">
        <v>43</v>
      </c>
      <c r="K68" s="80" t="s">
        <v>44</v>
      </c>
      <c r="L68" s="84">
        <v>35195</v>
      </c>
      <c r="M68" s="80">
        <f ca="1">DATEDIF(DBGenzai[[#This Row],[生年月日]],TODAY(),"Y")</f>
        <v>29</v>
      </c>
      <c r="N68" s="347">
        <v>1400</v>
      </c>
      <c r="O68" s="85" t="s">
        <v>98</v>
      </c>
      <c r="P68" s="347">
        <v>1770</v>
      </c>
      <c r="Q68" s="85" t="s">
        <v>99</v>
      </c>
      <c r="R68" s="347">
        <f t="shared" si="1"/>
        <v>370</v>
      </c>
      <c r="S68" s="85"/>
      <c r="T68" s="78" t="str">
        <f>IF(OR(DBGenzai[[#This Row],[標準報酬]]="",DBGenzai[[#This Row],[標準報酬]]=0),"",ROUNDUP(_xlfn.XLOOKUP(DBGenzai[[#This Row],[標準報酬]],HDATE23[月  額],HDATE23[健康保険],"",0,1)-0.5,0))</f>
        <v/>
      </c>
      <c r="U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5" t="str">
        <f ca="1">IF(DBGenzai[[#This Row],[年齢]]&lt;=69,_xlfn.XLOOKUP(DBGenzai[[#This Row],[標準報酬]],HDATE23[月  額],HDATE23[厚生年金],"",0,1),"0")</f>
        <v/>
      </c>
      <c r="W68" s="86">
        <v>45217</v>
      </c>
      <c r="X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2" t="s">
        <v>46</v>
      </c>
      <c r="Z68" s="80" t="s">
        <v>208</v>
      </c>
      <c r="AA68" s="83" t="s">
        <v>1867</v>
      </c>
      <c r="AB68" s="83" t="s">
        <v>214</v>
      </c>
      <c r="AC68" s="87">
        <v>44409</v>
      </c>
      <c r="AD68" s="87">
        <v>44263</v>
      </c>
      <c r="AE68" s="87">
        <v>44951</v>
      </c>
      <c r="AF68" s="87">
        <v>44923</v>
      </c>
      <c r="AG68" s="87">
        <v>44317</v>
      </c>
      <c r="AH68" s="80" t="s">
        <v>50</v>
      </c>
      <c r="AJ68" s="100">
        <f>DBGenzai[[#This Row],[入社日]]</f>
        <v>44263</v>
      </c>
      <c r="AK68" s="343"/>
      <c r="AL68" s="355"/>
      <c r="AM68" s="77"/>
      <c r="AN68" s="355"/>
      <c r="AO68" s="345"/>
    </row>
    <row r="69" spans="1:41" ht="17.45" customHeight="1">
      <c r="A69" s="79" t="s">
        <v>114</v>
      </c>
      <c r="B69" s="80">
        <v>210309</v>
      </c>
      <c r="C69" s="81"/>
      <c r="D69" s="82" t="s">
        <v>152</v>
      </c>
      <c r="E69" s="82"/>
      <c r="F69" s="253"/>
      <c r="G69" s="74"/>
      <c r="H69" s="83" t="s">
        <v>1014</v>
      </c>
      <c r="I69" s="83" t="s">
        <v>1015</v>
      </c>
      <c r="J69" s="80" t="s">
        <v>43</v>
      </c>
      <c r="K69" s="80" t="s">
        <v>44</v>
      </c>
      <c r="L69" s="84">
        <v>31997</v>
      </c>
      <c r="M69" s="80">
        <f ca="1">DATEDIF(DBGenzai[[#This Row],[生年月日]],TODAY(),"Y")</f>
        <v>38</v>
      </c>
      <c r="N69" s="347">
        <v>1250</v>
      </c>
      <c r="O69" s="85" t="s">
        <v>98</v>
      </c>
      <c r="P69" s="347">
        <v>1600</v>
      </c>
      <c r="Q69" s="85"/>
      <c r="R69" s="347">
        <f t="shared" si="1"/>
        <v>350</v>
      </c>
      <c r="S69" s="85"/>
      <c r="T69" s="78" t="str">
        <f>IF(OR(DBGenzai[[#This Row],[標準報酬]]="",DBGenzai[[#This Row],[標準報酬]]=0),"",ROUNDUP(_xlfn.XLOOKUP(DBGenzai[[#This Row],[標準報酬]],HDATE23[月  額],HDATE23[健康保険],"",0,1)-0.5,0))</f>
        <v/>
      </c>
      <c r="U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5" t="str">
        <f ca="1">IF(DBGenzai[[#This Row],[年齢]]&lt;=69,_xlfn.XLOOKUP(DBGenzai[[#This Row],[標準報酬]],HDATE23[月  額],HDATE23[厚生年金],"",0,1),"0")</f>
        <v/>
      </c>
      <c r="W69" s="86">
        <v>44610</v>
      </c>
      <c r="X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2" t="s">
        <v>46</v>
      </c>
      <c r="Z69" s="80" t="s">
        <v>208</v>
      </c>
      <c r="AA69" s="83" t="s">
        <v>213</v>
      </c>
      <c r="AB69" s="83" t="s">
        <v>1016</v>
      </c>
      <c r="AC69" s="87">
        <v>44261</v>
      </c>
      <c r="AD69" s="87">
        <v>44263</v>
      </c>
      <c r="AE69" s="87">
        <v>44386</v>
      </c>
      <c r="AF69" s="87"/>
      <c r="AG69" s="87">
        <v>44317</v>
      </c>
      <c r="AH69" s="80"/>
      <c r="AJ69" s="100">
        <f>DBGenzai[[#This Row],[入社日]]</f>
        <v>44263</v>
      </c>
      <c r="AK69" s="343"/>
      <c r="AL69" s="355"/>
      <c r="AM69" s="77"/>
      <c r="AN69" s="355"/>
      <c r="AO69" s="345"/>
    </row>
    <row r="70" spans="1:41" ht="17.45" customHeight="1">
      <c r="A70" s="79" t="s">
        <v>114</v>
      </c>
      <c r="B70" s="80">
        <v>210310</v>
      </c>
      <c r="C70" s="81"/>
      <c r="D70" s="82" t="s">
        <v>152</v>
      </c>
      <c r="E70" s="82"/>
      <c r="F70" s="253"/>
      <c r="G70" s="74"/>
      <c r="H70" s="83" t="s">
        <v>1017</v>
      </c>
      <c r="I70" s="83" t="s">
        <v>1018</v>
      </c>
      <c r="J70" s="80" t="s">
        <v>43</v>
      </c>
      <c r="K70" s="80" t="s">
        <v>44</v>
      </c>
      <c r="L70" s="84">
        <v>34725</v>
      </c>
      <c r="M70" s="80">
        <f ca="1">DATEDIF(DBGenzai[[#This Row],[生年月日]],TODAY(),"Y")</f>
        <v>30</v>
      </c>
      <c r="N70" s="347">
        <v>1250</v>
      </c>
      <c r="O70" s="85"/>
      <c r="P70" s="347">
        <v>1600</v>
      </c>
      <c r="Q70" s="85"/>
      <c r="R70" s="347">
        <f t="shared" si="1"/>
        <v>350</v>
      </c>
      <c r="S70" s="85"/>
      <c r="T70" s="78" t="str">
        <f>IF(OR(DBGenzai[[#This Row],[標準報酬]]="",DBGenzai[[#This Row],[標準報酬]]=0),"",ROUNDUP(_xlfn.XLOOKUP(DBGenzai[[#This Row],[標準報酬]],HDATE23[月  額],HDATE23[健康保険],"",0,1)-0.5,0))</f>
        <v/>
      </c>
      <c r="U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5" t="str">
        <f ca="1">IF(DBGenzai[[#This Row],[年齢]]&lt;=69,_xlfn.XLOOKUP(DBGenzai[[#This Row],[標準報酬]],HDATE23[月  額],HDATE23[厚生年金],"",0,1),"0")</f>
        <v/>
      </c>
      <c r="W70" s="86">
        <v>45475</v>
      </c>
      <c r="X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2" t="s">
        <v>46</v>
      </c>
      <c r="Z70" s="80" t="s">
        <v>208</v>
      </c>
      <c r="AA70" s="83" t="s">
        <v>209</v>
      </c>
      <c r="AB70" s="83" t="s">
        <v>1019</v>
      </c>
      <c r="AC70" s="87">
        <v>44261</v>
      </c>
      <c r="AD70" s="87">
        <v>44263</v>
      </c>
      <c r="AE70" s="87">
        <v>44434</v>
      </c>
      <c r="AF70" s="87"/>
      <c r="AG70" s="87">
        <v>44317</v>
      </c>
      <c r="AH70" s="80"/>
      <c r="AJ70" s="100">
        <f>DBGenzai[[#This Row],[入社日]]</f>
        <v>44263</v>
      </c>
      <c r="AK70" s="343"/>
      <c r="AL70" s="355"/>
      <c r="AM70" s="77"/>
      <c r="AN70" s="355"/>
      <c r="AO70" s="345"/>
    </row>
    <row r="71" spans="1:41" ht="17.45" customHeight="1">
      <c r="A71" s="79" t="s">
        <v>114</v>
      </c>
      <c r="B71" s="80">
        <v>210311</v>
      </c>
      <c r="C71" s="81"/>
      <c r="D71" s="82" t="s">
        <v>76</v>
      </c>
      <c r="E71" s="82" t="s">
        <v>4623</v>
      </c>
      <c r="F71" s="253"/>
      <c r="G71" s="74"/>
      <c r="H71" s="83" t="s">
        <v>1020</v>
      </c>
      <c r="I71" s="83" t="s">
        <v>1021</v>
      </c>
      <c r="J71" s="80" t="s">
        <v>43</v>
      </c>
      <c r="K71" s="80" t="s">
        <v>44</v>
      </c>
      <c r="L71" s="84">
        <v>33126</v>
      </c>
      <c r="M71" s="80">
        <f ca="1">DATEDIF(DBGenzai[[#This Row],[生年月日]],TODAY(),"Y")</f>
        <v>35</v>
      </c>
      <c r="N71" s="347">
        <v>1200</v>
      </c>
      <c r="O71" s="85"/>
      <c r="P71" s="347">
        <v>1600</v>
      </c>
      <c r="Q71" s="85"/>
      <c r="R71" s="347">
        <f t="shared" si="1"/>
        <v>400</v>
      </c>
      <c r="S71" s="85"/>
      <c r="T71" s="78" t="str">
        <f>IF(OR(DBGenzai[[#This Row],[標準報酬]]="",DBGenzai[[#This Row],[標準報酬]]=0),"",ROUNDUP(_xlfn.XLOOKUP(DBGenzai[[#This Row],[標準報酬]],HDATE23[月  額],HDATE23[健康保険],"",0,1)-0.5,0))</f>
        <v/>
      </c>
      <c r="U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5" t="str">
        <f ca="1">IF(DBGenzai[[#This Row],[年齢]]&lt;=69,_xlfn.XLOOKUP(DBGenzai[[#This Row],[標準報酬]],HDATE23[月  額],HDATE23[厚生年金],"",0,1),"0")</f>
        <v/>
      </c>
      <c r="W71" s="86">
        <v>44594</v>
      </c>
      <c r="X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2" t="s">
        <v>46</v>
      </c>
      <c r="Z71" s="80" t="s">
        <v>163</v>
      </c>
      <c r="AA71" s="83" t="s">
        <v>179</v>
      </c>
      <c r="AB71" s="83" t="s">
        <v>180</v>
      </c>
      <c r="AC71" s="87">
        <v>44260</v>
      </c>
      <c r="AD71" s="87">
        <v>44264</v>
      </c>
      <c r="AE71" s="87">
        <v>44330</v>
      </c>
      <c r="AF71" s="87"/>
      <c r="AG71" s="87">
        <v>44317</v>
      </c>
      <c r="AH71" s="80"/>
      <c r="AJ71" s="100">
        <f>DBGenzai[[#This Row],[入社日]]</f>
        <v>44264</v>
      </c>
      <c r="AK71" s="343"/>
      <c r="AL71" s="355"/>
      <c r="AM71" s="77"/>
      <c r="AN71" s="355"/>
      <c r="AO71" s="345"/>
    </row>
    <row r="72" spans="1:41">
      <c r="A72" s="79" t="s">
        <v>114</v>
      </c>
      <c r="B72" s="80">
        <v>210312</v>
      </c>
      <c r="C72" s="81">
        <v>83448</v>
      </c>
      <c r="D72" s="82" t="s">
        <v>193</v>
      </c>
      <c r="E72" s="82" t="s">
        <v>4634</v>
      </c>
      <c r="F72" s="256"/>
      <c r="G72" s="426"/>
      <c r="H72" s="83" t="s">
        <v>215</v>
      </c>
      <c r="I72" s="83" t="s">
        <v>216</v>
      </c>
      <c r="J72" s="80" t="s">
        <v>43</v>
      </c>
      <c r="K72" s="80" t="s">
        <v>44</v>
      </c>
      <c r="L72" s="84">
        <v>33491</v>
      </c>
      <c r="M72" s="80">
        <f ca="1">DATEDIF(DBGenzai[[#This Row],[生年月日]],TODAY(),"Y")</f>
        <v>34</v>
      </c>
      <c r="N72" s="347">
        <v>1500</v>
      </c>
      <c r="O72" s="85" t="s">
        <v>196</v>
      </c>
      <c r="P72" s="347">
        <v>2300</v>
      </c>
      <c r="Q72" s="85" t="s">
        <v>197</v>
      </c>
      <c r="R72" s="347">
        <f t="shared" si="1"/>
        <v>800</v>
      </c>
      <c r="S72" s="85">
        <v>340000</v>
      </c>
      <c r="T72" s="78">
        <f>IF(OR(DBGenzai[[#This Row],[標準報酬]]="",DBGenzai[[#This Row],[標準報酬]]=0),"",ROUNDUP(_xlfn.XLOOKUP(DBGenzai[[#This Row],[標準報酬]],HDATE23[月  額],HDATE23[健康保険],"",0,1)-0.5,0))</f>
        <v>17051</v>
      </c>
      <c r="U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5">
        <f ca="1">IF(DBGenzai[[#This Row],[年齢]]&lt;=69,_xlfn.XLOOKUP(DBGenzai[[#This Row],[標準報酬]],HDATE23[月  額],HDATE23[厚生年金],"",0,1),"0")</f>
        <v>31110</v>
      </c>
      <c r="W72" s="86">
        <v>45194</v>
      </c>
      <c r="X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2" t="s">
        <v>46</v>
      </c>
      <c r="Z72" s="80" t="s">
        <v>217</v>
      </c>
      <c r="AA72" s="82" t="s">
        <v>218</v>
      </c>
      <c r="AB72" s="83" t="s">
        <v>219</v>
      </c>
      <c r="AC72" s="87">
        <v>44408</v>
      </c>
      <c r="AD72" s="87">
        <v>44272</v>
      </c>
      <c r="AE72" s="87">
        <v>44984</v>
      </c>
      <c r="AF72" s="87"/>
      <c r="AG72" s="87">
        <v>44348</v>
      </c>
      <c r="AH72" s="80" t="s">
        <v>50</v>
      </c>
      <c r="AJ72" s="100">
        <f>DBGenzai[[#This Row],[入社日]]</f>
        <v>44272</v>
      </c>
      <c r="AK72" s="343"/>
      <c r="AL72" s="355"/>
      <c r="AM72" s="77"/>
      <c r="AN72" s="355"/>
      <c r="AO72" s="345"/>
    </row>
    <row r="73" spans="1:41" ht="17.45" customHeight="1">
      <c r="A73" s="79" t="s">
        <v>114</v>
      </c>
      <c r="B73" s="80">
        <v>210313</v>
      </c>
      <c r="C73" s="81">
        <v>83455</v>
      </c>
      <c r="D73" s="82" t="s">
        <v>193</v>
      </c>
      <c r="E73" s="82" t="s">
        <v>4634</v>
      </c>
      <c r="F73" s="255"/>
      <c r="G73" s="426"/>
      <c r="H73" s="83" t="s">
        <v>220</v>
      </c>
      <c r="I73" s="83" t="s">
        <v>221</v>
      </c>
      <c r="J73" s="80" t="s">
        <v>43</v>
      </c>
      <c r="K73" s="80" t="s">
        <v>44</v>
      </c>
      <c r="L73" s="84">
        <v>33608</v>
      </c>
      <c r="M73" s="80">
        <f ca="1">DATEDIF(DBGenzai[[#This Row],[生年月日]],TODAY(),"Y")</f>
        <v>33</v>
      </c>
      <c r="N73" s="347">
        <v>1500</v>
      </c>
      <c r="O73" s="85" t="s">
        <v>196</v>
      </c>
      <c r="P73" s="347">
        <v>2300</v>
      </c>
      <c r="Q73" s="85" t="s">
        <v>197</v>
      </c>
      <c r="R73" s="347">
        <f t="shared" si="1"/>
        <v>800</v>
      </c>
      <c r="S73" s="85">
        <v>300000</v>
      </c>
      <c r="T73" s="78">
        <f>IF(OR(DBGenzai[[#This Row],[標準報酬]]="",DBGenzai[[#This Row],[標準報酬]]=0),"",ROUNDUP(_xlfn.XLOOKUP(DBGenzai[[#This Row],[標準報酬]],HDATE23[月  額],HDATE23[健康保険],"",0,1)-0.5,0))</f>
        <v>15045</v>
      </c>
      <c r="U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5">
        <f ca="1">IF(DBGenzai[[#This Row],[年齢]]&lt;=69,_xlfn.XLOOKUP(DBGenzai[[#This Row],[標準報酬]],HDATE23[月  額],HDATE23[厚生年金],"",0,1),"0")</f>
        <v>27450</v>
      </c>
      <c r="W73" s="86">
        <v>45360</v>
      </c>
      <c r="X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2" t="s">
        <v>46</v>
      </c>
      <c r="Z73" s="80" t="s">
        <v>222</v>
      </c>
      <c r="AA73" s="82" t="s">
        <v>223</v>
      </c>
      <c r="AB73" s="83" t="s">
        <v>224</v>
      </c>
      <c r="AC73" s="87">
        <v>44270</v>
      </c>
      <c r="AD73" s="87">
        <v>44272</v>
      </c>
      <c r="AE73" s="87">
        <v>45015</v>
      </c>
      <c r="AF73" s="87"/>
      <c r="AG73" s="87">
        <v>44348</v>
      </c>
      <c r="AH73" s="80" t="s">
        <v>50</v>
      </c>
      <c r="AJ73" s="100">
        <f>DBGenzai[[#This Row],[入社日]]</f>
        <v>44272</v>
      </c>
      <c r="AK73" s="343"/>
      <c r="AL73" s="355"/>
      <c r="AM73" s="77"/>
      <c r="AN73" s="355"/>
      <c r="AO73" s="345"/>
    </row>
    <row r="74" spans="1:41" ht="17.45" customHeight="1">
      <c r="A74" s="79" t="s">
        <v>114</v>
      </c>
      <c r="B74" s="92">
        <v>210314</v>
      </c>
      <c r="C74" s="96"/>
      <c r="D74" s="82" t="s">
        <v>177</v>
      </c>
      <c r="E74" s="82" t="s">
        <v>4632</v>
      </c>
      <c r="F74" s="82"/>
      <c r="G74" s="93"/>
      <c r="H74" s="97" t="s">
        <v>1022</v>
      </c>
      <c r="I74" s="97" t="s">
        <v>1023</v>
      </c>
      <c r="J74" s="92" t="s">
        <v>43</v>
      </c>
      <c r="K74" s="92" t="s">
        <v>44</v>
      </c>
      <c r="L74" s="360">
        <v>33870</v>
      </c>
      <c r="M74" s="80">
        <f ca="1">DATEDIF(DBGenzai[[#This Row],[生年月日]],TODAY(),"Y")</f>
        <v>33</v>
      </c>
      <c r="N74" s="349">
        <v>1200</v>
      </c>
      <c r="O74" s="98"/>
      <c r="P74" s="349">
        <v>1600</v>
      </c>
      <c r="Q74" s="98"/>
      <c r="R74" s="349">
        <f t="shared" si="1"/>
        <v>400</v>
      </c>
      <c r="S74" s="85"/>
      <c r="T74" s="78" t="str">
        <f>IF(OR(DBGenzai[[#This Row],[標準報酬]]="",DBGenzai[[#This Row],[標準報酬]]=0),"",ROUNDUP(_xlfn.XLOOKUP(DBGenzai[[#This Row],[標準報酬]],HDATE23[月  額],HDATE23[健康保険],"",0,1)-0.5,0))</f>
        <v/>
      </c>
      <c r="U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8" t="str">
        <f ca="1">IF(DBGenzai[[#This Row],[年齢]]&lt;=69,_xlfn.XLOOKUP(DBGenzai[[#This Row],[標準報酬]],HDATE23[月  額],HDATE23[厚生年金],"",0,1),"0")</f>
        <v/>
      </c>
      <c r="W74" s="280"/>
      <c r="X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2" t="s">
        <v>46</v>
      </c>
      <c r="Z74" s="92" t="s">
        <v>163</v>
      </c>
      <c r="AA74" s="97" t="s">
        <v>179</v>
      </c>
      <c r="AB74" s="97" t="s">
        <v>180</v>
      </c>
      <c r="AC74" s="99">
        <v>44270</v>
      </c>
      <c r="AD74" s="99">
        <v>44274</v>
      </c>
      <c r="AE74" s="99">
        <v>44347</v>
      </c>
      <c r="AF74" s="99"/>
      <c r="AG74" s="87">
        <v>44348</v>
      </c>
      <c r="AH74" s="80"/>
      <c r="AJ74" s="100">
        <f>DBGenzai[[#This Row],[入社日]]</f>
        <v>44274</v>
      </c>
      <c r="AK74" s="343"/>
      <c r="AL74" s="355"/>
      <c r="AM74" s="77"/>
      <c r="AN74" s="355"/>
      <c r="AO74" s="345"/>
    </row>
    <row r="75" spans="1:41" ht="17.45" customHeight="1">
      <c r="A75" s="79" t="s">
        <v>114</v>
      </c>
      <c r="B75" s="92">
        <v>210315</v>
      </c>
      <c r="C75" s="96"/>
      <c r="D75" s="82" t="s">
        <v>193</v>
      </c>
      <c r="E75" s="82"/>
      <c r="F75" s="82"/>
      <c r="G75" s="82"/>
      <c r="H75" s="97" t="s">
        <v>1024</v>
      </c>
      <c r="I75" s="97" t="s">
        <v>1025</v>
      </c>
      <c r="J75" s="92" t="s">
        <v>43</v>
      </c>
      <c r="K75" s="92" t="s">
        <v>44</v>
      </c>
      <c r="L75" s="360">
        <v>33176</v>
      </c>
      <c r="M75" s="80">
        <f ca="1">DATEDIF(DBGenzai[[#This Row],[生年月日]],TODAY(),"Y")</f>
        <v>35</v>
      </c>
      <c r="N75" s="349">
        <v>1500</v>
      </c>
      <c r="O75" s="85" t="s">
        <v>196</v>
      </c>
      <c r="P75" s="349">
        <v>2300</v>
      </c>
      <c r="Q75" s="85">
        <v>800</v>
      </c>
      <c r="R75" s="349">
        <f t="shared" si="1"/>
        <v>800</v>
      </c>
      <c r="S75" s="85"/>
      <c r="T75" s="78" t="str">
        <f>IF(OR(DBGenzai[[#This Row],[標準報酬]]="",DBGenzai[[#This Row],[標準報酬]]=0),"",ROUNDUP(_xlfn.XLOOKUP(DBGenzai[[#This Row],[標準報酬]],HDATE23[月  額],HDATE23[健康保険],"",0,1)-0.5,0))</f>
        <v/>
      </c>
      <c r="U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8" t="str">
        <f ca="1">IF(DBGenzai[[#This Row],[年齢]]&lt;=69,_xlfn.XLOOKUP(DBGenzai[[#This Row],[標準報酬]],HDATE23[月  額],HDATE23[厚生年金],"",0,1),"0")</f>
        <v/>
      </c>
      <c r="W75" s="280">
        <v>44704</v>
      </c>
      <c r="X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2" t="s">
        <v>46</v>
      </c>
      <c r="Z75" s="92" t="s">
        <v>198</v>
      </c>
      <c r="AA75" s="97" t="s">
        <v>199</v>
      </c>
      <c r="AB75" s="97" t="s">
        <v>200</v>
      </c>
      <c r="AC75" s="87">
        <v>44276</v>
      </c>
      <c r="AD75" s="99">
        <v>44277</v>
      </c>
      <c r="AE75" s="99">
        <v>44520</v>
      </c>
      <c r="AF75" s="99"/>
      <c r="AG75" s="87">
        <v>44348</v>
      </c>
      <c r="AH75" s="80"/>
      <c r="AJ75" s="100">
        <f>DBGenzai[[#This Row],[入社日]]</f>
        <v>44277</v>
      </c>
      <c r="AK75" s="343"/>
      <c r="AL75" s="355"/>
      <c r="AM75" s="77"/>
      <c r="AN75" s="355"/>
      <c r="AO75" s="345"/>
    </row>
    <row r="76" spans="1:41" ht="17.45" customHeight="1">
      <c r="A76" s="79" t="s">
        <v>114</v>
      </c>
      <c r="B76" s="92">
        <v>210316</v>
      </c>
      <c r="C76" s="96"/>
      <c r="D76" s="82" t="s">
        <v>177</v>
      </c>
      <c r="E76" s="93" t="s">
        <v>4632</v>
      </c>
      <c r="F76" s="253"/>
      <c r="G76" s="74"/>
      <c r="H76" s="97" t="s">
        <v>1026</v>
      </c>
      <c r="I76" s="97" t="s">
        <v>1027</v>
      </c>
      <c r="J76" s="92" t="s">
        <v>43</v>
      </c>
      <c r="K76" s="92" t="s">
        <v>64</v>
      </c>
      <c r="L76" s="360">
        <v>29519</v>
      </c>
      <c r="M76" s="80">
        <f ca="1">DATEDIF(DBGenzai[[#This Row],[生年月日]],TODAY(),"Y")</f>
        <v>45</v>
      </c>
      <c r="N76" s="349">
        <v>1250</v>
      </c>
      <c r="O76" s="85"/>
      <c r="P76" s="349">
        <v>1650</v>
      </c>
      <c r="Q76" s="85"/>
      <c r="R76" s="349">
        <f t="shared" si="1"/>
        <v>400</v>
      </c>
      <c r="S76" s="85"/>
      <c r="T76" s="78" t="str">
        <f>IF(OR(DBGenzai[[#This Row],[標準報酬]]="",DBGenzai[[#This Row],[標準報酬]]=0),"",ROUNDUP(_xlfn.XLOOKUP(DBGenzai[[#This Row],[標準報酬]],HDATE23[月  額],HDATE23[健康保険],"",0,1)-0.5,0))</f>
        <v/>
      </c>
      <c r="U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8" t="str">
        <f ca="1">IF(DBGenzai[[#This Row],[年齢]]&lt;=69,_xlfn.XLOOKUP(DBGenzai[[#This Row],[標準報酬]],HDATE23[月  額],HDATE23[厚生年金],"",0,1),"0")</f>
        <v/>
      </c>
      <c r="W76" s="280">
        <v>45325</v>
      </c>
      <c r="X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2" t="s">
        <v>708</v>
      </c>
      <c r="Z76" s="80" t="s">
        <v>1028</v>
      </c>
      <c r="AA76" s="83" t="s">
        <v>1029</v>
      </c>
      <c r="AB76" s="83" t="s">
        <v>1030</v>
      </c>
      <c r="AC76" s="99" t="s">
        <v>1697</v>
      </c>
      <c r="AD76" s="99">
        <v>44277</v>
      </c>
      <c r="AE76" s="99">
        <v>44299</v>
      </c>
      <c r="AF76" s="99"/>
      <c r="AG76" s="87">
        <v>44348</v>
      </c>
      <c r="AH76" s="80"/>
      <c r="AJ76" s="100">
        <f>DBGenzai[[#This Row],[入社日]]</f>
        <v>44277</v>
      </c>
      <c r="AK76" s="343"/>
      <c r="AL76" s="355"/>
      <c r="AM76" s="77"/>
      <c r="AN76" s="355"/>
      <c r="AO76" s="345"/>
    </row>
    <row r="77" spans="1:41" ht="17.45" customHeight="1">
      <c r="A77" s="79" t="s">
        <v>114</v>
      </c>
      <c r="B77" s="92">
        <v>210317</v>
      </c>
      <c r="C77" s="96">
        <v>42</v>
      </c>
      <c r="D77" s="82" t="s">
        <v>2103</v>
      </c>
      <c r="E77" s="93" t="s">
        <v>4619</v>
      </c>
      <c r="F77" s="260" t="s">
        <v>2747</v>
      </c>
      <c r="G77" s="74" t="s">
        <v>2748</v>
      </c>
      <c r="H77" s="97" t="s">
        <v>225</v>
      </c>
      <c r="I77" s="83" t="s">
        <v>226</v>
      </c>
      <c r="J77" s="92" t="s">
        <v>43</v>
      </c>
      <c r="K77" s="80" t="s">
        <v>44</v>
      </c>
      <c r="L77" s="360">
        <v>32306</v>
      </c>
      <c r="M77" s="80">
        <f ca="1">DATEDIF(DBGenzai[[#This Row],[生年月日]],TODAY(),"Y")</f>
        <v>37</v>
      </c>
      <c r="N77" s="349">
        <v>1300</v>
      </c>
      <c r="O77" s="85" t="s">
        <v>227</v>
      </c>
      <c r="P77" s="349">
        <v>1800</v>
      </c>
      <c r="Q77" s="85"/>
      <c r="R77" s="349">
        <f t="shared" si="1"/>
        <v>500</v>
      </c>
      <c r="S77" s="85">
        <v>240000</v>
      </c>
      <c r="T77" s="78">
        <f>IF(OR(DBGenzai[[#This Row],[標準報酬]]="",DBGenzai[[#This Row],[標準報酬]]=0),"",ROUNDUP(_xlfn.XLOOKUP(DBGenzai[[#This Row],[標準報酬]],HDATE23[月  額],HDATE23[健康保険],"",0,1)-0.5,0))</f>
        <v>12036</v>
      </c>
      <c r="U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8">
        <f ca="1">IF(DBGenzai[[#This Row],[年齢]]&lt;=69,_xlfn.XLOOKUP(DBGenzai[[#This Row],[標準報酬]],HDATE23[月  額],HDATE23[厚生年金],"",0,1),"0")</f>
        <v>21960</v>
      </c>
      <c r="W77" s="280">
        <v>45285</v>
      </c>
      <c r="X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2" t="s">
        <v>46</v>
      </c>
      <c r="Z77" s="80" t="s">
        <v>228</v>
      </c>
      <c r="AA77" s="83" t="s">
        <v>48</v>
      </c>
      <c r="AB77" s="83" t="s">
        <v>229</v>
      </c>
      <c r="AC77" s="87" t="s">
        <v>49</v>
      </c>
      <c r="AD77" s="99">
        <v>44277</v>
      </c>
      <c r="AE77" s="99">
        <v>45127</v>
      </c>
      <c r="AF77" s="99"/>
      <c r="AG77" s="87">
        <v>44348</v>
      </c>
      <c r="AH77" s="80" t="s">
        <v>50</v>
      </c>
      <c r="AJ77" s="100">
        <f>DBGenzai[[#This Row],[入社日]]</f>
        <v>44277</v>
      </c>
      <c r="AK77" s="343"/>
      <c r="AL77" s="355"/>
      <c r="AM77" s="77"/>
      <c r="AN77" s="355"/>
      <c r="AO77" s="345"/>
    </row>
    <row r="78" spans="1:41" ht="17.45" customHeight="1">
      <c r="A78" s="79" t="s">
        <v>114</v>
      </c>
      <c r="B78" s="80">
        <v>210318</v>
      </c>
      <c r="C78" s="81">
        <v>242010</v>
      </c>
      <c r="D78" s="82" t="s">
        <v>95</v>
      </c>
      <c r="E78" s="101" t="s">
        <v>4626</v>
      </c>
      <c r="F78" s="256" t="s">
        <v>1982</v>
      </c>
      <c r="G78" s="256" t="s">
        <v>2647</v>
      </c>
      <c r="H78" s="83" t="s">
        <v>230</v>
      </c>
      <c r="I78" s="83" t="s">
        <v>231</v>
      </c>
      <c r="J78" s="80" t="s">
        <v>43</v>
      </c>
      <c r="K78" s="80" t="s">
        <v>44</v>
      </c>
      <c r="L78" s="84">
        <v>34467</v>
      </c>
      <c r="M78" s="80">
        <f ca="1">DATEDIF(DBGenzai[[#This Row],[生年月日]],TODAY(),"Y")</f>
        <v>31</v>
      </c>
      <c r="N78" s="347">
        <v>1400</v>
      </c>
      <c r="O78" s="85" t="s">
        <v>98</v>
      </c>
      <c r="P78" s="347">
        <v>1790</v>
      </c>
      <c r="Q78" s="85" t="s">
        <v>99</v>
      </c>
      <c r="R78" s="347">
        <f t="shared" si="1"/>
        <v>390</v>
      </c>
      <c r="S78" s="85">
        <v>260000</v>
      </c>
      <c r="T78" s="78">
        <f>IF(OR(DBGenzai[[#This Row],[標準報酬]]="",DBGenzai[[#This Row],[標準報酬]]=0),"",ROUNDUP(_xlfn.XLOOKUP(DBGenzai[[#This Row],[標準報酬]],HDATE23[月  額],HDATE23[健康保険],"",0,1)-0.5,0))</f>
        <v>13039</v>
      </c>
      <c r="U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5">
        <f ca="1">IF(DBGenzai[[#This Row],[年齢]]&lt;=69,_xlfn.XLOOKUP(DBGenzai[[#This Row],[標準報酬]],HDATE23[月  額],HDATE23[厚生年金],"",0,1),"0")</f>
        <v>23790</v>
      </c>
      <c r="W78" s="86">
        <v>45598</v>
      </c>
      <c r="X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2" t="s">
        <v>46</v>
      </c>
      <c r="Z78" s="80" t="s">
        <v>135</v>
      </c>
      <c r="AA78" s="82" t="s">
        <v>232</v>
      </c>
      <c r="AB78" s="83" t="s">
        <v>233</v>
      </c>
      <c r="AC78" s="87">
        <v>44273</v>
      </c>
      <c r="AD78" s="87">
        <v>44279</v>
      </c>
      <c r="AE78" s="87">
        <v>45288</v>
      </c>
      <c r="AF78" s="87"/>
      <c r="AG78" s="87">
        <v>44348</v>
      </c>
      <c r="AH78" s="80" t="s">
        <v>50</v>
      </c>
      <c r="AJ78" s="100">
        <f>DBGenzai[[#This Row],[入社日]]</f>
        <v>44279</v>
      </c>
      <c r="AK78" s="343"/>
      <c r="AL78" s="355"/>
      <c r="AM78" s="77"/>
      <c r="AN78" s="355"/>
      <c r="AO78" s="345"/>
    </row>
    <row r="79" spans="1:41" ht="17.45" customHeight="1">
      <c r="A79" s="79" t="s">
        <v>114</v>
      </c>
      <c r="B79" s="92">
        <v>210319</v>
      </c>
      <c r="C79" s="96">
        <v>410010</v>
      </c>
      <c r="D79" s="93" t="s">
        <v>234</v>
      </c>
      <c r="E79" s="262" t="s">
        <v>1849</v>
      </c>
      <c r="F79" s="266" t="s">
        <v>1850</v>
      </c>
      <c r="G79" s="266"/>
      <c r="H79" s="97" t="s">
        <v>235</v>
      </c>
      <c r="I79" s="97" t="s">
        <v>236</v>
      </c>
      <c r="J79" s="92" t="s">
        <v>43</v>
      </c>
      <c r="K79" s="80" t="s">
        <v>44</v>
      </c>
      <c r="L79" s="360">
        <v>33589</v>
      </c>
      <c r="M79" s="80">
        <f ca="1">DATEDIF(DBGenzai[[#This Row],[生年月日]],TODAY(),"Y")</f>
        <v>33</v>
      </c>
      <c r="N79" s="349">
        <v>1350</v>
      </c>
      <c r="O79" s="85" t="s">
        <v>237</v>
      </c>
      <c r="P79" s="349">
        <v>1700</v>
      </c>
      <c r="Q79" s="85" t="s">
        <v>99</v>
      </c>
      <c r="R79" s="349">
        <f t="shared" si="1"/>
        <v>350</v>
      </c>
      <c r="S79" s="85"/>
      <c r="T79" s="78" t="str">
        <f>IF(OR(DBGenzai[[#This Row],[標準報酬]]="",DBGenzai[[#This Row],[標準報酬]]=0),"",ROUNDUP(_xlfn.XLOOKUP(DBGenzai[[#This Row],[標準報酬]],HDATE23[月  額],HDATE23[健康保険],"",0,1)-0.5,0))</f>
        <v/>
      </c>
      <c r="U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8" t="str">
        <f ca="1">IF(DBGenzai[[#This Row],[年齢]]&lt;=69,_xlfn.XLOOKUP(DBGenzai[[#This Row],[標準報酬]],HDATE23[月  額],HDATE23[厚生年金],"",0,1),"0")</f>
        <v/>
      </c>
      <c r="W79" s="280">
        <v>45257</v>
      </c>
      <c r="X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3" t="s">
        <v>46</v>
      </c>
      <c r="Z79" s="80" t="s">
        <v>238</v>
      </c>
      <c r="AA79" s="83" t="s">
        <v>239</v>
      </c>
      <c r="AB79" s="83" t="s">
        <v>240</v>
      </c>
      <c r="AC79" s="99">
        <v>44280</v>
      </c>
      <c r="AD79" s="99">
        <v>44286</v>
      </c>
      <c r="AE79" s="99">
        <v>44764</v>
      </c>
      <c r="AF79" s="99"/>
      <c r="AG79" s="99">
        <v>44348</v>
      </c>
      <c r="AH79" s="80" t="s">
        <v>50</v>
      </c>
      <c r="AI79" s="73" t="s">
        <v>241</v>
      </c>
      <c r="AJ79" s="100">
        <f>DBGenzai[[#This Row],[入社日]]</f>
        <v>44286</v>
      </c>
      <c r="AK79" s="343"/>
      <c r="AL79" s="355"/>
      <c r="AM79" s="77"/>
      <c r="AN79" s="355"/>
      <c r="AO79" s="345"/>
    </row>
    <row r="80" spans="1:41" ht="17.45" customHeight="1">
      <c r="A80" s="79" t="s">
        <v>114</v>
      </c>
      <c r="B80" s="80">
        <v>210401</v>
      </c>
      <c r="C80" s="81">
        <v>8210007</v>
      </c>
      <c r="D80" s="82" t="s">
        <v>2128</v>
      </c>
      <c r="E80" s="270" t="s">
        <v>2425</v>
      </c>
      <c r="F80" s="425" t="s">
        <v>2425</v>
      </c>
      <c r="G80" s="461"/>
      <c r="H80" s="83" t="s">
        <v>247</v>
      </c>
      <c r="I80" s="83" t="s">
        <v>248</v>
      </c>
      <c r="J80" s="80" t="s">
        <v>43</v>
      </c>
      <c r="K80" s="80" t="s">
        <v>44</v>
      </c>
      <c r="L80" s="84">
        <v>31202</v>
      </c>
      <c r="M80" s="80">
        <f ca="1">DATEDIF(DBGenzai[[#This Row],[生年月日]],TODAY(),"Y")</f>
        <v>40</v>
      </c>
      <c r="N80" s="347">
        <v>1460</v>
      </c>
      <c r="O80" s="85" t="s">
        <v>112</v>
      </c>
      <c r="P80" s="347">
        <v>2050</v>
      </c>
      <c r="Q80" s="85"/>
      <c r="R80" s="347">
        <f t="shared" si="1"/>
        <v>590</v>
      </c>
      <c r="S80" s="85">
        <v>360000</v>
      </c>
      <c r="T80" s="78">
        <f>IF(OR(DBGenzai[[#This Row],[標準報酬]]="",DBGenzai[[#This Row],[標準報酬]]=0),"",ROUNDUP(_xlfn.XLOOKUP(DBGenzai[[#This Row],[標準報酬]],HDATE23[月  額],HDATE23[健康保険],"",0,1)-0.5,0))</f>
        <v>18054</v>
      </c>
      <c r="U80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5">
        <f ca="1">IF(DBGenzai[[#This Row],[年齢]]&lt;=69,_xlfn.XLOOKUP(DBGenzai[[#This Row],[標準報酬]],HDATE23[月  額],HDATE23[厚生年金],"",0,1),"0")</f>
        <v>32940</v>
      </c>
      <c r="W80" s="86">
        <v>47213</v>
      </c>
      <c r="X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3" t="s">
        <v>46</v>
      </c>
      <c r="Z80" s="80" t="s">
        <v>249</v>
      </c>
      <c r="AA80" s="83" t="s">
        <v>250</v>
      </c>
      <c r="AB80" s="83" t="s">
        <v>251</v>
      </c>
      <c r="AC80" s="87" t="s">
        <v>49</v>
      </c>
      <c r="AD80" s="87">
        <v>44287</v>
      </c>
      <c r="AE80" s="87">
        <v>45495</v>
      </c>
      <c r="AF80" s="87"/>
      <c r="AG80" s="87">
        <v>44348</v>
      </c>
      <c r="AH80" s="80" t="s">
        <v>50</v>
      </c>
      <c r="AJ80" s="100">
        <f>DBGenzai[[#This Row],[入社日]]</f>
        <v>44287</v>
      </c>
      <c r="AK80" s="343"/>
      <c r="AL80" s="355"/>
      <c r="AM80" s="77"/>
      <c r="AN80" s="355"/>
      <c r="AO80" s="345"/>
    </row>
    <row r="81" spans="1:41" ht="17.45" customHeight="1">
      <c r="A81" s="79" t="s">
        <v>114</v>
      </c>
      <c r="B81" s="92">
        <v>210402</v>
      </c>
      <c r="C81" s="96"/>
      <c r="D81" s="93" t="s">
        <v>2128</v>
      </c>
      <c r="E81" s="82"/>
      <c r="F81" s="82"/>
      <c r="G81" s="82"/>
      <c r="H81" s="97" t="s">
        <v>1031</v>
      </c>
      <c r="I81" s="97" t="s">
        <v>1032</v>
      </c>
      <c r="J81" s="92" t="s">
        <v>43</v>
      </c>
      <c r="K81" s="80" t="s">
        <v>44</v>
      </c>
      <c r="L81" s="360">
        <v>33004</v>
      </c>
      <c r="M81" s="80">
        <f ca="1">DATEDIF(DBGenzai[[#This Row],[生年月日]],TODAY(),"Y")</f>
        <v>35</v>
      </c>
      <c r="N81" s="349">
        <v>1400</v>
      </c>
      <c r="O81" s="98"/>
      <c r="P81" s="349">
        <v>1990</v>
      </c>
      <c r="Q81" s="98">
        <v>590</v>
      </c>
      <c r="R81" s="349">
        <f t="shared" si="1"/>
        <v>590</v>
      </c>
      <c r="S81" s="85"/>
      <c r="T81" s="78" t="str">
        <f>IF(OR(DBGenzai[[#This Row],[標準報酬]]="",DBGenzai[[#This Row],[標準報酬]]=0),"",ROUNDUP(_xlfn.XLOOKUP(DBGenzai[[#This Row],[標準報酬]],HDATE23[月  額],HDATE23[健康保険],"",0,1)-0.5,0))</f>
        <v/>
      </c>
      <c r="U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8" t="str">
        <f ca="1">IF(DBGenzai[[#This Row],[年齢]]&lt;=69,_xlfn.XLOOKUP(DBGenzai[[#This Row],[標準報酬]],HDATE23[月  額],HDATE23[厚生年金],"",0,1),"0")</f>
        <v/>
      </c>
      <c r="W81" s="280">
        <v>45482</v>
      </c>
      <c r="X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3" t="s">
        <v>46</v>
      </c>
      <c r="Z81" s="80" t="s">
        <v>464</v>
      </c>
      <c r="AA81" s="83" t="s">
        <v>465</v>
      </c>
      <c r="AB81" s="83" t="s">
        <v>466</v>
      </c>
      <c r="AC81" s="99">
        <v>44286</v>
      </c>
      <c r="AD81" s="99">
        <v>44287</v>
      </c>
      <c r="AE81" s="99">
        <v>44505</v>
      </c>
      <c r="AF81" s="99"/>
      <c r="AG81" s="99">
        <v>44348</v>
      </c>
      <c r="AH81" s="80"/>
      <c r="AJ81" s="100">
        <f>DBGenzai[[#This Row],[入社日]]</f>
        <v>44287</v>
      </c>
      <c r="AK81" s="343"/>
      <c r="AL81" s="355"/>
      <c r="AM81" s="77"/>
      <c r="AN81" s="355"/>
      <c r="AO81" s="345"/>
    </row>
    <row r="82" spans="1:41" ht="17.45" customHeight="1">
      <c r="A82" s="79" t="s">
        <v>114</v>
      </c>
      <c r="B82" s="80">
        <v>210403</v>
      </c>
      <c r="C82" s="81">
        <v>8210008</v>
      </c>
      <c r="D82" s="82" t="s">
        <v>2126</v>
      </c>
      <c r="E82" s="259" t="s">
        <v>4629</v>
      </c>
      <c r="F82" s="266"/>
      <c r="G82" s="266"/>
      <c r="H82" s="83" t="s">
        <v>242</v>
      </c>
      <c r="I82" s="83" t="s">
        <v>243</v>
      </c>
      <c r="J82" s="92" t="s">
        <v>43</v>
      </c>
      <c r="K82" s="80" t="s">
        <v>44</v>
      </c>
      <c r="L82" s="84">
        <v>30126</v>
      </c>
      <c r="M82" s="80">
        <f ca="1">DATEDIF(DBGenzai[[#This Row],[生年月日]],TODAY(),"Y")</f>
        <v>43</v>
      </c>
      <c r="N82" s="347">
        <v>1400</v>
      </c>
      <c r="O82" s="85"/>
      <c r="P82" s="347">
        <v>1990</v>
      </c>
      <c r="Q82" s="85"/>
      <c r="R82" s="347">
        <f t="shared" si="1"/>
        <v>590</v>
      </c>
      <c r="S82" s="85">
        <v>360000</v>
      </c>
      <c r="T82" s="78">
        <f>IF(OR(DBGenzai[[#This Row],[標準報酬]]="",DBGenzai[[#This Row],[標準報酬]]=0),"",ROUNDUP(_xlfn.XLOOKUP(DBGenzai[[#This Row],[標準報酬]],HDATE23[月  額],HDATE23[健康保険],"",0,1)-0.5,0))</f>
        <v>18054</v>
      </c>
      <c r="U82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5">
        <f ca="1">IF(DBGenzai[[#This Row],[年齢]]&lt;=69,_xlfn.XLOOKUP(DBGenzai[[#This Row],[標準報酬]],HDATE23[月  額],HDATE23[厚生年金],"",0,1),"0")</f>
        <v>32940</v>
      </c>
      <c r="W82" s="86">
        <v>45671</v>
      </c>
      <c r="X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3" t="s">
        <v>46</v>
      </c>
      <c r="Z82" s="80" t="s">
        <v>244</v>
      </c>
      <c r="AA82" s="83" t="s">
        <v>245</v>
      </c>
      <c r="AB82" s="83" t="s">
        <v>246</v>
      </c>
      <c r="AC82" s="87" t="s">
        <v>49</v>
      </c>
      <c r="AD82" s="87">
        <v>44287</v>
      </c>
      <c r="AE82" s="87">
        <v>45002</v>
      </c>
      <c r="AF82" s="87"/>
      <c r="AG82" s="87">
        <v>44348</v>
      </c>
      <c r="AH82" s="80" t="s">
        <v>50</v>
      </c>
      <c r="AJ82" s="100">
        <f>DBGenzai[[#This Row],[入社日]]</f>
        <v>44287</v>
      </c>
      <c r="AK82" s="343"/>
      <c r="AL82" s="355"/>
      <c r="AM82" s="77"/>
      <c r="AN82" s="355"/>
      <c r="AO82" s="345"/>
    </row>
    <row r="83" spans="1:41" ht="17.25" customHeight="1">
      <c r="A83" s="79" t="s">
        <v>114</v>
      </c>
      <c r="B83" s="80">
        <v>210404</v>
      </c>
      <c r="C83" s="81">
        <v>8210010</v>
      </c>
      <c r="D83" s="82" t="s">
        <v>2127</v>
      </c>
      <c r="E83" s="101" t="s">
        <v>4635</v>
      </c>
      <c r="F83" s="256"/>
      <c r="G83" s="256"/>
      <c r="H83" s="83" t="s">
        <v>266</v>
      </c>
      <c r="I83" s="83" t="s">
        <v>267</v>
      </c>
      <c r="J83" s="92" t="s">
        <v>43</v>
      </c>
      <c r="K83" s="80" t="s">
        <v>44</v>
      </c>
      <c r="L83" s="84">
        <v>34845</v>
      </c>
      <c r="M83" s="80">
        <f ca="1">DATEDIF(DBGenzai[[#This Row],[生年月日]],TODAY(),"Y")</f>
        <v>30</v>
      </c>
      <c r="N83" s="347">
        <v>1500</v>
      </c>
      <c r="O83" s="85" t="s">
        <v>268</v>
      </c>
      <c r="P83" s="347">
        <v>1990</v>
      </c>
      <c r="Q83" s="85"/>
      <c r="R83" s="347">
        <f t="shared" si="1"/>
        <v>490</v>
      </c>
      <c r="S83" s="85"/>
      <c r="T83" s="78" t="str">
        <f>IF(OR(DBGenzai[[#This Row],[標準報酬]]="",DBGenzai[[#This Row],[標準報酬]]=0),"",ROUNDUP(_xlfn.XLOOKUP(DBGenzai[[#This Row],[標準報酬]],HDATE23[月  額],HDATE23[健康保険],"",0,1)-0.5,0))</f>
        <v/>
      </c>
      <c r="U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5" t="str">
        <f ca="1">IF(DBGenzai[[#This Row],[年齢]]&lt;=69,_xlfn.XLOOKUP(DBGenzai[[#This Row],[標準報酬]],HDATE23[月  額],HDATE23[厚生年金],"",0,1),"0")</f>
        <v/>
      </c>
      <c r="W83" s="86">
        <v>45486</v>
      </c>
      <c r="X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3" t="s">
        <v>46</v>
      </c>
      <c r="Z83" s="80" t="s">
        <v>269</v>
      </c>
      <c r="AA83" s="83" t="s">
        <v>1938</v>
      </c>
      <c r="AB83" s="83" t="s">
        <v>271</v>
      </c>
      <c r="AC83" s="87">
        <v>44289</v>
      </c>
      <c r="AD83" s="87">
        <v>44291</v>
      </c>
      <c r="AE83" s="87">
        <v>44916</v>
      </c>
      <c r="AF83" s="87"/>
      <c r="AG83" s="87">
        <v>44348</v>
      </c>
      <c r="AH83" s="80" t="s">
        <v>50</v>
      </c>
      <c r="AJ83" s="100">
        <f>DBGenzai[[#This Row],[入社日]]</f>
        <v>44291</v>
      </c>
      <c r="AK83" s="343"/>
      <c r="AL83" s="355"/>
      <c r="AM83" s="77"/>
      <c r="AN83" s="355"/>
      <c r="AO83" s="345"/>
    </row>
    <row r="84" spans="1:41" ht="17.45" customHeight="1">
      <c r="A84" s="111" t="s">
        <v>40</v>
      </c>
      <c r="B84" s="112">
        <v>200803</v>
      </c>
      <c r="C84" s="113">
        <v>8210005</v>
      </c>
      <c r="D84" s="82" t="s">
        <v>2129</v>
      </c>
      <c r="E84" s="275" t="s">
        <v>3537</v>
      </c>
      <c r="F84" s="101" t="s">
        <v>3537</v>
      </c>
      <c r="G84" s="101"/>
      <c r="H84" s="115" t="s">
        <v>51</v>
      </c>
      <c r="I84" s="115" t="s">
        <v>52</v>
      </c>
      <c r="J84" s="112" t="s">
        <v>43</v>
      </c>
      <c r="K84" s="112" t="s">
        <v>44</v>
      </c>
      <c r="L84" s="362">
        <v>34939</v>
      </c>
      <c r="M84" s="112">
        <f ca="1">DATEDIF(DBGenzai[[#This Row],[生年月日]],TODAY(),"Y")</f>
        <v>30</v>
      </c>
      <c r="N84" s="348">
        <v>1550</v>
      </c>
      <c r="O84" s="116"/>
      <c r="P84" s="348">
        <v>2150</v>
      </c>
      <c r="Q84" s="116"/>
      <c r="R84" s="348">
        <f t="shared" si="1"/>
        <v>600</v>
      </c>
      <c r="S84" s="85">
        <v>380000</v>
      </c>
      <c r="T84" s="78">
        <f>IF(OR(DBGenzai[[#This Row],[標準報酬]]="",DBGenzai[[#This Row],[標準報酬]]=0),"",ROUNDUP(_xlfn.XLOOKUP(DBGenzai[[#This Row],[標準報酬]],HDATE23[月  額],HDATE23[健康保険],"",0,1)-0.5,0))</f>
        <v>19057</v>
      </c>
      <c r="U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5">
        <f ca="1">IF(DBGenzai[[#This Row],[年齢]]&lt;=69,_xlfn.XLOOKUP(DBGenzai[[#This Row],[標準報酬]],HDATE23[月  額],HDATE23[厚生年金],"",0,1),"0")</f>
        <v>34770</v>
      </c>
      <c r="W84" s="117">
        <v>46084</v>
      </c>
      <c r="X8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84" s="82" t="s">
        <v>1712</v>
      </c>
      <c r="Z84" s="112" t="s">
        <v>1937</v>
      </c>
      <c r="AA84" s="83" t="s">
        <v>3899</v>
      </c>
      <c r="AB84" s="115" t="s">
        <v>1939</v>
      </c>
      <c r="AC84" s="87" t="s">
        <v>1697</v>
      </c>
      <c r="AD84" s="104">
        <v>44984</v>
      </c>
      <c r="AE84" s="104"/>
      <c r="AF84" s="104"/>
      <c r="AG84" s="104" t="s">
        <v>2451</v>
      </c>
      <c r="AH84" s="112" t="s">
        <v>2443</v>
      </c>
      <c r="AI84" s="118" t="s">
        <v>3378</v>
      </c>
      <c r="AJ84" s="100">
        <f>DBGenzai[[#This Row],[入社日]]</f>
        <v>44984</v>
      </c>
      <c r="AK84" s="343" t="s">
        <v>3837</v>
      </c>
      <c r="AL84" s="355">
        <v>45928</v>
      </c>
      <c r="AM84" s="77" t="s">
        <v>3838</v>
      </c>
      <c r="AN84" s="355">
        <v>46202</v>
      </c>
      <c r="AO84" s="345"/>
    </row>
    <row r="85" spans="1:41" ht="17.45" customHeight="1">
      <c r="A85" s="79" t="s">
        <v>114</v>
      </c>
      <c r="B85" s="80">
        <v>210407</v>
      </c>
      <c r="C85" s="81">
        <v>242012</v>
      </c>
      <c r="D85" s="82" t="s">
        <v>95</v>
      </c>
      <c r="E85" s="93" t="s">
        <v>4626</v>
      </c>
      <c r="F85" s="270" t="s">
        <v>1984</v>
      </c>
      <c r="G85" s="277" t="s">
        <v>2650</v>
      </c>
      <c r="H85" s="83" t="s">
        <v>254</v>
      </c>
      <c r="I85" s="83" t="s">
        <v>255</v>
      </c>
      <c r="J85" s="80" t="s">
        <v>43</v>
      </c>
      <c r="K85" s="80" t="s">
        <v>44</v>
      </c>
      <c r="L85" s="84">
        <v>34528</v>
      </c>
      <c r="M85" s="80">
        <f ca="1">DATEDIF(DBGenzai[[#This Row],[生年月日]],TODAY(),"Y")</f>
        <v>31</v>
      </c>
      <c r="N85" s="347">
        <v>1400</v>
      </c>
      <c r="O85" s="85" t="s">
        <v>98</v>
      </c>
      <c r="P85" s="347">
        <v>1780</v>
      </c>
      <c r="Q85" s="85" t="s">
        <v>99</v>
      </c>
      <c r="R85" s="347">
        <f t="shared" si="1"/>
        <v>380</v>
      </c>
      <c r="S85" s="85">
        <v>260000</v>
      </c>
      <c r="T85" s="78">
        <f>IF(OR(DBGenzai[[#This Row],[標準報酬]]="",DBGenzai[[#This Row],[標準報酬]]=0),"",ROUNDUP(_xlfn.XLOOKUP(DBGenzai[[#This Row],[標準報酬]],HDATE23[月  額],HDATE23[健康保険],"",0,1)-0.5,0))</f>
        <v>13039</v>
      </c>
      <c r="U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5">
        <f ca="1">IF(DBGenzai[[#This Row],[年齢]]&lt;=69,_xlfn.XLOOKUP(DBGenzai[[#This Row],[標準報酬]],HDATE23[月  額],HDATE23[厚生年金],"",0,1),"0")</f>
        <v>23790</v>
      </c>
      <c r="W85" s="86">
        <v>45620</v>
      </c>
      <c r="X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2" t="s">
        <v>46</v>
      </c>
      <c r="Z85" s="80" t="s">
        <v>135</v>
      </c>
      <c r="AA85" s="82" t="s">
        <v>256</v>
      </c>
      <c r="AB85" s="83" t="s">
        <v>2520</v>
      </c>
      <c r="AC85" s="87">
        <v>44284</v>
      </c>
      <c r="AD85" s="87">
        <v>44291</v>
      </c>
      <c r="AE85" s="87">
        <v>45257</v>
      </c>
      <c r="AF85" s="87"/>
      <c r="AG85" s="87">
        <v>44348</v>
      </c>
      <c r="AH85" s="80" t="s">
        <v>50</v>
      </c>
      <c r="AJ85" s="100">
        <f>DBGenzai[[#This Row],[入社日]]</f>
        <v>44291</v>
      </c>
      <c r="AK85" s="343"/>
      <c r="AL85" s="355"/>
      <c r="AM85" s="77"/>
      <c r="AN85" s="355"/>
      <c r="AO85" s="345"/>
    </row>
    <row r="86" spans="1:41" ht="17.45" customHeight="1">
      <c r="A86" s="79" t="s">
        <v>114</v>
      </c>
      <c r="B86" s="80">
        <v>210408</v>
      </c>
      <c r="C86" s="81"/>
      <c r="D86" s="82" t="s">
        <v>95</v>
      </c>
      <c r="E86" s="101"/>
      <c r="F86" s="82"/>
      <c r="G86" s="82"/>
      <c r="H86" s="83" t="s">
        <v>1033</v>
      </c>
      <c r="I86" s="83" t="s">
        <v>1034</v>
      </c>
      <c r="J86" s="80" t="s">
        <v>43</v>
      </c>
      <c r="K86" s="80" t="s">
        <v>64</v>
      </c>
      <c r="L86" s="84">
        <v>22947</v>
      </c>
      <c r="M86" s="80">
        <f ca="1">DATEDIF(DBGenzai[[#This Row],[生年月日]],TODAY(),"Y")</f>
        <v>63</v>
      </c>
      <c r="N86" s="347">
        <v>1250</v>
      </c>
      <c r="O86" s="85" t="s">
        <v>98</v>
      </c>
      <c r="P86" s="347">
        <v>1750</v>
      </c>
      <c r="Q86" s="85" t="s">
        <v>99</v>
      </c>
      <c r="R86" s="347">
        <f t="shared" si="1"/>
        <v>500</v>
      </c>
      <c r="S86" s="85"/>
      <c r="T86" s="78" t="str">
        <f>IF(OR(DBGenzai[[#This Row],[標準報酬]]="",DBGenzai[[#This Row],[標準報酬]]=0),"",ROUNDUP(_xlfn.XLOOKUP(DBGenzai[[#This Row],[標準報酬]],HDATE23[月  額],HDATE23[健康保険],"",0,1)-0.5,0))</f>
        <v/>
      </c>
      <c r="U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5" t="str">
        <f ca="1">IF(DBGenzai[[#This Row],[年齢]]&lt;=69,_xlfn.XLOOKUP(DBGenzai[[#This Row],[標準報酬]],HDATE23[月  額],HDATE23[厚生年金],"",0,1),"0")</f>
        <v/>
      </c>
      <c r="W86" s="86">
        <v>45234</v>
      </c>
      <c r="X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2" t="s">
        <v>796</v>
      </c>
      <c r="Z86" s="80" t="s">
        <v>292</v>
      </c>
      <c r="AA86" s="83" t="s">
        <v>847</v>
      </c>
      <c r="AB86" s="83" t="s">
        <v>848</v>
      </c>
      <c r="AC86" s="87">
        <v>44288</v>
      </c>
      <c r="AD86" s="87">
        <v>44291</v>
      </c>
      <c r="AE86" s="87">
        <v>44551</v>
      </c>
      <c r="AF86" s="87"/>
      <c r="AG86" s="87">
        <v>44348</v>
      </c>
      <c r="AH86" s="80"/>
      <c r="AJ86" s="100">
        <f>DBGenzai[[#This Row],[入社日]]</f>
        <v>44291</v>
      </c>
      <c r="AK86" s="343"/>
      <c r="AL86" s="355"/>
      <c r="AM86" s="77"/>
      <c r="AN86" s="355"/>
      <c r="AO86" s="345"/>
    </row>
    <row r="87" spans="1:41" ht="17.45" customHeight="1">
      <c r="A87" s="79" t="s">
        <v>114</v>
      </c>
      <c r="B87" s="80">
        <v>210409</v>
      </c>
      <c r="C87" s="81">
        <v>500001</v>
      </c>
      <c r="D87" s="82" t="s">
        <v>1845</v>
      </c>
      <c r="E87" s="82" t="s">
        <v>4633</v>
      </c>
      <c r="F87" s="256"/>
      <c r="G87" s="256"/>
      <c r="H87" s="83" t="s">
        <v>259</v>
      </c>
      <c r="I87" s="83" t="s">
        <v>260</v>
      </c>
      <c r="J87" s="80" t="s">
        <v>43</v>
      </c>
      <c r="K87" s="80" t="s">
        <v>44</v>
      </c>
      <c r="L87" s="84">
        <v>34843</v>
      </c>
      <c r="M87" s="80">
        <f ca="1">DATEDIF(DBGenzai[[#This Row],[生年月日]],TODAY(),"Y")</f>
        <v>30</v>
      </c>
      <c r="N87" s="347">
        <v>1400</v>
      </c>
      <c r="O87" s="85"/>
      <c r="P87" s="347">
        <v>1850</v>
      </c>
      <c r="Q87" s="85" t="s">
        <v>2141</v>
      </c>
      <c r="R87" s="347">
        <f t="shared" si="1"/>
        <v>450</v>
      </c>
      <c r="S87" s="85">
        <v>300000</v>
      </c>
      <c r="T87" s="78">
        <f>IF(OR(DBGenzai[[#This Row],[標準報酬]]="",DBGenzai[[#This Row],[標準報酬]]=0),"",ROUNDUP(_xlfn.XLOOKUP(DBGenzai[[#This Row],[標準報酬]],HDATE23[月  額],HDATE23[健康保険],"",0,1)-0.5,0))</f>
        <v>15045</v>
      </c>
      <c r="U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5">
        <f ca="1">IF(DBGenzai[[#This Row],[年齢]]&lt;=69,_xlfn.XLOOKUP(DBGenzai[[#This Row],[標準報酬]],HDATE23[月  額],HDATE23[厚生年金],"",0,1),"0")</f>
        <v>27450</v>
      </c>
      <c r="W87" s="86">
        <v>45000</v>
      </c>
      <c r="X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2" t="s">
        <v>46</v>
      </c>
      <c r="Z87" s="80" t="s">
        <v>261</v>
      </c>
      <c r="AA87" s="83" t="s">
        <v>2265</v>
      </c>
      <c r="AB87" s="83" t="s">
        <v>1724</v>
      </c>
      <c r="AC87" s="87" t="s">
        <v>49</v>
      </c>
      <c r="AD87" s="87">
        <v>44291</v>
      </c>
      <c r="AE87" s="87">
        <v>44984</v>
      </c>
      <c r="AF87" s="87">
        <v>44671</v>
      </c>
      <c r="AG87" s="87">
        <v>44348</v>
      </c>
      <c r="AH87" s="80" t="s">
        <v>50</v>
      </c>
      <c r="AI87" s="73" t="s">
        <v>2139</v>
      </c>
      <c r="AJ87" s="100">
        <f>DBGenzai[[#This Row],[入社日]]</f>
        <v>44291</v>
      </c>
      <c r="AK87" s="343"/>
      <c r="AL87" s="355"/>
      <c r="AM87" s="77"/>
      <c r="AN87" s="355"/>
      <c r="AO87" s="345"/>
    </row>
    <row r="88" spans="1:41" ht="17.45" customHeight="1">
      <c r="A88" s="79" t="s">
        <v>40</v>
      </c>
      <c r="B88" s="80">
        <v>210406</v>
      </c>
      <c r="C88" s="81">
        <v>242011</v>
      </c>
      <c r="D88" s="82" t="s">
        <v>95</v>
      </c>
      <c r="E88" s="262" t="s">
        <v>4626</v>
      </c>
      <c r="F88" s="267" t="s">
        <v>1982</v>
      </c>
      <c r="G88" s="267" t="s">
        <v>2647</v>
      </c>
      <c r="H88" s="83" t="s">
        <v>252</v>
      </c>
      <c r="I88" s="83" t="s">
        <v>253</v>
      </c>
      <c r="J88" s="80" t="s">
        <v>43</v>
      </c>
      <c r="K88" s="80" t="s">
        <v>44</v>
      </c>
      <c r="L88" s="84">
        <v>32269</v>
      </c>
      <c r="M88" s="80">
        <f ca="1">DATEDIF(DBGenzai[[#This Row],[生年月日]],TODAY(),"Y")</f>
        <v>37</v>
      </c>
      <c r="N88" s="347">
        <v>1420</v>
      </c>
      <c r="O88" s="85" t="s">
        <v>98</v>
      </c>
      <c r="P88" s="347">
        <v>1880</v>
      </c>
      <c r="Q88" s="85" t="s">
        <v>99</v>
      </c>
      <c r="R88" s="347">
        <f t="shared" si="1"/>
        <v>460</v>
      </c>
      <c r="S88" s="85">
        <v>320000</v>
      </c>
      <c r="T88" s="78">
        <f>IF(OR(DBGenzai[[#This Row],[標準報酬]]="",DBGenzai[[#This Row],[標準報酬]]=0),"",ROUNDUP(_xlfn.XLOOKUP(DBGenzai[[#This Row],[標準報酬]],HDATE23[月  額],HDATE23[健康保険],"",0,1)-0.5,0))</f>
        <v>16048</v>
      </c>
      <c r="U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5">
        <f ca="1">IF(DBGenzai[[#This Row],[年齢]]&lt;=69,_xlfn.XLOOKUP(DBGenzai[[#This Row],[標準報酬]],HDATE23[月  額],HDATE23[厚生年金],"",0,1),"0")</f>
        <v>29280</v>
      </c>
      <c r="W88" s="86">
        <v>46435</v>
      </c>
      <c r="X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2" t="s">
        <v>46</v>
      </c>
      <c r="Z88" s="80" t="s">
        <v>4020</v>
      </c>
      <c r="AA88" s="82" t="s">
        <v>4019</v>
      </c>
      <c r="AB88" s="83" t="s">
        <v>4223</v>
      </c>
      <c r="AC88" s="87" t="s">
        <v>1697</v>
      </c>
      <c r="AD88" s="87">
        <v>44291</v>
      </c>
      <c r="AE88" s="87"/>
      <c r="AF88" s="87"/>
      <c r="AG88" s="87">
        <v>44348</v>
      </c>
      <c r="AH88" s="80" t="s">
        <v>50</v>
      </c>
      <c r="AJ88" s="100">
        <f>DBGenzai[[#This Row],[入社日]]</f>
        <v>44291</v>
      </c>
      <c r="AK88" s="343"/>
      <c r="AL88" s="355"/>
      <c r="AM88" s="77"/>
      <c r="AN88" s="355"/>
      <c r="AO88" s="345" t="s">
        <v>4396</v>
      </c>
    </row>
    <row r="89" spans="1:41" ht="17.45" customHeight="1">
      <c r="A89" s="79" t="s">
        <v>114</v>
      </c>
      <c r="B89" s="80">
        <v>210410</v>
      </c>
      <c r="C89" s="81">
        <v>212011</v>
      </c>
      <c r="D89" s="82" t="s">
        <v>107</v>
      </c>
      <c r="E89" s="101" t="s">
        <v>4622</v>
      </c>
      <c r="F89" s="256" t="s">
        <v>1852</v>
      </c>
      <c r="G89" s="256"/>
      <c r="H89" s="83" t="s">
        <v>272</v>
      </c>
      <c r="I89" s="83" t="s">
        <v>2683</v>
      </c>
      <c r="J89" s="80" t="s">
        <v>43</v>
      </c>
      <c r="K89" s="80" t="s">
        <v>44</v>
      </c>
      <c r="L89" s="84">
        <v>35048</v>
      </c>
      <c r="M89" s="80">
        <f ca="1">DATEDIF(DBGenzai[[#This Row],[生年月日]],TODAY(),"Y")</f>
        <v>30</v>
      </c>
      <c r="N89" s="347">
        <v>1400</v>
      </c>
      <c r="O89" s="85" t="s">
        <v>98</v>
      </c>
      <c r="P89" s="347">
        <v>1770</v>
      </c>
      <c r="Q89" s="85" t="s">
        <v>99</v>
      </c>
      <c r="R89" s="347">
        <f t="shared" si="1"/>
        <v>370</v>
      </c>
      <c r="S89" s="85"/>
      <c r="T89" s="78" t="str">
        <f>IF(OR(DBGenzai[[#This Row],[標準報酬]]="",DBGenzai[[#This Row],[標準報酬]]=0),"",ROUNDUP(_xlfn.XLOOKUP(DBGenzai[[#This Row],[標準報酬]],HDATE23[月  額],HDATE23[健康保険],"",0,1)-0.5,0))</f>
        <v/>
      </c>
      <c r="U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5" t="str">
        <f ca="1">IF(DBGenzai[[#This Row],[年齢]]&lt;=69,_xlfn.XLOOKUP(DBGenzai[[#This Row],[標準報酬]],HDATE23[月  額],HDATE23[厚生年金],"",0,1),"0")</f>
        <v/>
      </c>
      <c r="W89" s="86">
        <v>45003</v>
      </c>
      <c r="X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2" t="s">
        <v>46</v>
      </c>
      <c r="Z89" s="80" t="s">
        <v>163</v>
      </c>
      <c r="AA89" s="82" t="s">
        <v>2684</v>
      </c>
      <c r="AB89" s="83" t="s">
        <v>165</v>
      </c>
      <c r="AC89" s="87">
        <v>44287</v>
      </c>
      <c r="AD89" s="87">
        <v>44295</v>
      </c>
      <c r="AE89" s="87">
        <v>44915</v>
      </c>
      <c r="AF89" s="87"/>
      <c r="AG89" s="87">
        <v>44348</v>
      </c>
      <c r="AH89" s="80" t="s">
        <v>50</v>
      </c>
      <c r="AJ89" s="100">
        <f>DBGenzai[[#This Row],[入社日]]</f>
        <v>44295</v>
      </c>
      <c r="AK89" s="343"/>
      <c r="AL89" s="355"/>
      <c r="AM89" s="77"/>
      <c r="AN89" s="355"/>
      <c r="AO89" s="345"/>
    </row>
    <row r="90" spans="1:41" ht="17.45" customHeight="1">
      <c r="A90" s="79" t="s">
        <v>40</v>
      </c>
      <c r="B90" s="80">
        <v>210411</v>
      </c>
      <c r="C90" s="81">
        <v>232010</v>
      </c>
      <c r="D90" s="82" t="s">
        <v>152</v>
      </c>
      <c r="E90" s="270" t="s">
        <v>4636</v>
      </c>
      <c r="F90" s="256" t="s">
        <v>3774</v>
      </c>
      <c r="G90" s="6" t="s">
        <v>3777</v>
      </c>
      <c r="H90" s="83" t="s">
        <v>273</v>
      </c>
      <c r="I90" s="83" t="s">
        <v>274</v>
      </c>
      <c r="J90" s="80" t="s">
        <v>275</v>
      </c>
      <c r="K90" s="80" t="s">
        <v>44</v>
      </c>
      <c r="L90" s="84">
        <v>33193</v>
      </c>
      <c r="M90" s="80">
        <f ca="1">DATEDIF(DBGenzai[[#This Row],[生年月日]],TODAY(),"Y")</f>
        <v>35</v>
      </c>
      <c r="N90" s="347">
        <v>1110</v>
      </c>
      <c r="O90" s="85"/>
      <c r="P90" s="347">
        <v>1660</v>
      </c>
      <c r="Q90" s="85" t="s">
        <v>276</v>
      </c>
      <c r="R90" s="347">
        <f t="shared" si="1"/>
        <v>550</v>
      </c>
      <c r="S90" s="85">
        <v>118000</v>
      </c>
      <c r="T90" s="78">
        <f>IF(OR(DBGenzai[[#This Row],[標準報酬]]="",DBGenzai[[#This Row],[標準報酬]]=0),"",ROUNDUP(_xlfn.XLOOKUP(DBGenzai[[#This Row],[標準報酬]],HDATE23[月  額],HDATE23[健康保険],"",0,1)-0.5,0))</f>
        <v>5918</v>
      </c>
      <c r="U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5">
        <f ca="1">IF(DBGenzai[[#This Row],[年齢]]&lt;=69,_xlfn.XLOOKUP(DBGenzai[[#This Row],[標準報酬]],HDATE23[月  額],HDATE23[厚生年金],"",0,1),"0")</f>
        <v>10797</v>
      </c>
      <c r="W90" s="86">
        <v>46552</v>
      </c>
      <c r="X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2" t="s">
        <v>277</v>
      </c>
      <c r="Z90" s="80" t="s">
        <v>2754</v>
      </c>
      <c r="AA90" s="83" t="s">
        <v>2928</v>
      </c>
      <c r="AB90" s="83"/>
      <c r="AC90" s="87" t="s">
        <v>1697</v>
      </c>
      <c r="AD90" s="87">
        <v>44298</v>
      </c>
      <c r="AE90" s="87"/>
      <c r="AF90" s="87"/>
      <c r="AG90" s="87">
        <v>44348</v>
      </c>
      <c r="AH90" s="80" t="s">
        <v>50</v>
      </c>
      <c r="AI90" s="73" t="s">
        <v>2753</v>
      </c>
      <c r="AJ90" s="100">
        <f>DBGenzai[[#This Row],[入社日]]</f>
        <v>44298</v>
      </c>
      <c r="AK90" s="343"/>
      <c r="AL90" s="355"/>
      <c r="AM90" s="77"/>
      <c r="AN90" s="355"/>
      <c r="AO90" s="345"/>
    </row>
    <row r="91" spans="1:41" ht="17.45" customHeight="1">
      <c r="A91" s="79" t="s">
        <v>114</v>
      </c>
      <c r="B91" s="80">
        <v>210412</v>
      </c>
      <c r="C91" s="81"/>
      <c r="D91" s="82" t="s">
        <v>2127</v>
      </c>
      <c r="E91" s="82"/>
      <c r="F91" s="256" t="s">
        <v>1992</v>
      </c>
      <c r="G91" s="256"/>
      <c r="H91" s="83" t="s">
        <v>279</v>
      </c>
      <c r="I91" s="83" t="s">
        <v>280</v>
      </c>
      <c r="J91" s="80" t="s">
        <v>43</v>
      </c>
      <c r="K91" s="80" t="s">
        <v>44</v>
      </c>
      <c r="L91" s="84">
        <v>30793</v>
      </c>
      <c r="M91" s="80">
        <f ca="1">DATEDIF(DBGenzai[[#This Row],[生年月日]],TODAY(),"Y")</f>
        <v>41</v>
      </c>
      <c r="N91" s="347">
        <v>1400</v>
      </c>
      <c r="O91" s="85"/>
      <c r="P91" s="347">
        <v>1990</v>
      </c>
      <c r="Q91" s="85"/>
      <c r="R91" s="347">
        <f t="shared" si="1"/>
        <v>590</v>
      </c>
      <c r="S91" s="85"/>
      <c r="T91" s="78" t="str">
        <f>IF(OR(DBGenzai[[#This Row],[標準報酬]]="",DBGenzai[[#This Row],[標準報酬]]=0),"",ROUNDUP(_xlfn.XLOOKUP(DBGenzai[[#This Row],[標準報酬]],HDATE23[月  額],HDATE23[健康保険],"",0,1)-0.5,0))</f>
        <v/>
      </c>
      <c r="U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5" t="str">
        <f ca="1">IF(DBGenzai[[#This Row],[年齢]]&lt;=69,_xlfn.XLOOKUP(DBGenzai[[#This Row],[標準報酬]],HDATE23[月  額],HDATE23[厚生年金],"",0,1),"0")</f>
        <v/>
      </c>
      <c r="W91" s="86">
        <v>45388</v>
      </c>
      <c r="X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2" t="s">
        <v>46</v>
      </c>
      <c r="Z91" s="80" t="s">
        <v>281</v>
      </c>
      <c r="AA91" s="83" t="s">
        <v>4610</v>
      </c>
      <c r="AB91" s="83" t="s">
        <v>4089</v>
      </c>
      <c r="AC91" s="87">
        <v>44369</v>
      </c>
      <c r="AD91" s="87">
        <v>44298</v>
      </c>
      <c r="AE91" s="87">
        <v>44678</v>
      </c>
      <c r="AF91" s="87">
        <v>44576</v>
      </c>
      <c r="AG91" s="87">
        <v>44348</v>
      </c>
      <c r="AH91" s="80" t="s">
        <v>50</v>
      </c>
      <c r="AI91" s="73" t="s">
        <v>282</v>
      </c>
      <c r="AJ91" s="100">
        <f>DBGenzai[[#This Row],[入社日]]</f>
        <v>44298</v>
      </c>
      <c r="AK91" s="343"/>
      <c r="AL91" s="355"/>
      <c r="AM91" s="77"/>
      <c r="AN91" s="355"/>
      <c r="AO91" s="345"/>
    </row>
    <row r="92" spans="1:41" ht="17.45" customHeight="1">
      <c r="A92" s="79" t="s">
        <v>114</v>
      </c>
      <c r="B92" s="80">
        <v>210413</v>
      </c>
      <c r="C92" s="81"/>
      <c r="D92" s="82" t="s">
        <v>95</v>
      </c>
      <c r="E92" s="262"/>
      <c r="F92" s="262"/>
      <c r="G92" s="262"/>
      <c r="H92" s="83" t="s">
        <v>1035</v>
      </c>
      <c r="I92" s="83" t="s">
        <v>1036</v>
      </c>
      <c r="J92" s="80" t="s">
        <v>43</v>
      </c>
      <c r="K92" s="80" t="s">
        <v>44</v>
      </c>
      <c r="L92" s="84">
        <v>33521</v>
      </c>
      <c r="M92" s="80">
        <f ca="1">DATEDIF(DBGenzai[[#This Row],[生年月日]],TODAY(),"Y")</f>
        <v>34</v>
      </c>
      <c r="N92" s="347">
        <v>1200</v>
      </c>
      <c r="O92" s="85"/>
      <c r="P92" s="347">
        <v>1600</v>
      </c>
      <c r="Q92" s="85"/>
      <c r="R92" s="347">
        <f t="shared" si="1"/>
        <v>400</v>
      </c>
      <c r="S92" s="85"/>
      <c r="T92" s="78" t="str">
        <f>IF(OR(DBGenzai[[#This Row],[標準報酬]]="",DBGenzai[[#This Row],[標準報酬]]=0),"",ROUNDUP(_xlfn.XLOOKUP(DBGenzai[[#This Row],[標準報酬]],HDATE23[月  額],HDATE23[健康保険],"",0,1)-0.5,0))</f>
        <v/>
      </c>
      <c r="U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5" t="str">
        <f ca="1">IF(DBGenzai[[#This Row],[年齢]]&lt;=69,_xlfn.XLOOKUP(DBGenzai[[#This Row],[標準報酬]],HDATE23[月  額],HDATE23[厚生年金],"",0,1),"0")</f>
        <v/>
      </c>
      <c r="W92" s="86">
        <v>44803</v>
      </c>
      <c r="X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2" t="s">
        <v>46</v>
      </c>
      <c r="Z92" s="80" t="s">
        <v>354</v>
      </c>
      <c r="AA92" s="83" t="s">
        <v>355</v>
      </c>
      <c r="AB92" s="115" t="s">
        <v>3211</v>
      </c>
      <c r="AC92" s="87">
        <v>44295</v>
      </c>
      <c r="AD92" s="87">
        <v>44299</v>
      </c>
      <c r="AE92" s="87">
        <v>44317</v>
      </c>
      <c r="AF92" s="87"/>
      <c r="AG92" s="87">
        <v>44348</v>
      </c>
      <c r="AH92" s="80"/>
      <c r="AJ92" s="100">
        <f>DBGenzai[[#This Row],[入社日]]</f>
        <v>44299</v>
      </c>
      <c r="AK92" s="343"/>
      <c r="AL92" s="355"/>
      <c r="AM92" s="77"/>
      <c r="AN92" s="355"/>
      <c r="AO92" s="345"/>
    </row>
    <row r="93" spans="1:41" ht="17.45" customHeight="1">
      <c r="A93" s="79" t="s">
        <v>114</v>
      </c>
      <c r="B93" s="80">
        <v>210414</v>
      </c>
      <c r="C93" s="81"/>
      <c r="D93" s="82" t="s">
        <v>95</v>
      </c>
      <c r="E93" s="82"/>
      <c r="F93" s="82"/>
      <c r="G93" s="74"/>
      <c r="H93" s="83" t="s">
        <v>1037</v>
      </c>
      <c r="I93" s="83" t="s">
        <v>1038</v>
      </c>
      <c r="J93" s="80" t="s">
        <v>43</v>
      </c>
      <c r="K93" s="80" t="s">
        <v>44</v>
      </c>
      <c r="L93" s="84">
        <v>33953</v>
      </c>
      <c r="M93" s="80">
        <f ca="1">DATEDIF(DBGenzai[[#This Row],[生年月日]],TODAY(),"Y")</f>
        <v>33</v>
      </c>
      <c r="N93" s="347">
        <v>1200</v>
      </c>
      <c r="O93" s="85"/>
      <c r="P93" s="347">
        <v>1600</v>
      </c>
      <c r="Q93" s="85"/>
      <c r="R93" s="347">
        <f t="shared" si="1"/>
        <v>400</v>
      </c>
      <c r="S93" s="85"/>
      <c r="T93" s="78" t="str">
        <f>IF(OR(DBGenzai[[#This Row],[標準報酬]]="",DBGenzai[[#This Row],[標準報酬]]=0),"",ROUNDUP(_xlfn.XLOOKUP(DBGenzai[[#This Row],[標準報酬]],HDATE23[月  額],HDATE23[健康保険],"",0,1)-0.5,0))</f>
        <v/>
      </c>
      <c r="U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5" t="str">
        <f ca="1">IF(DBGenzai[[#This Row],[年齢]]&lt;=69,_xlfn.XLOOKUP(DBGenzai[[#This Row],[標準報酬]],HDATE23[月  額],HDATE23[厚生年金],"",0,1),"0")</f>
        <v/>
      </c>
      <c r="W93" s="86"/>
      <c r="X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2" t="s">
        <v>46</v>
      </c>
      <c r="Z93" s="80" t="s">
        <v>354</v>
      </c>
      <c r="AA93" s="83" t="s">
        <v>355</v>
      </c>
      <c r="AB93" s="115" t="s">
        <v>3211</v>
      </c>
      <c r="AC93" s="87">
        <v>44298</v>
      </c>
      <c r="AD93" s="87">
        <v>44299</v>
      </c>
      <c r="AE93" s="87">
        <v>44344</v>
      </c>
      <c r="AF93" s="87"/>
      <c r="AG93" s="87">
        <v>44348</v>
      </c>
      <c r="AH93" s="80"/>
      <c r="AJ93" s="100">
        <f>DBGenzai[[#This Row],[入社日]]</f>
        <v>44299</v>
      </c>
      <c r="AK93" s="343"/>
      <c r="AL93" s="355"/>
      <c r="AM93" s="77"/>
      <c r="AN93" s="355"/>
      <c r="AO93" s="345"/>
    </row>
    <row r="94" spans="1:41" ht="17.45" customHeight="1">
      <c r="A94" s="79" t="s">
        <v>114</v>
      </c>
      <c r="B94" s="80">
        <v>210415</v>
      </c>
      <c r="C94" s="81"/>
      <c r="D94" s="82" t="s">
        <v>283</v>
      </c>
      <c r="E94" s="93" t="s">
        <v>4637</v>
      </c>
      <c r="F94" s="257"/>
      <c r="G94" s="426"/>
      <c r="H94" s="83" t="s">
        <v>284</v>
      </c>
      <c r="I94" s="83" t="s">
        <v>285</v>
      </c>
      <c r="J94" s="80" t="s">
        <v>43</v>
      </c>
      <c r="K94" s="80" t="s">
        <v>44</v>
      </c>
      <c r="L94" s="84">
        <v>33411</v>
      </c>
      <c r="M94" s="80">
        <f ca="1">DATEDIF(DBGenzai[[#This Row],[生年月日]],TODAY(),"Y")</f>
        <v>34</v>
      </c>
      <c r="N94" s="347">
        <v>1500</v>
      </c>
      <c r="O94" s="85"/>
      <c r="P94" s="347">
        <v>2000</v>
      </c>
      <c r="Q94" s="85" t="s">
        <v>286</v>
      </c>
      <c r="R94" s="347">
        <f t="shared" si="1"/>
        <v>500</v>
      </c>
      <c r="S94" s="85"/>
      <c r="T94" s="78" t="str">
        <f>IF(OR(DBGenzai[[#This Row],[標準報酬]]="",DBGenzai[[#This Row],[標準報酬]]=0),"",ROUNDUP(_xlfn.XLOOKUP(DBGenzai[[#This Row],[標準報酬]],HDATE23[月  額],HDATE23[健康保険],"",0,1)-0.5,0))</f>
        <v/>
      </c>
      <c r="U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5" t="str">
        <f ca="1">IF(DBGenzai[[#This Row],[年齢]]&lt;=69,_xlfn.XLOOKUP(DBGenzai[[#This Row],[標準報酬]],HDATE23[月  額],HDATE23[厚生年金],"",0,1),"0")</f>
        <v/>
      </c>
      <c r="W94" s="86">
        <v>45423</v>
      </c>
      <c r="X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2" t="s">
        <v>46</v>
      </c>
      <c r="Z94" s="80" t="s">
        <v>287</v>
      </c>
      <c r="AA94" s="83" t="s">
        <v>288</v>
      </c>
      <c r="AB94" s="83" t="s">
        <v>289</v>
      </c>
      <c r="AC94" s="87" t="s">
        <v>49</v>
      </c>
      <c r="AD94" s="87">
        <v>44301</v>
      </c>
      <c r="AE94" s="87">
        <v>44834</v>
      </c>
      <c r="AF94" s="87"/>
      <c r="AG94" s="87">
        <v>44378</v>
      </c>
      <c r="AH94" s="80" t="s">
        <v>50</v>
      </c>
      <c r="AJ94" s="100">
        <f>DBGenzai[[#This Row],[入社日]]</f>
        <v>44301</v>
      </c>
      <c r="AK94" s="343"/>
      <c r="AL94" s="355"/>
      <c r="AM94" s="77"/>
      <c r="AN94" s="355"/>
      <c r="AO94" s="345"/>
    </row>
    <row r="95" spans="1:41" ht="17.45" customHeight="1">
      <c r="A95" s="79" t="s">
        <v>114</v>
      </c>
      <c r="B95" s="80">
        <v>210416</v>
      </c>
      <c r="C95" s="81">
        <v>242016</v>
      </c>
      <c r="D95" s="82" t="s">
        <v>95</v>
      </c>
      <c r="E95" s="101" t="s">
        <v>4626</v>
      </c>
      <c r="F95" s="256" t="s">
        <v>1983</v>
      </c>
      <c r="G95" s="6" t="s">
        <v>2650</v>
      </c>
      <c r="H95" s="83" t="s">
        <v>290</v>
      </c>
      <c r="I95" s="83" t="s">
        <v>291</v>
      </c>
      <c r="J95" s="80" t="s">
        <v>43</v>
      </c>
      <c r="K95" s="80" t="s">
        <v>44</v>
      </c>
      <c r="L95" s="84">
        <v>33527</v>
      </c>
      <c r="M95" s="80">
        <f ca="1">DATEDIF(DBGenzai[[#This Row],[生年月日]],TODAY(),"Y")</f>
        <v>34</v>
      </c>
      <c r="N95" s="347">
        <v>1410</v>
      </c>
      <c r="O95" s="85"/>
      <c r="P95" s="347">
        <v>1830</v>
      </c>
      <c r="Q95" s="85" t="s">
        <v>99</v>
      </c>
      <c r="R95" s="347">
        <f t="shared" si="1"/>
        <v>420</v>
      </c>
      <c r="S95" s="85">
        <v>320000</v>
      </c>
      <c r="T95" s="78">
        <f>IF(OR(DBGenzai[[#This Row],[標準報酬]]="",DBGenzai[[#This Row],[標準報酬]]=0),"",ROUNDUP(_xlfn.XLOOKUP(DBGenzai[[#This Row],[標準報酬]],HDATE23[月  額],HDATE23[健康保険],"",0,1)-0.5,0))</f>
        <v>16048</v>
      </c>
      <c r="U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5">
        <f ca="1">IF(DBGenzai[[#This Row],[年齢]]&lt;=69,_xlfn.XLOOKUP(DBGenzai[[#This Row],[標準報酬]],HDATE23[月  額],HDATE23[厚生年金],"",0,1),"0")</f>
        <v>29280</v>
      </c>
      <c r="W95" s="86">
        <v>46529</v>
      </c>
      <c r="X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2" t="s">
        <v>46</v>
      </c>
      <c r="Z95" s="80" t="s">
        <v>135</v>
      </c>
      <c r="AA95" s="83" t="s">
        <v>1919</v>
      </c>
      <c r="AB95" s="94" t="s">
        <v>1918</v>
      </c>
      <c r="AC95" s="87">
        <v>44896</v>
      </c>
      <c r="AD95" s="87">
        <v>44305</v>
      </c>
      <c r="AE95" s="87">
        <v>45667</v>
      </c>
      <c r="AF95" s="87">
        <v>44408</v>
      </c>
      <c r="AG95" s="87">
        <v>44378</v>
      </c>
      <c r="AH95" s="80" t="s">
        <v>50</v>
      </c>
      <c r="AJ95" s="100">
        <f>DBGenzai[[#This Row],[入社日]]</f>
        <v>44305</v>
      </c>
      <c r="AK95" s="343"/>
      <c r="AL95" s="355"/>
      <c r="AM95" s="77"/>
      <c r="AN95" s="355"/>
      <c r="AO95" s="345"/>
    </row>
    <row r="96" spans="1:41" ht="17.45" customHeight="1">
      <c r="A96" s="79" t="s">
        <v>114</v>
      </c>
      <c r="B96" s="80">
        <v>210417</v>
      </c>
      <c r="C96" s="81">
        <v>83505</v>
      </c>
      <c r="D96" s="82" t="s">
        <v>193</v>
      </c>
      <c r="E96" s="262" t="s">
        <v>4638</v>
      </c>
      <c r="F96" s="267"/>
      <c r="G96" s="267"/>
      <c r="H96" s="83" t="s">
        <v>293</v>
      </c>
      <c r="I96" s="83" t="s">
        <v>294</v>
      </c>
      <c r="J96" s="80" t="s">
        <v>43</v>
      </c>
      <c r="K96" s="80" t="s">
        <v>44</v>
      </c>
      <c r="L96" s="84">
        <v>33593</v>
      </c>
      <c r="M96" s="80">
        <f ca="1">DATEDIF(DBGenzai[[#This Row],[生年月日]],TODAY(),"Y")</f>
        <v>33</v>
      </c>
      <c r="N96" s="347">
        <v>1500</v>
      </c>
      <c r="O96" s="85" t="s">
        <v>295</v>
      </c>
      <c r="P96" s="347">
        <v>2300</v>
      </c>
      <c r="Q96" s="85"/>
      <c r="R96" s="347">
        <f t="shared" si="1"/>
        <v>800</v>
      </c>
      <c r="S96" s="85">
        <v>340000</v>
      </c>
      <c r="T96" s="78">
        <f>IF(OR(DBGenzai[[#This Row],[標準報酬]]="",DBGenzai[[#This Row],[標準報酬]]=0),"",ROUNDUP(_xlfn.XLOOKUP(DBGenzai[[#This Row],[標準報酬]],HDATE23[月  額],HDATE23[健康保険],"",0,1)-0.5,0))</f>
        <v>17051</v>
      </c>
      <c r="U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5">
        <f ca="1">IF(DBGenzai[[#This Row],[年齢]]&lt;=69,_xlfn.XLOOKUP(DBGenzai[[#This Row],[標準報酬]],HDATE23[月  額],HDATE23[厚生年金],"",0,1),"0")</f>
        <v>31110</v>
      </c>
      <c r="W96" s="86">
        <v>44996</v>
      </c>
      <c r="X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2" t="s">
        <v>46</v>
      </c>
      <c r="Z96" s="80" t="s">
        <v>222</v>
      </c>
      <c r="AA96" s="83" t="s">
        <v>296</v>
      </c>
      <c r="AB96" s="83" t="s">
        <v>297</v>
      </c>
      <c r="AC96" s="87" t="s">
        <v>49</v>
      </c>
      <c r="AD96" s="87">
        <v>44306</v>
      </c>
      <c r="AE96" s="87">
        <v>45015</v>
      </c>
      <c r="AF96" s="87"/>
      <c r="AG96" s="87">
        <v>44378</v>
      </c>
      <c r="AH96" s="80" t="s">
        <v>50</v>
      </c>
      <c r="AJ96" s="100">
        <f>DBGenzai[[#This Row],[入社日]]</f>
        <v>44306</v>
      </c>
      <c r="AK96" s="343"/>
      <c r="AL96" s="355"/>
      <c r="AM96" s="77"/>
      <c r="AN96" s="355"/>
      <c r="AO96" s="345"/>
    </row>
    <row r="97" spans="1:41" ht="17.45" customHeight="1">
      <c r="A97" s="79" t="s">
        <v>114</v>
      </c>
      <c r="B97" s="80">
        <v>210418</v>
      </c>
      <c r="C97" s="81">
        <v>500003</v>
      </c>
      <c r="D97" s="82" t="s">
        <v>258</v>
      </c>
      <c r="E97" s="82" t="s">
        <v>4639</v>
      </c>
      <c r="F97" s="256"/>
      <c r="G97" s="256"/>
      <c r="H97" s="83" t="s">
        <v>298</v>
      </c>
      <c r="I97" s="83" t="s">
        <v>299</v>
      </c>
      <c r="J97" s="80" t="s">
        <v>43</v>
      </c>
      <c r="K97" s="80" t="s">
        <v>44</v>
      </c>
      <c r="L97" s="84">
        <v>36040</v>
      </c>
      <c r="M97" s="80">
        <f ca="1">DATEDIF(DBGenzai[[#This Row],[生年月日]],TODAY(),"Y")</f>
        <v>27</v>
      </c>
      <c r="N97" s="347">
        <v>1400</v>
      </c>
      <c r="O97" s="85"/>
      <c r="P97" s="347">
        <v>2000</v>
      </c>
      <c r="Q97" s="85"/>
      <c r="R97" s="347">
        <f t="shared" si="1"/>
        <v>600</v>
      </c>
      <c r="S97" s="85"/>
      <c r="T97" s="78" t="str">
        <f>IF(OR(DBGenzai[[#This Row],[標準報酬]]="",DBGenzai[[#This Row],[標準報酬]]=0),"",ROUNDUP(_xlfn.XLOOKUP(DBGenzai[[#This Row],[標準報酬]],HDATE23[月  額],HDATE23[健康保険],"",0,1)-0.5,0))</f>
        <v/>
      </c>
      <c r="U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5" t="str">
        <f ca="1">IF(DBGenzai[[#This Row],[年齢]]&lt;=69,_xlfn.XLOOKUP(DBGenzai[[#This Row],[標準報酬]],HDATE23[月  額],HDATE23[厚生年金],"",0,1),"0")</f>
        <v/>
      </c>
      <c r="W97" s="86">
        <v>46018</v>
      </c>
      <c r="X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2" t="s">
        <v>46</v>
      </c>
      <c r="Z97" s="80" t="s">
        <v>300</v>
      </c>
      <c r="AA97" s="83" t="s">
        <v>301</v>
      </c>
      <c r="AB97" s="83" t="s">
        <v>302</v>
      </c>
      <c r="AC97" s="87">
        <v>44306</v>
      </c>
      <c r="AD97" s="87">
        <v>44307</v>
      </c>
      <c r="AE97" s="87">
        <v>44841</v>
      </c>
      <c r="AF97" s="87"/>
      <c r="AG97" s="87">
        <v>44378</v>
      </c>
      <c r="AH97" s="80" t="s">
        <v>50</v>
      </c>
      <c r="AJ97" s="100">
        <f>DBGenzai[[#This Row],[入社日]]</f>
        <v>44307</v>
      </c>
      <c r="AK97" s="343"/>
      <c r="AL97" s="355"/>
      <c r="AM97" s="77"/>
      <c r="AN97" s="355"/>
      <c r="AO97" s="345"/>
    </row>
    <row r="98" spans="1:41" ht="17.45" customHeight="1">
      <c r="A98" s="79" t="s">
        <v>114</v>
      </c>
      <c r="B98" s="80">
        <v>210419</v>
      </c>
      <c r="C98" s="81"/>
      <c r="D98" s="82" t="s">
        <v>303</v>
      </c>
      <c r="E98" s="82"/>
      <c r="F98" s="256"/>
      <c r="G98" s="256"/>
      <c r="H98" s="83" t="s">
        <v>304</v>
      </c>
      <c r="I98" s="83" t="s">
        <v>305</v>
      </c>
      <c r="J98" s="80" t="s">
        <v>43</v>
      </c>
      <c r="K98" s="80" t="s">
        <v>44</v>
      </c>
      <c r="L98" s="84">
        <v>31537</v>
      </c>
      <c r="M98" s="80">
        <f ca="1">DATEDIF(DBGenzai[[#This Row],[生年月日]],TODAY(),"Y")</f>
        <v>39</v>
      </c>
      <c r="N98" s="347">
        <v>1400</v>
      </c>
      <c r="O98" s="85" t="s">
        <v>306</v>
      </c>
      <c r="P98" s="347">
        <v>1750</v>
      </c>
      <c r="Q98" s="85"/>
      <c r="R98" s="347">
        <f t="shared" si="1"/>
        <v>350</v>
      </c>
      <c r="S98" s="85">
        <v>280000</v>
      </c>
      <c r="T98" s="78">
        <f>IF(OR(DBGenzai[[#This Row],[標準報酬]]="",DBGenzai[[#This Row],[標準報酬]]=0),"",ROUNDUP(_xlfn.XLOOKUP(DBGenzai[[#This Row],[標準報酬]],HDATE23[月  額],HDATE23[健康保険],"",0,1)-0.5,0))</f>
        <v>14042</v>
      </c>
      <c r="U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5">
        <f ca="1">IF(DBGenzai[[#This Row],[年齢]]&lt;=69,_xlfn.XLOOKUP(DBGenzai[[#This Row],[標準報酬]],HDATE23[月  額],HDATE23[厚生年金],"",0,1),"0")</f>
        <v>25620</v>
      </c>
      <c r="W98" s="86">
        <v>45671</v>
      </c>
      <c r="X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2" t="s">
        <v>46</v>
      </c>
      <c r="Z98" s="80" t="s">
        <v>307</v>
      </c>
      <c r="AA98" s="83" t="s">
        <v>2492</v>
      </c>
      <c r="AB98" s="83" t="s">
        <v>308</v>
      </c>
      <c r="AC98" s="87">
        <v>44305</v>
      </c>
      <c r="AD98" s="87">
        <v>44308</v>
      </c>
      <c r="AE98" s="87">
        <v>45065</v>
      </c>
      <c r="AF98" s="87"/>
      <c r="AG98" s="87">
        <v>44378</v>
      </c>
      <c r="AH98" s="80" t="s">
        <v>50</v>
      </c>
      <c r="AJ98" s="100">
        <f>DBGenzai[[#This Row],[入社日]]</f>
        <v>44308</v>
      </c>
      <c r="AK98" s="343"/>
      <c r="AL98" s="355"/>
      <c r="AM98" s="77"/>
      <c r="AN98" s="355"/>
      <c r="AO98" s="345"/>
    </row>
    <row r="99" spans="1:41" ht="16.5" customHeight="1">
      <c r="A99" s="79" t="s">
        <v>114</v>
      </c>
      <c r="B99" s="80">
        <v>210420</v>
      </c>
      <c r="C99" s="81">
        <v>500002</v>
      </c>
      <c r="D99" s="82" t="s">
        <v>258</v>
      </c>
      <c r="E99" s="270" t="s">
        <v>4639</v>
      </c>
      <c r="F99" s="257"/>
      <c r="G99" s="257"/>
      <c r="H99" s="83" t="s">
        <v>313</v>
      </c>
      <c r="I99" s="83" t="s">
        <v>314</v>
      </c>
      <c r="J99" s="80" t="s">
        <v>43</v>
      </c>
      <c r="K99" s="80" t="s">
        <v>44</v>
      </c>
      <c r="L99" s="84">
        <v>33714</v>
      </c>
      <c r="M99" s="80">
        <f ca="1">DATEDIF(DBGenzai[[#This Row],[生年月日]],TODAY(),"Y")</f>
        <v>33</v>
      </c>
      <c r="N99" s="347">
        <v>1400</v>
      </c>
      <c r="O99" s="85"/>
      <c r="P99" s="347">
        <v>2000</v>
      </c>
      <c r="Q99" s="85"/>
      <c r="R99" s="347">
        <f t="shared" ref="R99:R162" si="2">P99-N99</f>
        <v>600</v>
      </c>
      <c r="S99" s="85"/>
      <c r="T99" s="78" t="str">
        <f>IF(OR(DBGenzai[[#This Row],[標準報酬]]="",DBGenzai[[#This Row],[標準報酬]]=0),"",ROUNDUP(_xlfn.XLOOKUP(DBGenzai[[#This Row],[標準報酬]],HDATE23[月  額],HDATE23[健康保険],"",0,1)-0.5,0))</f>
        <v/>
      </c>
      <c r="U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5" t="str">
        <f ca="1">IF(DBGenzai[[#This Row],[年齢]]&lt;=69,_xlfn.XLOOKUP(DBGenzai[[#This Row],[標準報酬]],HDATE23[月  額],HDATE23[厚生年金],"",0,1),"0")</f>
        <v/>
      </c>
      <c r="W99" s="86">
        <v>44970</v>
      </c>
      <c r="X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2" t="s">
        <v>46</v>
      </c>
      <c r="Z99" s="80" t="s">
        <v>315</v>
      </c>
      <c r="AA99" s="83" t="s">
        <v>316</v>
      </c>
      <c r="AB99" s="83" t="s">
        <v>317</v>
      </c>
      <c r="AC99" s="87">
        <v>44311</v>
      </c>
      <c r="AD99" s="87">
        <v>44312</v>
      </c>
      <c r="AE99" s="87">
        <v>44859</v>
      </c>
      <c r="AF99" s="87"/>
      <c r="AG99" s="87">
        <v>44378</v>
      </c>
      <c r="AH99" s="80" t="s">
        <v>50</v>
      </c>
      <c r="AJ99" s="100">
        <f>DBGenzai[[#This Row],[入社日]]</f>
        <v>44312</v>
      </c>
      <c r="AK99" s="343"/>
      <c r="AL99" s="355"/>
      <c r="AM99" s="77"/>
      <c r="AN99" s="355"/>
      <c r="AO99" s="345"/>
    </row>
    <row r="100" spans="1:41">
      <c r="A100" s="79" t="s">
        <v>40</v>
      </c>
      <c r="B100" s="80">
        <v>210421</v>
      </c>
      <c r="C100" s="81">
        <v>410001</v>
      </c>
      <c r="D100" s="82" t="s">
        <v>234</v>
      </c>
      <c r="E100" s="82" t="s">
        <v>4640</v>
      </c>
      <c r="F100" s="256" t="s">
        <v>2749</v>
      </c>
      <c r="G100" s="256" t="s">
        <v>2750</v>
      </c>
      <c r="H100" s="83" t="s">
        <v>309</v>
      </c>
      <c r="I100" s="83" t="s">
        <v>310</v>
      </c>
      <c r="J100" s="80" t="s">
        <v>43</v>
      </c>
      <c r="K100" s="80" t="s">
        <v>44</v>
      </c>
      <c r="L100" s="84">
        <v>34027</v>
      </c>
      <c r="M100" s="80">
        <f ca="1">DATEDIF(DBGenzai[[#This Row],[生年月日]],TODAY(),"Y")</f>
        <v>32</v>
      </c>
      <c r="N100" s="347">
        <v>1350</v>
      </c>
      <c r="O100" s="85" t="s">
        <v>311</v>
      </c>
      <c r="P100" s="347">
        <v>1750</v>
      </c>
      <c r="Q100" s="85"/>
      <c r="R100" s="347">
        <f t="shared" si="2"/>
        <v>400</v>
      </c>
      <c r="S100" s="85">
        <v>280000</v>
      </c>
      <c r="T100" s="78">
        <f>IF(OR(DBGenzai[[#This Row],[標準報酬]]="",DBGenzai[[#This Row],[標準報酬]]=0),"",ROUNDUP(_xlfn.XLOOKUP(DBGenzai[[#This Row],[標準報酬]],HDATE23[月  額],HDATE23[健康保険],"",0,1)-0.5,0))</f>
        <v>14042</v>
      </c>
      <c r="U1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5">
        <f ca="1">IF(DBGenzai[[#This Row],[年齢]]&lt;=69,_xlfn.XLOOKUP(DBGenzai[[#This Row],[標準報酬]],HDATE23[月  額],HDATE23[厚生年金],"",0,1),"0")</f>
        <v>25620</v>
      </c>
      <c r="W100" s="86">
        <v>46178</v>
      </c>
      <c r="X1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2" t="s">
        <v>46</v>
      </c>
      <c r="Z100" s="80" t="s">
        <v>238</v>
      </c>
      <c r="AA100" s="83" t="s">
        <v>4300</v>
      </c>
      <c r="AB100" s="83" t="s">
        <v>4440</v>
      </c>
      <c r="AC100" s="87" t="s">
        <v>1697</v>
      </c>
      <c r="AD100" s="87">
        <v>44312</v>
      </c>
      <c r="AE100" s="87"/>
      <c r="AF100" s="87"/>
      <c r="AG100" s="87">
        <v>44378</v>
      </c>
      <c r="AH100" s="80" t="s">
        <v>50</v>
      </c>
      <c r="AJ100" s="100">
        <f>DBGenzai[[#This Row],[入社日]]</f>
        <v>44312</v>
      </c>
      <c r="AK100" s="343"/>
      <c r="AL100" s="355"/>
      <c r="AM100" s="77"/>
      <c r="AN100" s="355"/>
      <c r="AO100" s="345"/>
    </row>
    <row r="101" spans="1:41" ht="17.45" customHeight="1">
      <c r="A101" s="79" t="s">
        <v>114</v>
      </c>
      <c r="B101" s="80">
        <v>210422</v>
      </c>
      <c r="C101" s="81"/>
      <c r="D101" s="82" t="s">
        <v>1782</v>
      </c>
      <c r="E101" s="262" t="s">
        <v>4624</v>
      </c>
      <c r="F101" s="262" t="s">
        <v>2658</v>
      </c>
      <c r="G101" s="262" t="s">
        <v>2659</v>
      </c>
      <c r="H101" s="83" t="s">
        <v>1039</v>
      </c>
      <c r="I101" s="83" t="s">
        <v>1040</v>
      </c>
      <c r="J101" s="80" t="s">
        <v>43</v>
      </c>
      <c r="K101" s="80" t="s">
        <v>44</v>
      </c>
      <c r="L101" s="84">
        <v>32470</v>
      </c>
      <c r="M101" s="80">
        <f ca="1">DATEDIF(DBGenzai[[#This Row],[生年月日]],TODAY(),"Y")</f>
        <v>37</v>
      </c>
      <c r="N101" s="347">
        <v>1300</v>
      </c>
      <c r="O101" s="85"/>
      <c r="P101" s="347">
        <v>1650</v>
      </c>
      <c r="Q101" s="85" t="s">
        <v>86</v>
      </c>
      <c r="R101" s="347">
        <f t="shared" si="2"/>
        <v>350</v>
      </c>
      <c r="S101" s="85"/>
      <c r="T101" s="78" t="str">
        <f>IF(OR(DBGenzai[[#This Row],[標準報酬]]="",DBGenzai[[#This Row],[標準報酬]]=0),"",ROUNDUP(_xlfn.XLOOKUP(DBGenzai[[#This Row],[標準報酬]],HDATE23[月  額],HDATE23[健康保険],"",0,1)-0.5,0))</f>
        <v/>
      </c>
      <c r="U1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5" t="str">
        <f ca="1">IF(DBGenzai[[#This Row],[年齢]]&lt;=69,_xlfn.XLOOKUP(DBGenzai[[#This Row],[標準報酬]],HDATE23[月  額],HDATE23[厚生年金],"",0,1),"0")</f>
        <v/>
      </c>
      <c r="W101" s="86">
        <v>45431</v>
      </c>
      <c r="X1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2" t="s">
        <v>46</v>
      </c>
      <c r="Z101" s="80" t="s">
        <v>755</v>
      </c>
      <c r="AA101" s="83" t="s">
        <v>756</v>
      </c>
      <c r="AB101" s="83" t="s">
        <v>757</v>
      </c>
      <c r="AC101" s="87">
        <v>44309</v>
      </c>
      <c r="AD101" s="87">
        <v>44312</v>
      </c>
      <c r="AE101" s="87">
        <v>44638</v>
      </c>
      <c r="AF101" s="87"/>
      <c r="AG101" s="87">
        <v>44378</v>
      </c>
      <c r="AH101" s="80"/>
      <c r="AJ101" s="100">
        <f>DBGenzai[[#This Row],[入社日]]</f>
        <v>44312</v>
      </c>
      <c r="AK101" s="343"/>
      <c r="AL101" s="355"/>
      <c r="AM101" s="77"/>
      <c r="AN101" s="355"/>
      <c r="AO101" s="345"/>
    </row>
    <row r="102" spans="1:41" ht="17.45" customHeight="1">
      <c r="A102" s="79" t="s">
        <v>114</v>
      </c>
      <c r="B102" s="80">
        <v>210423</v>
      </c>
      <c r="C102" s="81"/>
      <c r="D102" s="82" t="s">
        <v>283</v>
      </c>
      <c r="E102" s="82" t="s">
        <v>4637</v>
      </c>
      <c r="F102" s="256"/>
      <c r="G102" s="256"/>
      <c r="H102" s="83" t="s">
        <v>321</v>
      </c>
      <c r="I102" s="83" t="s">
        <v>322</v>
      </c>
      <c r="J102" s="80" t="s">
        <v>275</v>
      </c>
      <c r="K102" s="80" t="s">
        <v>44</v>
      </c>
      <c r="L102" s="84">
        <v>33340</v>
      </c>
      <c r="M102" s="80">
        <f ca="1">DATEDIF(DBGenzai[[#This Row],[生年月日]],TODAY(),"Y")</f>
        <v>34</v>
      </c>
      <c r="N102" s="347">
        <v>1400</v>
      </c>
      <c r="O102" s="85"/>
      <c r="P102" s="347">
        <v>2000</v>
      </c>
      <c r="Q102" s="85"/>
      <c r="R102" s="347">
        <f t="shared" si="2"/>
        <v>600</v>
      </c>
      <c r="S102" s="85">
        <v>180000</v>
      </c>
      <c r="T102" s="78">
        <f>IF(OR(DBGenzai[[#This Row],[標準報酬]]="",DBGenzai[[#This Row],[標準報酬]]=0),"",ROUNDUP(_xlfn.XLOOKUP(DBGenzai[[#This Row],[標準報酬]],HDATE23[月  額],HDATE23[健康保険],"",0,1)-0.5,0))</f>
        <v>9027</v>
      </c>
      <c r="U1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5">
        <f ca="1">IF(DBGenzai[[#This Row],[年齢]]&lt;=69,_xlfn.XLOOKUP(DBGenzai[[#This Row],[標準報酬]],HDATE23[月  額],HDATE23[厚生年金],"",0,1),"0")</f>
        <v>16470</v>
      </c>
      <c r="W102" s="86">
        <v>45388</v>
      </c>
      <c r="X1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2" t="s">
        <v>46</v>
      </c>
      <c r="Z102" s="80" t="s">
        <v>287</v>
      </c>
      <c r="AA102" s="83" t="s">
        <v>288</v>
      </c>
      <c r="AB102" s="83" t="s">
        <v>289</v>
      </c>
      <c r="AC102" s="87" t="s">
        <v>49</v>
      </c>
      <c r="AD102" s="87">
        <v>44313</v>
      </c>
      <c r="AE102" s="87">
        <v>45023</v>
      </c>
      <c r="AF102" s="87"/>
      <c r="AG102" s="87">
        <v>44378</v>
      </c>
      <c r="AH102" s="80" t="s">
        <v>50</v>
      </c>
      <c r="AI102" s="73" t="s">
        <v>323</v>
      </c>
      <c r="AJ102" s="100">
        <f>DBGenzai[[#This Row],[入社日]]</f>
        <v>44313</v>
      </c>
      <c r="AK102" s="343"/>
      <c r="AL102" s="355"/>
      <c r="AM102" s="77"/>
      <c r="AN102" s="355"/>
      <c r="AO102" s="345"/>
    </row>
    <row r="103" spans="1:41" ht="17.45" customHeight="1">
      <c r="A103" s="79" t="s">
        <v>114</v>
      </c>
      <c r="B103" s="80">
        <v>210424</v>
      </c>
      <c r="C103" s="81"/>
      <c r="D103" s="82" t="s">
        <v>283</v>
      </c>
      <c r="E103" s="101" t="s">
        <v>4637</v>
      </c>
      <c r="F103" s="255"/>
      <c r="G103" s="426"/>
      <c r="H103" s="83" t="s">
        <v>324</v>
      </c>
      <c r="I103" s="83" t="s">
        <v>325</v>
      </c>
      <c r="J103" s="80" t="s">
        <v>43</v>
      </c>
      <c r="K103" s="80" t="s">
        <v>44</v>
      </c>
      <c r="L103" s="84">
        <v>32730</v>
      </c>
      <c r="M103" s="80">
        <f ca="1">DATEDIF(DBGenzai[[#This Row],[生年月日]],TODAY(),"Y")</f>
        <v>36</v>
      </c>
      <c r="N103" s="347">
        <v>1450</v>
      </c>
      <c r="O103" s="85"/>
      <c r="P103" s="347">
        <v>2100</v>
      </c>
      <c r="Q103" s="85" t="s">
        <v>3376</v>
      </c>
      <c r="R103" s="347">
        <f t="shared" si="2"/>
        <v>650</v>
      </c>
      <c r="S103" s="85">
        <v>240000</v>
      </c>
      <c r="T103" s="78">
        <f>IF(OR(DBGenzai[[#This Row],[標準報酬]]="",DBGenzai[[#This Row],[標準報酬]]=0),"",ROUNDUP(_xlfn.XLOOKUP(DBGenzai[[#This Row],[標準報酬]],HDATE23[月  額],HDATE23[健康保険],"",0,1)-0.5,0))</f>
        <v>12036</v>
      </c>
      <c r="U1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5">
        <f ca="1">IF(DBGenzai[[#This Row],[年齢]]&lt;=69,_xlfn.XLOOKUP(DBGenzai[[#This Row],[標準報酬]],HDATE23[月  額],HDATE23[厚生年金],"",0,1),"0")</f>
        <v>21960</v>
      </c>
      <c r="W103" s="86">
        <v>46439</v>
      </c>
      <c r="X1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2" t="s">
        <v>46</v>
      </c>
      <c r="Z103" s="80" t="s">
        <v>287</v>
      </c>
      <c r="AA103" s="83" t="s">
        <v>288</v>
      </c>
      <c r="AB103" s="83" t="s">
        <v>326</v>
      </c>
      <c r="AC103" s="87" t="s">
        <v>49</v>
      </c>
      <c r="AD103" s="87">
        <v>44313</v>
      </c>
      <c r="AE103" s="87">
        <v>45386</v>
      </c>
      <c r="AF103" s="87"/>
      <c r="AG103" s="87">
        <v>44378</v>
      </c>
      <c r="AH103" s="80" t="s">
        <v>50</v>
      </c>
      <c r="AJ103" s="100">
        <f>DBGenzai[[#This Row],[入社日]]</f>
        <v>44313</v>
      </c>
      <c r="AK103" s="343"/>
      <c r="AL103" s="355"/>
      <c r="AM103" s="77"/>
      <c r="AN103" s="355"/>
      <c r="AO103" s="345"/>
    </row>
    <row r="104" spans="1:41">
      <c r="A104" s="79" t="s">
        <v>114</v>
      </c>
      <c r="B104" s="80">
        <v>210425</v>
      </c>
      <c r="C104" s="81"/>
      <c r="D104" s="82" t="s">
        <v>2103</v>
      </c>
      <c r="E104" s="93"/>
      <c r="F104" s="93"/>
      <c r="G104" s="93"/>
      <c r="H104" s="83" t="s">
        <v>1041</v>
      </c>
      <c r="I104" s="83" t="s">
        <v>1042</v>
      </c>
      <c r="J104" s="80" t="s">
        <v>43</v>
      </c>
      <c r="K104" s="80" t="s">
        <v>44</v>
      </c>
      <c r="L104" s="84">
        <v>34618</v>
      </c>
      <c r="M104" s="80">
        <f ca="1">DATEDIF(DBGenzai[[#This Row],[生年月日]],TODAY(),"Y")</f>
        <v>31</v>
      </c>
      <c r="N104" s="347">
        <v>1300</v>
      </c>
      <c r="O104" s="85"/>
      <c r="P104" s="347">
        <v>1800</v>
      </c>
      <c r="Q104" s="85"/>
      <c r="R104" s="347">
        <f t="shared" si="2"/>
        <v>500</v>
      </c>
      <c r="S104" s="85"/>
      <c r="T104" s="78" t="str">
        <f>IF(OR(DBGenzai[[#This Row],[標準報酬]]="",DBGenzai[[#This Row],[標準報酬]]=0),"",ROUNDUP(_xlfn.XLOOKUP(DBGenzai[[#This Row],[標準報酬]],HDATE23[月  額],HDATE23[健康保険],"",0,1)-0.5,0))</f>
        <v/>
      </c>
      <c r="U1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5" t="str">
        <f ca="1">IF(DBGenzai[[#This Row],[年齢]]&lt;=69,_xlfn.XLOOKUP(DBGenzai[[#This Row],[標準報酬]],HDATE23[月  額],HDATE23[厚生年金],"",0,1),"0")</f>
        <v/>
      </c>
      <c r="W104" s="86">
        <v>44937</v>
      </c>
      <c r="X1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2" t="s">
        <v>46</v>
      </c>
      <c r="Z104" s="80" t="s">
        <v>47</v>
      </c>
      <c r="AA104" s="83" t="s">
        <v>59</v>
      </c>
      <c r="AB104" s="83" t="s">
        <v>60</v>
      </c>
      <c r="AC104" s="87">
        <v>44312</v>
      </c>
      <c r="AD104" s="87">
        <v>44313</v>
      </c>
      <c r="AE104" s="87">
        <v>44498</v>
      </c>
      <c r="AF104" s="87"/>
      <c r="AG104" s="87">
        <v>44378</v>
      </c>
      <c r="AH104" s="80"/>
      <c r="AJ104" s="100">
        <f>DBGenzai[[#This Row],[入社日]]</f>
        <v>44313</v>
      </c>
      <c r="AK104" s="343"/>
      <c r="AL104" s="355"/>
      <c r="AM104" s="77"/>
      <c r="AN104" s="355"/>
      <c r="AO104" s="345"/>
    </row>
    <row r="105" spans="1:41">
      <c r="A105" s="79" t="s">
        <v>114</v>
      </c>
      <c r="B105" s="80">
        <v>210426</v>
      </c>
      <c r="C105" s="81">
        <v>48</v>
      </c>
      <c r="D105" s="82" t="s">
        <v>2103</v>
      </c>
      <c r="E105" s="82"/>
      <c r="F105" s="256" t="s">
        <v>1992</v>
      </c>
      <c r="G105" s="256"/>
      <c r="H105" s="83" t="s">
        <v>318</v>
      </c>
      <c r="I105" s="83" t="s">
        <v>319</v>
      </c>
      <c r="J105" s="80" t="s">
        <v>43</v>
      </c>
      <c r="K105" s="80" t="s">
        <v>44</v>
      </c>
      <c r="L105" s="84">
        <v>34509</v>
      </c>
      <c r="M105" s="80">
        <f ca="1">DATEDIF(DBGenzai[[#This Row],[生年月日]],TODAY(),"Y")</f>
        <v>31</v>
      </c>
      <c r="N105" s="347">
        <v>1300</v>
      </c>
      <c r="O105" s="85"/>
      <c r="P105" s="347">
        <v>1800</v>
      </c>
      <c r="Q105" s="85"/>
      <c r="R105" s="347">
        <f t="shared" si="2"/>
        <v>500</v>
      </c>
      <c r="S105" s="85"/>
      <c r="T105" s="78" t="str">
        <f>IF(OR(DBGenzai[[#This Row],[標準報酬]]="",DBGenzai[[#This Row],[標準報酬]]=0),"",ROUNDUP(_xlfn.XLOOKUP(DBGenzai[[#This Row],[標準報酬]],HDATE23[月  額],HDATE23[健康保険],"",0,1)-0.5,0))</f>
        <v/>
      </c>
      <c r="U1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5" t="str">
        <f ca="1">IF(DBGenzai[[#This Row],[年齢]]&lt;=69,_xlfn.XLOOKUP(DBGenzai[[#This Row],[標準報酬]],HDATE23[月  額],HDATE23[厚生年金],"",0,1),"0")</f>
        <v/>
      </c>
      <c r="W105" s="86">
        <v>45734</v>
      </c>
      <c r="X1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2" t="s">
        <v>46</v>
      </c>
      <c r="Z105" s="80" t="s">
        <v>47</v>
      </c>
      <c r="AA105" s="83" t="s">
        <v>59</v>
      </c>
      <c r="AB105" s="83" t="s">
        <v>320</v>
      </c>
      <c r="AC105" s="87">
        <v>44312</v>
      </c>
      <c r="AD105" s="87">
        <v>44313</v>
      </c>
      <c r="AE105" s="87">
        <v>44712</v>
      </c>
      <c r="AF105" s="87"/>
      <c r="AG105" s="87">
        <v>44378</v>
      </c>
      <c r="AH105" s="80" t="s">
        <v>50</v>
      </c>
      <c r="AJ105" s="100">
        <f>DBGenzai[[#This Row],[入社日]]</f>
        <v>44313</v>
      </c>
      <c r="AK105" s="343"/>
      <c r="AL105" s="355"/>
      <c r="AM105" s="77"/>
      <c r="AN105" s="355"/>
      <c r="AO105" s="345"/>
    </row>
    <row r="106" spans="1:41">
      <c r="A106" s="79" t="s">
        <v>114</v>
      </c>
      <c r="B106" s="80">
        <v>210501</v>
      </c>
      <c r="C106" s="81">
        <v>232012</v>
      </c>
      <c r="D106" s="82" t="s">
        <v>152</v>
      </c>
      <c r="E106" s="101" t="s">
        <v>4630</v>
      </c>
      <c r="F106" s="256" t="s">
        <v>3771</v>
      </c>
      <c r="G106" s="256" t="s">
        <v>3772</v>
      </c>
      <c r="H106" s="83" t="s">
        <v>327</v>
      </c>
      <c r="I106" s="83" t="s">
        <v>328</v>
      </c>
      <c r="J106" s="80" t="s">
        <v>43</v>
      </c>
      <c r="K106" s="80" t="s">
        <v>44</v>
      </c>
      <c r="L106" s="84">
        <v>34148</v>
      </c>
      <c r="M106" s="80">
        <f ca="1">DATEDIF(DBGenzai[[#This Row],[生年月日]],TODAY(),"Y")</f>
        <v>32</v>
      </c>
      <c r="N106" s="347">
        <v>1420</v>
      </c>
      <c r="O106" s="85"/>
      <c r="P106" s="347">
        <v>1880</v>
      </c>
      <c r="Q106" s="85" t="s">
        <v>80</v>
      </c>
      <c r="R106" s="347">
        <f t="shared" si="2"/>
        <v>460</v>
      </c>
      <c r="S106" s="85">
        <v>280000</v>
      </c>
      <c r="T106" s="78">
        <f>IF(OR(DBGenzai[[#This Row],[標準報酬]]="",DBGenzai[[#This Row],[標準報酬]]=0),"",ROUNDUP(_xlfn.XLOOKUP(DBGenzai[[#This Row],[標準報酬]],HDATE23[月  額],HDATE23[健康保険],"",0,1)-0.5,0))</f>
        <v>14042</v>
      </c>
      <c r="U1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5">
        <f ca="1">IF(DBGenzai[[#This Row],[年齢]]&lt;=69,_xlfn.XLOOKUP(DBGenzai[[#This Row],[標準報酬]],HDATE23[月  額],HDATE23[厚生年金],"",0,1),"0")</f>
        <v>25620</v>
      </c>
      <c r="W106" s="86">
        <v>46276</v>
      </c>
      <c r="X1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2" t="s">
        <v>46</v>
      </c>
      <c r="Z106" s="80" t="s">
        <v>208</v>
      </c>
      <c r="AA106" s="83" t="s">
        <v>213</v>
      </c>
      <c r="AB106" s="83" t="s">
        <v>2779</v>
      </c>
      <c r="AC106" s="87">
        <v>44318</v>
      </c>
      <c r="AD106" s="87">
        <v>44326</v>
      </c>
      <c r="AE106" s="87">
        <v>45861</v>
      </c>
      <c r="AF106" s="87"/>
      <c r="AG106" s="87">
        <v>44378</v>
      </c>
      <c r="AH106" s="80" t="s">
        <v>50</v>
      </c>
      <c r="AJ106" s="100">
        <f>DBGenzai[[#This Row],[入社日]]</f>
        <v>44326</v>
      </c>
      <c r="AK106" s="343"/>
      <c r="AL106" s="355"/>
      <c r="AM106" s="77"/>
      <c r="AN106" s="355"/>
      <c r="AO106" s="345"/>
    </row>
    <row r="107" spans="1:41">
      <c r="A107" s="79" t="s">
        <v>114</v>
      </c>
      <c r="B107" s="80">
        <v>210502</v>
      </c>
      <c r="C107" s="81">
        <v>232011</v>
      </c>
      <c r="D107" s="82" t="s">
        <v>152</v>
      </c>
      <c r="E107" s="262" t="s">
        <v>4636</v>
      </c>
      <c r="F107" s="265" t="s">
        <v>1992</v>
      </c>
      <c r="G107" s="426"/>
      <c r="H107" s="83" t="s">
        <v>329</v>
      </c>
      <c r="I107" s="83" t="s">
        <v>330</v>
      </c>
      <c r="J107" s="80" t="s">
        <v>275</v>
      </c>
      <c r="K107" s="80" t="s">
        <v>44</v>
      </c>
      <c r="L107" s="84">
        <v>34304</v>
      </c>
      <c r="M107" s="80">
        <f ca="1">DATEDIF(DBGenzai[[#This Row],[生年月日]],TODAY(),"Y")</f>
        <v>32</v>
      </c>
      <c r="N107" s="347">
        <v>1150</v>
      </c>
      <c r="O107" s="85"/>
      <c r="P107" s="347">
        <v>1640</v>
      </c>
      <c r="Q107" s="85" t="s">
        <v>331</v>
      </c>
      <c r="R107" s="347">
        <f t="shared" si="2"/>
        <v>490</v>
      </c>
      <c r="S107" s="85"/>
      <c r="T107" s="78" t="str">
        <f>IF(OR(DBGenzai[[#This Row],[標準報酬]]="",DBGenzai[[#This Row],[標準報酬]]=0),"",ROUNDUP(_xlfn.XLOOKUP(DBGenzai[[#This Row],[標準報酬]],HDATE23[月  額],HDATE23[健康保険],"",0,1)-0.5,0))</f>
        <v/>
      </c>
      <c r="U1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5" t="str">
        <f ca="1">IF(DBGenzai[[#This Row],[年齢]]&lt;=69,_xlfn.XLOOKUP(DBGenzai[[#This Row],[標準報酬]],HDATE23[月  額],HDATE23[厚生年金],"",0,1),"0")</f>
        <v/>
      </c>
      <c r="W107" s="86">
        <v>45710</v>
      </c>
      <c r="X1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2" t="s">
        <v>277</v>
      </c>
      <c r="Z107" s="80" t="s">
        <v>208</v>
      </c>
      <c r="AA107" s="83" t="s">
        <v>332</v>
      </c>
      <c r="AB107" s="83" t="s">
        <v>333</v>
      </c>
      <c r="AC107" s="87"/>
      <c r="AD107" s="87">
        <v>44326</v>
      </c>
      <c r="AE107" s="87">
        <v>44786</v>
      </c>
      <c r="AF107" s="87"/>
      <c r="AG107" s="87">
        <v>44378</v>
      </c>
      <c r="AH107" s="80" t="s">
        <v>50</v>
      </c>
      <c r="AJ107" s="100">
        <f>DBGenzai[[#This Row],[入社日]]</f>
        <v>44326</v>
      </c>
      <c r="AK107" s="343"/>
      <c r="AL107" s="355"/>
      <c r="AM107" s="77"/>
      <c r="AN107" s="355"/>
      <c r="AO107" s="345"/>
    </row>
    <row r="108" spans="1:41" ht="17.45" customHeight="1">
      <c r="A108" s="79" t="s">
        <v>114</v>
      </c>
      <c r="B108" s="80">
        <v>210503</v>
      </c>
      <c r="C108" s="81"/>
      <c r="D108" s="82" t="s">
        <v>76</v>
      </c>
      <c r="E108" s="82" t="s">
        <v>4623</v>
      </c>
      <c r="F108" s="253"/>
      <c r="G108" s="74"/>
      <c r="H108" s="83" t="s">
        <v>1043</v>
      </c>
      <c r="I108" s="83" t="s">
        <v>1044</v>
      </c>
      <c r="J108" s="80" t="s">
        <v>275</v>
      </c>
      <c r="K108" s="80" t="s">
        <v>44</v>
      </c>
      <c r="L108" s="84">
        <v>34343</v>
      </c>
      <c r="M108" s="80">
        <f ca="1">DATEDIF(DBGenzai[[#This Row],[生年月日]],TODAY(),"Y")</f>
        <v>31</v>
      </c>
      <c r="N108" s="347">
        <v>1100</v>
      </c>
      <c r="O108" s="85"/>
      <c r="P108" s="347">
        <v>1500</v>
      </c>
      <c r="Q108" s="85"/>
      <c r="R108" s="347">
        <f t="shared" si="2"/>
        <v>400</v>
      </c>
      <c r="S108" s="85"/>
      <c r="T108" s="78" t="str">
        <f>IF(OR(DBGenzai[[#This Row],[標準報酬]]="",DBGenzai[[#This Row],[標準報酬]]=0),"",ROUNDUP(_xlfn.XLOOKUP(DBGenzai[[#This Row],[標準報酬]],HDATE23[月  額],HDATE23[健康保険],"",0,1)-0.5,0))</f>
        <v/>
      </c>
      <c r="U1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5" t="str">
        <f ca="1">IF(DBGenzai[[#This Row],[年齢]]&lt;=69,_xlfn.XLOOKUP(DBGenzai[[#This Row],[標準報酬]],HDATE23[月  額],HDATE23[厚生年金],"",0,1),"0")</f>
        <v/>
      </c>
      <c r="W108" s="86">
        <v>44391</v>
      </c>
      <c r="X1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2" t="s">
        <v>277</v>
      </c>
      <c r="Z108" s="80" t="s">
        <v>163</v>
      </c>
      <c r="AA108" s="83" t="s">
        <v>1045</v>
      </c>
      <c r="AB108" s="83" t="s">
        <v>1046</v>
      </c>
      <c r="AC108" s="87" t="s">
        <v>49</v>
      </c>
      <c r="AD108" s="87">
        <v>44326</v>
      </c>
      <c r="AE108" s="87">
        <v>44377</v>
      </c>
      <c r="AF108" s="87"/>
      <c r="AG108" s="87">
        <v>44378</v>
      </c>
      <c r="AH108" s="80"/>
      <c r="AJ108" s="100">
        <f>DBGenzai[[#This Row],[入社日]]</f>
        <v>44326</v>
      </c>
      <c r="AK108" s="343"/>
      <c r="AL108" s="355"/>
      <c r="AM108" s="77"/>
      <c r="AN108" s="355"/>
      <c r="AO108" s="345"/>
    </row>
    <row r="109" spans="1:41">
      <c r="A109" s="79" t="s">
        <v>114</v>
      </c>
      <c r="B109" s="80">
        <v>210504</v>
      </c>
      <c r="C109" s="81"/>
      <c r="D109" s="82" t="s">
        <v>76</v>
      </c>
      <c r="E109" s="82" t="s">
        <v>4623</v>
      </c>
      <c r="F109" s="82"/>
      <c r="G109" s="82"/>
      <c r="H109" s="83" t="s">
        <v>1047</v>
      </c>
      <c r="I109" s="83" t="s">
        <v>1048</v>
      </c>
      <c r="J109" s="80" t="s">
        <v>43</v>
      </c>
      <c r="K109" s="80" t="s">
        <v>64</v>
      </c>
      <c r="L109" s="84">
        <v>25308</v>
      </c>
      <c r="M109" s="80">
        <f ca="1">DATEDIF(DBGenzai[[#This Row],[生年月日]],TODAY(),"Y")</f>
        <v>56</v>
      </c>
      <c r="N109" s="347">
        <v>1300</v>
      </c>
      <c r="O109" s="85"/>
      <c r="P109" s="347">
        <v>1650</v>
      </c>
      <c r="Q109" s="85">
        <v>1650</v>
      </c>
      <c r="R109" s="347">
        <f t="shared" si="2"/>
        <v>350</v>
      </c>
      <c r="S109" s="85"/>
      <c r="T109" s="78" t="str">
        <f>IF(OR(DBGenzai[[#This Row],[標準報酬]]="",DBGenzai[[#This Row],[標準報酬]]=0),"",ROUNDUP(_xlfn.XLOOKUP(DBGenzai[[#This Row],[標準報酬]],HDATE23[月  額],HDATE23[健康保険],"",0,1)-0.5,0))</f>
        <v/>
      </c>
      <c r="U1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5" t="str">
        <f ca="1">IF(DBGenzai[[#This Row],[年齢]]&lt;=69,_xlfn.XLOOKUP(DBGenzai[[#This Row],[標準報酬]],HDATE23[月  額],HDATE23[厚生年金],"",0,1),"0")</f>
        <v/>
      </c>
      <c r="W109" s="86">
        <v>44582</v>
      </c>
      <c r="X1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2" t="s">
        <v>708</v>
      </c>
      <c r="Z109" s="80" t="s">
        <v>1049</v>
      </c>
      <c r="AA109" s="83" t="s">
        <v>1050</v>
      </c>
      <c r="AB109" s="83"/>
      <c r="AC109" s="87" t="s">
        <v>49</v>
      </c>
      <c r="AD109" s="87">
        <v>44326</v>
      </c>
      <c r="AE109" s="87">
        <v>44439</v>
      </c>
      <c r="AF109" s="87"/>
      <c r="AG109" s="87">
        <v>44378</v>
      </c>
      <c r="AH109" s="80"/>
      <c r="AJ109" s="100">
        <f>DBGenzai[[#This Row],[入社日]]</f>
        <v>44326</v>
      </c>
      <c r="AK109" s="343"/>
      <c r="AL109" s="355"/>
      <c r="AM109" s="77"/>
      <c r="AN109" s="355"/>
      <c r="AO109" s="345"/>
    </row>
    <row r="110" spans="1:41">
      <c r="A110" s="79" t="s">
        <v>114</v>
      </c>
      <c r="B110" s="80">
        <v>210505</v>
      </c>
      <c r="C110" s="81"/>
      <c r="D110" s="82" t="s">
        <v>234</v>
      </c>
      <c r="E110" s="82" t="s">
        <v>1849</v>
      </c>
      <c r="F110" s="82" t="s">
        <v>1850</v>
      </c>
      <c r="G110" s="74"/>
      <c r="H110" s="83" t="s">
        <v>1051</v>
      </c>
      <c r="I110" s="83" t="s">
        <v>1052</v>
      </c>
      <c r="J110" s="80" t="s">
        <v>43</v>
      </c>
      <c r="K110" s="80" t="s">
        <v>44</v>
      </c>
      <c r="L110" s="84">
        <v>32473</v>
      </c>
      <c r="M110" s="80">
        <f ca="1">DATEDIF(DBGenzai[[#This Row],[生年月日]],TODAY(),"Y")</f>
        <v>37</v>
      </c>
      <c r="N110" s="347">
        <v>1250</v>
      </c>
      <c r="O110" s="85"/>
      <c r="P110" s="347">
        <v>1600</v>
      </c>
      <c r="Q110" s="85"/>
      <c r="R110" s="347">
        <f t="shared" si="2"/>
        <v>350</v>
      </c>
      <c r="S110" s="85"/>
      <c r="T110" s="78" t="str">
        <f>IF(OR(DBGenzai[[#This Row],[標準報酬]]="",DBGenzai[[#This Row],[標準報酬]]=0),"",ROUNDUP(_xlfn.XLOOKUP(DBGenzai[[#This Row],[標準報酬]],HDATE23[月  額],HDATE23[健康保険],"",0,1)-0.5,0))</f>
        <v/>
      </c>
      <c r="U1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5" t="str">
        <f ca="1">IF(DBGenzai[[#This Row],[年齢]]&lt;=69,_xlfn.XLOOKUP(DBGenzai[[#This Row],[標準報酬]],HDATE23[月  額],HDATE23[厚生年金],"",0,1),"0")</f>
        <v/>
      </c>
      <c r="W110" s="86">
        <v>44954</v>
      </c>
      <c r="X1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2" t="s">
        <v>46</v>
      </c>
      <c r="Z110" s="80" t="s">
        <v>238</v>
      </c>
      <c r="AA110" s="83" t="s">
        <v>239</v>
      </c>
      <c r="AB110" s="83" t="s">
        <v>382</v>
      </c>
      <c r="AC110" s="87">
        <v>44314</v>
      </c>
      <c r="AD110" s="87">
        <v>44327</v>
      </c>
      <c r="AE110" s="87">
        <v>44592</v>
      </c>
      <c r="AF110" s="87"/>
      <c r="AG110" s="87">
        <v>44378</v>
      </c>
      <c r="AH110" s="80"/>
      <c r="AJ110" s="100">
        <f>DBGenzai[[#This Row],[入社日]]</f>
        <v>44327</v>
      </c>
      <c r="AK110" s="343"/>
      <c r="AL110" s="355"/>
      <c r="AM110" s="77"/>
      <c r="AN110" s="355"/>
      <c r="AO110" s="345"/>
    </row>
    <row r="111" spans="1:41">
      <c r="A111" s="79" t="s">
        <v>114</v>
      </c>
      <c r="B111" s="80">
        <v>210506</v>
      </c>
      <c r="C111" s="81"/>
      <c r="D111" s="82" t="s">
        <v>234</v>
      </c>
      <c r="E111" s="93" t="s">
        <v>1849</v>
      </c>
      <c r="F111" s="260" t="s">
        <v>1850</v>
      </c>
      <c r="G111" s="74"/>
      <c r="H111" s="83" t="s">
        <v>1053</v>
      </c>
      <c r="I111" s="83" t="s">
        <v>1054</v>
      </c>
      <c r="J111" s="80" t="s">
        <v>43</v>
      </c>
      <c r="K111" s="80" t="s">
        <v>44</v>
      </c>
      <c r="L111" s="84">
        <v>33538</v>
      </c>
      <c r="M111" s="80">
        <f ca="1">DATEDIF(DBGenzai[[#This Row],[生年月日]],TODAY(),"Y")</f>
        <v>34</v>
      </c>
      <c r="N111" s="347">
        <v>1250</v>
      </c>
      <c r="O111" s="85"/>
      <c r="P111" s="347">
        <v>1600</v>
      </c>
      <c r="Q111" s="85"/>
      <c r="R111" s="347">
        <f t="shared" si="2"/>
        <v>350</v>
      </c>
      <c r="S111" s="85"/>
      <c r="T111" s="78" t="str">
        <f>IF(OR(DBGenzai[[#This Row],[標準報酬]]="",DBGenzai[[#This Row],[標準報酬]]=0),"",ROUNDUP(_xlfn.XLOOKUP(DBGenzai[[#This Row],[標準報酬]],HDATE23[月  額],HDATE23[健康保険],"",0,1)-0.5,0))</f>
        <v/>
      </c>
      <c r="U1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5" t="str">
        <f ca="1">IF(DBGenzai[[#This Row],[年齢]]&lt;=69,_xlfn.XLOOKUP(DBGenzai[[#This Row],[標準報酬]],HDATE23[月  額],HDATE23[厚生年金],"",0,1),"0")</f>
        <v/>
      </c>
      <c r="W111" s="86">
        <v>44520</v>
      </c>
      <c r="X1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2" t="s">
        <v>46</v>
      </c>
      <c r="Z111" s="80" t="s">
        <v>238</v>
      </c>
      <c r="AA111" s="83" t="s">
        <v>239</v>
      </c>
      <c r="AB111" s="83" t="s">
        <v>436</v>
      </c>
      <c r="AC111" s="87">
        <v>44314</v>
      </c>
      <c r="AD111" s="87">
        <v>44327</v>
      </c>
      <c r="AE111" s="87">
        <v>44553</v>
      </c>
      <c r="AF111" s="87"/>
      <c r="AG111" s="87">
        <v>44378</v>
      </c>
      <c r="AH111" s="80"/>
      <c r="AJ111" s="100">
        <f>DBGenzai[[#This Row],[入社日]]</f>
        <v>44327</v>
      </c>
      <c r="AK111" s="343"/>
      <c r="AL111" s="355"/>
      <c r="AM111" s="77"/>
      <c r="AN111" s="355"/>
      <c r="AO111" s="345"/>
    </row>
    <row r="112" spans="1:41">
      <c r="A112" s="79" t="s">
        <v>40</v>
      </c>
      <c r="B112" s="80">
        <v>210507</v>
      </c>
      <c r="C112" s="81">
        <v>410005</v>
      </c>
      <c r="D112" s="82" t="s">
        <v>234</v>
      </c>
      <c r="E112" s="101" t="s">
        <v>4640</v>
      </c>
      <c r="F112" s="256" t="s">
        <v>2749</v>
      </c>
      <c r="G112" s="256" t="s">
        <v>2750</v>
      </c>
      <c r="H112" s="83" t="s">
        <v>334</v>
      </c>
      <c r="I112" s="83" t="s">
        <v>335</v>
      </c>
      <c r="J112" s="80" t="s">
        <v>43</v>
      </c>
      <c r="K112" s="80" t="s">
        <v>44</v>
      </c>
      <c r="L112" s="84">
        <v>31006</v>
      </c>
      <c r="M112" s="80">
        <f ca="1">DATEDIF(DBGenzai[[#This Row],[生年月日]],TODAY(),"Y")</f>
        <v>41</v>
      </c>
      <c r="N112" s="347">
        <v>1350</v>
      </c>
      <c r="O112" s="85" t="s">
        <v>336</v>
      </c>
      <c r="P112" s="347">
        <v>1750</v>
      </c>
      <c r="Q112" s="85"/>
      <c r="R112" s="347">
        <f t="shared" si="2"/>
        <v>400</v>
      </c>
      <c r="S112" s="85">
        <v>260000</v>
      </c>
      <c r="T112" s="78">
        <f>IF(OR(DBGenzai[[#This Row],[標準報酬]]="",DBGenzai[[#This Row],[標準報酬]]=0),"",ROUNDUP(_xlfn.XLOOKUP(DBGenzai[[#This Row],[標準報酬]],HDATE23[月  額],HDATE23[健康保険],"",0,1)-0.5,0))</f>
        <v>13039</v>
      </c>
      <c r="U11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5">
        <f ca="1">IF(DBGenzai[[#This Row],[年齢]]&lt;=69,_xlfn.XLOOKUP(DBGenzai[[#This Row],[標準報酬]],HDATE23[月  額],HDATE23[厚生年金],"",0,1),"0")</f>
        <v>23790</v>
      </c>
      <c r="W112" s="86">
        <v>46843</v>
      </c>
      <c r="X1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2" t="s">
        <v>46</v>
      </c>
      <c r="Z112" s="80" t="s">
        <v>238</v>
      </c>
      <c r="AA112" s="83" t="s">
        <v>239</v>
      </c>
      <c r="AB112" s="83" t="s">
        <v>382</v>
      </c>
      <c r="AC112" s="87">
        <v>44743</v>
      </c>
      <c r="AD112" s="87">
        <v>44337</v>
      </c>
      <c r="AE112" s="87"/>
      <c r="AF112" s="87"/>
      <c r="AG112" s="87">
        <v>44409</v>
      </c>
      <c r="AH112" s="80" t="s">
        <v>50</v>
      </c>
      <c r="AJ112" s="100">
        <f>DBGenzai[[#This Row],[入社日]]</f>
        <v>44337</v>
      </c>
      <c r="AK112" s="343"/>
      <c r="AL112" s="355"/>
      <c r="AM112" s="77"/>
      <c r="AN112" s="355"/>
      <c r="AO112" s="345"/>
    </row>
    <row r="113" spans="1:41">
      <c r="A113" s="79" t="s">
        <v>114</v>
      </c>
      <c r="B113" s="80">
        <v>210508</v>
      </c>
      <c r="C113" s="81"/>
      <c r="D113" s="82" t="s">
        <v>234</v>
      </c>
      <c r="E113" s="262" t="s">
        <v>1849</v>
      </c>
      <c r="F113" s="264" t="s">
        <v>1850</v>
      </c>
      <c r="G113" s="74"/>
      <c r="H113" s="83" t="s">
        <v>1055</v>
      </c>
      <c r="I113" s="83" t="s">
        <v>1056</v>
      </c>
      <c r="J113" s="80" t="s">
        <v>43</v>
      </c>
      <c r="K113" s="80" t="s">
        <v>44</v>
      </c>
      <c r="L113" s="84">
        <v>29334</v>
      </c>
      <c r="M113" s="80">
        <f ca="1">DATEDIF(DBGenzai[[#This Row],[生年月日]],TODAY(),"Y")</f>
        <v>45</v>
      </c>
      <c r="N113" s="347">
        <v>1320</v>
      </c>
      <c r="O113" s="85"/>
      <c r="P113" s="347">
        <v>1700</v>
      </c>
      <c r="Q113" s="85"/>
      <c r="R113" s="347">
        <f t="shared" si="2"/>
        <v>380</v>
      </c>
      <c r="S113" s="85"/>
      <c r="T113" s="78" t="str">
        <f>IF(OR(DBGenzai[[#This Row],[標準報酬]]="",DBGenzai[[#This Row],[標準報酬]]=0),"",ROUNDUP(_xlfn.XLOOKUP(DBGenzai[[#This Row],[標準報酬]],HDATE23[月  額],HDATE23[健康保険],"",0,1)-0.5,0))</f>
        <v/>
      </c>
      <c r="U1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5" t="str">
        <f ca="1">IF(DBGenzai[[#This Row],[年齢]]&lt;=69,_xlfn.XLOOKUP(DBGenzai[[#This Row],[標準報酬]],HDATE23[月  額],HDATE23[厚生年金],"",0,1),"0")</f>
        <v/>
      </c>
      <c r="W113" s="86">
        <v>45363</v>
      </c>
      <c r="X1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2" t="s">
        <v>46</v>
      </c>
      <c r="Z113" s="80" t="s">
        <v>238</v>
      </c>
      <c r="AA113" s="83" t="s">
        <v>239</v>
      </c>
      <c r="AB113" s="83" t="s">
        <v>337</v>
      </c>
      <c r="AC113" s="87">
        <v>44336</v>
      </c>
      <c r="AD113" s="87">
        <v>44337</v>
      </c>
      <c r="AE113" s="87">
        <v>44568</v>
      </c>
      <c r="AF113" s="87"/>
      <c r="AG113" s="87">
        <v>44409</v>
      </c>
      <c r="AH113" s="80"/>
      <c r="AJ113" s="100">
        <f>DBGenzai[[#This Row],[入社日]]</f>
        <v>44337</v>
      </c>
      <c r="AK113" s="343"/>
      <c r="AL113" s="355"/>
      <c r="AM113" s="77"/>
      <c r="AN113" s="355"/>
      <c r="AO113" s="345"/>
    </row>
    <row r="114" spans="1:41">
      <c r="A114" s="79" t="s">
        <v>114</v>
      </c>
      <c r="B114" s="80">
        <v>210509</v>
      </c>
      <c r="C114" s="81"/>
      <c r="D114" s="82" t="s">
        <v>283</v>
      </c>
      <c r="E114" s="82"/>
      <c r="F114" s="253"/>
      <c r="G114" s="74"/>
      <c r="H114" s="83" t="s">
        <v>1057</v>
      </c>
      <c r="I114" s="83" t="s">
        <v>1058</v>
      </c>
      <c r="J114" s="80" t="s">
        <v>43</v>
      </c>
      <c r="K114" s="80" t="s">
        <v>44</v>
      </c>
      <c r="L114" s="84">
        <v>35473</v>
      </c>
      <c r="M114" s="80">
        <f ca="1">DATEDIF(DBGenzai[[#This Row],[生年月日]],TODAY(),"Y")</f>
        <v>28</v>
      </c>
      <c r="N114" s="347">
        <v>1400</v>
      </c>
      <c r="O114" s="85"/>
      <c r="P114" s="347">
        <v>1900</v>
      </c>
      <c r="Q114" s="85"/>
      <c r="R114" s="347">
        <f t="shared" si="2"/>
        <v>500</v>
      </c>
      <c r="S114" s="85"/>
      <c r="T114" s="78" t="str">
        <f>IF(OR(DBGenzai[[#This Row],[標準報酬]]="",DBGenzai[[#This Row],[標準報酬]]=0),"",ROUNDUP(_xlfn.XLOOKUP(DBGenzai[[#This Row],[標準報酬]],HDATE23[月  額],HDATE23[健康保険],"",0,1)-0.5,0))</f>
        <v/>
      </c>
      <c r="U1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5" t="str">
        <f ca="1">IF(DBGenzai[[#This Row],[年齢]]&lt;=69,_xlfn.XLOOKUP(DBGenzai[[#This Row],[標準報酬]],HDATE23[月  額],HDATE23[厚生年金],"",0,1),"0")</f>
        <v/>
      </c>
      <c r="W114" s="86">
        <v>45378</v>
      </c>
      <c r="X1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2" t="s">
        <v>46</v>
      </c>
      <c r="Z114" s="80" t="s">
        <v>366</v>
      </c>
      <c r="AA114" s="83" t="s">
        <v>367</v>
      </c>
      <c r="AB114" s="83" t="s">
        <v>368</v>
      </c>
      <c r="AC114" s="87">
        <v>44338</v>
      </c>
      <c r="AD114" s="87">
        <v>44340</v>
      </c>
      <c r="AE114" s="87">
        <v>44439</v>
      </c>
      <c r="AF114" s="87"/>
      <c r="AG114" s="87">
        <v>44409</v>
      </c>
      <c r="AH114" s="80"/>
      <c r="AJ114" s="100">
        <f>DBGenzai[[#This Row],[入社日]]</f>
        <v>44340</v>
      </c>
      <c r="AK114" s="343"/>
      <c r="AL114" s="355"/>
      <c r="AM114" s="77"/>
      <c r="AN114" s="355"/>
      <c r="AO114" s="345"/>
    </row>
    <row r="115" spans="1:41">
      <c r="A115" s="79" t="s">
        <v>114</v>
      </c>
      <c r="B115" s="80">
        <v>210510</v>
      </c>
      <c r="C115" s="81"/>
      <c r="D115" s="82" t="s">
        <v>177</v>
      </c>
      <c r="E115" s="82" t="s">
        <v>4632</v>
      </c>
      <c r="F115" s="253"/>
      <c r="G115" s="254"/>
      <c r="H115" s="83" t="s">
        <v>1059</v>
      </c>
      <c r="I115" s="83" t="s">
        <v>1060</v>
      </c>
      <c r="J115" s="80" t="s">
        <v>43</v>
      </c>
      <c r="K115" s="80" t="s">
        <v>44</v>
      </c>
      <c r="L115" s="84">
        <v>32542</v>
      </c>
      <c r="M115" s="80">
        <f ca="1">DATEDIF(DBGenzai[[#This Row],[生年月日]],TODAY(),"Y")</f>
        <v>36</v>
      </c>
      <c r="N115" s="347">
        <v>1250</v>
      </c>
      <c r="O115" s="85"/>
      <c r="P115" s="347">
        <v>1750</v>
      </c>
      <c r="Q115" s="85"/>
      <c r="R115" s="347">
        <f t="shared" si="2"/>
        <v>500</v>
      </c>
      <c r="S115" s="85"/>
      <c r="T115" s="78" t="str">
        <f>IF(OR(DBGenzai[[#This Row],[標準報酬]]="",DBGenzai[[#This Row],[標準報酬]]=0),"",ROUNDUP(_xlfn.XLOOKUP(DBGenzai[[#This Row],[標準報酬]],HDATE23[月  額],HDATE23[健康保険],"",0,1)-0.5,0))</f>
        <v/>
      </c>
      <c r="U1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5" t="str">
        <f ca="1">IF(DBGenzai[[#This Row],[年齢]]&lt;=69,_xlfn.XLOOKUP(DBGenzai[[#This Row],[標準報酬]],HDATE23[月  額],HDATE23[厚生年金],"",0,1),"0")</f>
        <v/>
      </c>
      <c r="W115" s="86">
        <v>44939</v>
      </c>
      <c r="X1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2" t="s">
        <v>46</v>
      </c>
      <c r="Z115" s="80" t="s">
        <v>582</v>
      </c>
      <c r="AA115" s="83" t="s">
        <v>583</v>
      </c>
      <c r="AB115" s="83" t="s">
        <v>584</v>
      </c>
      <c r="AC115" s="87"/>
      <c r="AD115" s="87">
        <v>44341</v>
      </c>
      <c r="AE115" s="87">
        <v>44498</v>
      </c>
      <c r="AF115" s="87"/>
      <c r="AG115" s="87">
        <v>44409</v>
      </c>
      <c r="AH115" s="80"/>
      <c r="AJ115" s="100">
        <f>DBGenzai[[#This Row],[入社日]]</f>
        <v>44341</v>
      </c>
      <c r="AK115" s="343"/>
      <c r="AL115" s="355"/>
      <c r="AM115" s="77"/>
      <c r="AN115" s="355"/>
      <c r="AO115" s="345"/>
    </row>
    <row r="116" spans="1:41">
      <c r="A116" s="79" t="s">
        <v>114</v>
      </c>
      <c r="B116" s="80">
        <v>210511</v>
      </c>
      <c r="C116" s="81"/>
      <c r="D116" s="82" t="s">
        <v>107</v>
      </c>
      <c r="E116" s="101" t="s">
        <v>4622</v>
      </c>
      <c r="F116" s="253"/>
      <c r="G116" s="74"/>
      <c r="H116" s="83" t="s">
        <v>2685</v>
      </c>
      <c r="I116" s="83" t="s">
        <v>2686</v>
      </c>
      <c r="J116" s="80" t="s">
        <v>43</v>
      </c>
      <c r="K116" s="80" t="s">
        <v>44</v>
      </c>
      <c r="L116" s="84">
        <v>34886</v>
      </c>
      <c r="M116" s="80">
        <f ca="1">DATEDIF(DBGenzai[[#This Row],[生年月日]],TODAY(),"Y")</f>
        <v>30</v>
      </c>
      <c r="N116" s="347">
        <v>1200</v>
      </c>
      <c r="O116" s="85"/>
      <c r="P116" s="347">
        <v>1600</v>
      </c>
      <c r="Q116" s="85"/>
      <c r="R116" s="347">
        <f t="shared" si="2"/>
        <v>400</v>
      </c>
      <c r="S116" s="85"/>
      <c r="T116" s="78" t="str">
        <f>IF(OR(DBGenzai[[#This Row],[標準報酬]]="",DBGenzai[[#This Row],[標準報酬]]=0),"",ROUNDUP(_xlfn.XLOOKUP(DBGenzai[[#This Row],[標準報酬]],HDATE23[月  額],HDATE23[健康保険],"",0,1)-0.5,0))</f>
        <v/>
      </c>
      <c r="U1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5" t="str">
        <f ca="1">IF(DBGenzai[[#This Row],[年齢]]&lt;=69,_xlfn.XLOOKUP(DBGenzai[[#This Row],[標準報酬]],HDATE23[月  額],HDATE23[厚生年金],"",0,1),"0")</f>
        <v/>
      </c>
      <c r="W116" s="86">
        <v>44987</v>
      </c>
      <c r="X1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2" t="s">
        <v>46</v>
      </c>
      <c r="Z116" s="80" t="s">
        <v>163</v>
      </c>
      <c r="AA116" s="83" t="s">
        <v>2687</v>
      </c>
      <c r="AB116" s="83" t="s">
        <v>2688</v>
      </c>
      <c r="AC116" s="87">
        <v>44343</v>
      </c>
      <c r="AD116" s="87">
        <v>44347</v>
      </c>
      <c r="AE116" s="87">
        <v>44357</v>
      </c>
      <c r="AF116" s="87"/>
      <c r="AG116" s="87">
        <v>44409</v>
      </c>
      <c r="AH116" s="80"/>
      <c r="AJ116" s="100">
        <f>DBGenzai[[#This Row],[入社日]]</f>
        <v>44347</v>
      </c>
      <c r="AK116" s="343"/>
      <c r="AL116" s="355"/>
      <c r="AM116" s="77"/>
      <c r="AN116" s="355"/>
      <c r="AO116" s="345"/>
    </row>
    <row r="117" spans="1:41">
      <c r="A117" s="79" t="s">
        <v>114</v>
      </c>
      <c r="B117" s="80">
        <v>210602</v>
      </c>
      <c r="C117" s="81">
        <v>232013</v>
      </c>
      <c r="D117" s="82" t="s">
        <v>152</v>
      </c>
      <c r="E117" s="82" t="s">
        <v>4641</v>
      </c>
      <c r="F117" s="256" t="s">
        <v>1723</v>
      </c>
      <c r="G117" s="6" t="s">
        <v>3775</v>
      </c>
      <c r="H117" s="83" t="s">
        <v>338</v>
      </c>
      <c r="I117" s="83" t="s">
        <v>339</v>
      </c>
      <c r="J117" s="80" t="s">
        <v>43</v>
      </c>
      <c r="K117" s="80" t="s">
        <v>44</v>
      </c>
      <c r="L117" s="84">
        <v>35031</v>
      </c>
      <c r="M117" s="80">
        <f ca="1">DATEDIF(DBGenzai[[#This Row],[生年月日]],TODAY(),"Y")</f>
        <v>30</v>
      </c>
      <c r="N117" s="347">
        <v>1430</v>
      </c>
      <c r="O117" s="85" t="s">
        <v>98</v>
      </c>
      <c r="P117" s="347">
        <v>1860</v>
      </c>
      <c r="Q117" s="85" t="s">
        <v>99</v>
      </c>
      <c r="R117" s="347">
        <f t="shared" si="2"/>
        <v>430</v>
      </c>
      <c r="S117" s="85">
        <v>280000</v>
      </c>
      <c r="T117" s="78">
        <f>IF(OR(DBGenzai[[#This Row],[標準報酬]]="",DBGenzai[[#This Row],[標準報酬]]=0),"",ROUNDUP(_xlfn.XLOOKUP(DBGenzai[[#This Row],[標準報酬]],HDATE23[月  額],HDATE23[健康保険],"",0,1)-0.5,0))</f>
        <v>14042</v>
      </c>
      <c r="U1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5">
        <f ca="1">IF(DBGenzai[[#This Row],[年齢]]&lt;=69,_xlfn.XLOOKUP(DBGenzai[[#This Row],[標準報酬]],HDATE23[月  額],HDATE23[厚生年金],"",0,1),"0")</f>
        <v>25620</v>
      </c>
      <c r="W117" s="86">
        <v>47721</v>
      </c>
      <c r="X1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2" t="s">
        <v>46</v>
      </c>
      <c r="Z117" s="80" t="s">
        <v>208</v>
      </c>
      <c r="AA117" s="83" t="s">
        <v>2165</v>
      </c>
      <c r="AB117" s="83" t="s">
        <v>2587</v>
      </c>
      <c r="AC117" s="87">
        <v>44864</v>
      </c>
      <c r="AD117" s="87">
        <v>44348</v>
      </c>
      <c r="AE117" s="87">
        <v>45982</v>
      </c>
      <c r="AF117" s="87"/>
      <c r="AG117" s="87">
        <v>44409</v>
      </c>
      <c r="AH117" s="80" t="s">
        <v>50</v>
      </c>
      <c r="AJ117" s="100">
        <f>DBGenzai[[#This Row],[入社日]]</f>
        <v>44348</v>
      </c>
      <c r="AK117" s="343"/>
      <c r="AL117" s="355"/>
      <c r="AM117" s="77"/>
      <c r="AN117" s="355"/>
      <c r="AO117" s="345"/>
    </row>
    <row r="118" spans="1:41">
      <c r="A118" s="79" t="s">
        <v>114</v>
      </c>
      <c r="B118" s="80">
        <v>210600</v>
      </c>
      <c r="C118" s="81"/>
      <c r="D118" s="82" t="s">
        <v>283</v>
      </c>
      <c r="E118" s="101"/>
      <c r="F118" s="253"/>
      <c r="G118" s="74"/>
      <c r="H118" s="83" t="s">
        <v>1061</v>
      </c>
      <c r="I118" s="83" t="s">
        <v>1062</v>
      </c>
      <c r="J118" s="80" t="s">
        <v>43</v>
      </c>
      <c r="K118" s="80" t="s">
        <v>64</v>
      </c>
      <c r="L118" s="84">
        <v>28900</v>
      </c>
      <c r="M118" s="80">
        <f ca="1">DATEDIF(DBGenzai[[#This Row],[生年月日]],TODAY(),"Y")</f>
        <v>46</v>
      </c>
      <c r="N118" s="347">
        <v>1400</v>
      </c>
      <c r="O118" s="85"/>
      <c r="P118" s="347">
        <v>1900</v>
      </c>
      <c r="Q118" s="85"/>
      <c r="R118" s="347">
        <f t="shared" si="2"/>
        <v>500</v>
      </c>
      <c r="S118" s="85"/>
      <c r="T118" s="78" t="str">
        <f>IF(OR(DBGenzai[[#This Row],[標準報酬]]="",DBGenzai[[#This Row],[標準報酬]]=0),"",ROUNDUP(_xlfn.XLOOKUP(DBGenzai[[#This Row],[標準報酬]],HDATE23[月  額],HDATE23[健康保険],"",0,1)-0.5,0))</f>
        <v/>
      </c>
      <c r="U1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5" t="str">
        <f ca="1">IF(DBGenzai[[#This Row],[年齢]]&lt;=69,_xlfn.XLOOKUP(DBGenzai[[#This Row],[標準報酬]],HDATE23[月  額],HDATE23[厚生年金],"",0,1),"0")</f>
        <v/>
      </c>
      <c r="W118" s="86">
        <v>45078</v>
      </c>
      <c r="X1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2" t="s">
        <v>708</v>
      </c>
      <c r="Z118" s="80" t="s">
        <v>1063</v>
      </c>
      <c r="AA118" s="83" t="s">
        <v>1064</v>
      </c>
      <c r="AB118" s="83" t="s">
        <v>1065</v>
      </c>
      <c r="AC118" s="87">
        <v>44344</v>
      </c>
      <c r="AD118" s="87">
        <v>44348</v>
      </c>
      <c r="AE118" s="87">
        <v>44352</v>
      </c>
      <c r="AF118" s="87"/>
      <c r="AG118" s="87">
        <v>44409</v>
      </c>
      <c r="AH118" s="80"/>
      <c r="AJ118" s="100">
        <f>DBGenzai[[#This Row],[入社日]]</f>
        <v>44348</v>
      </c>
      <c r="AK118" s="343"/>
      <c r="AL118" s="355"/>
      <c r="AM118" s="77"/>
      <c r="AN118" s="355"/>
      <c r="AO118" s="345"/>
    </row>
    <row r="119" spans="1:41">
      <c r="A119" s="79" t="s">
        <v>114</v>
      </c>
      <c r="B119" s="80">
        <v>210601</v>
      </c>
      <c r="C119" s="81"/>
      <c r="D119" s="82" t="s">
        <v>1803</v>
      </c>
      <c r="E119" s="82"/>
      <c r="F119" s="253"/>
      <c r="G119" s="74"/>
      <c r="H119" s="83" t="s">
        <v>1066</v>
      </c>
      <c r="I119" s="83" t="s">
        <v>1067</v>
      </c>
      <c r="J119" s="80" t="s">
        <v>43</v>
      </c>
      <c r="K119" s="80" t="s">
        <v>44</v>
      </c>
      <c r="L119" s="84">
        <v>31986</v>
      </c>
      <c r="M119" s="80">
        <f ca="1">DATEDIF(DBGenzai[[#This Row],[生年月日]],TODAY(),"Y")</f>
        <v>38</v>
      </c>
      <c r="N119" s="347">
        <v>1350</v>
      </c>
      <c r="O119" s="85"/>
      <c r="P119" s="347">
        <v>1750</v>
      </c>
      <c r="Q119" s="85"/>
      <c r="R119" s="347">
        <f t="shared" si="2"/>
        <v>400</v>
      </c>
      <c r="S119" s="85"/>
      <c r="T119" s="78" t="str">
        <f>IF(OR(DBGenzai[[#This Row],[標準報酬]]="",DBGenzai[[#This Row],[標準報酬]]=0),"",ROUNDUP(_xlfn.XLOOKUP(DBGenzai[[#This Row],[標準報酬]],HDATE23[月  額],HDATE23[健康保険],"",0,1)-0.5,0))</f>
        <v/>
      </c>
      <c r="U1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5" t="str">
        <f ca="1">IF(DBGenzai[[#This Row],[年齢]]&lt;=69,_xlfn.XLOOKUP(DBGenzai[[#This Row],[標準報酬]],HDATE23[月  額],HDATE23[厚生年金],"",0,1),"0")</f>
        <v/>
      </c>
      <c r="W119" s="86">
        <v>45363</v>
      </c>
      <c r="X1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2" t="s">
        <v>46</v>
      </c>
      <c r="Z119" s="80" t="s">
        <v>208</v>
      </c>
      <c r="AA119" s="83" t="s">
        <v>340</v>
      </c>
      <c r="AB119" s="83" t="s">
        <v>1068</v>
      </c>
      <c r="AC119" s="87">
        <v>44346</v>
      </c>
      <c r="AD119" s="87">
        <v>44348</v>
      </c>
      <c r="AE119" s="87">
        <v>44525</v>
      </c>
      <c r="AF119" s="87"/>
      <c r="AG119" s="87"/>
      <c r="AH119" s="80"/>
      <c r="AJ119" s="100">
        <f>DBGenzai[[#This Row],[入社日]]</f>
        <v>44348</v>
      </c>
      <c r="AK119" s="343"/>
      <c r="AL119" s="355"/>
      <c r="AM119" s="77"/>
      <c r="AN119" s="355"/>
      <c r="AO119" s="345"/>
    </row>
    <row r="120" spans="1:41">
      <c r="A120" s="79" t="s">
        <v>114</v>
      </c>
      <c r="B120" s="80">
        <v>210618</v>
      </c>
      <c r="C120" s="81"/>
      <c r="D120" s="82" t="s">
        <v>283</v>
      </c>
      <c r="E120" s="93"/>
      <c r="F120" s="260"/>
      <c r="G120" s="74"/>
      <c r="H120" s="83" t="s">
        <v>1069</v>
      </c>
      <c r="I120" s="83" t="s">
        <v>1070</v>
      </c>
      <c r="J120" s="80" t="s">
        <v>275</v>
      </c>
      <c r="K120" s="80" t="s">
        <v>44</v>
      </c>
      <c r="L120" s="84">
        <v>32613</v>
      </c>
      <c r="M120" s="80">
        <f ca="1">DATEDIF(DBGenzai[[#This Row],[生年月日]],TODAY(),"Y")</f>
        <v>36</v>
      </c>
      <c r="N120" s="347">
        <v>1250</v>
      </c>
      <c r="O120" s="85"/>
      <c r="P120" s="347">
        <v>1900</v>
      </c>
      <c r="Q120" s="85"/>
      <c r="R120" s="347">
        <f t="shared" si="2"/>
        <v>650</v>
      </c>
      <c r="S120" s="85"/>
      <c r="T120" s="78" t="str">
        <f>IF(OR(DBGenzai[[#This Row],[標準報酬]]="",DBGenzai[[#This Row],[標準報酬]]=0),"",ROUNDUP(_xlfn.XLOOKUP(DBGenzai[[#This Row],[標準報酬]],HDATE23[月  額],HDATE23[健康保険],"",0,1)-0.5,0))</f>
        <v/>
      </c>
      <c r="U1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5" t="str">
        <f ca="1">IF(DBGenzai[[#This Row],[年齢]]&lt;=69,_xlfn.XLOOKUP(DBGenzai[[#This Row],[標準報酬]],HDATE23[月  額],HDATE23[厚生年金],"",0,1),"0")</f>
        <v/>
      </c>
      <c r="W120" s="86">
        <v>44568</v>
      </c>
      <c r="X1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2" t="s">
        <v>708</v>
      </c>
      <c r="Z120" s="80" t="s">
        <v>1063</v>
      </c>
      <c r="AA120" s="83" t="s">
        <v>1064</v>
      </c>
      <c r="AB120" s="83" t="s">
        <v>1065</v>
      </c>
      <c r="AC120" s="87">
        <v>44344</v>
      </c>
      <c r="AD120" s="87">
        <v>44348</v>
      </c>
      <c r="AE120" s="87">
        <v>44352</v>
      </c>
      <c r="AF120" s="87"/>
      <c r="AG120" s="87">
        <v>44409</v>
      </c>
      <c r="AH120" s="80"/>
      <c r="AJ120" s="100">
        <f>DBGenzai[[#This Row],[入社日]]</f>
        <v>44348</v>
      </c>
      <c r="AK120" s="343"/>
      <c r="AL120" s="355"/>
      <c r="AM120" s="77"/>
      <c r="AN120" s="355"/>
      <c r="AO120" s="345"/>
    </row>
    <row r="121" spans="1:41">
      <c r="A121" s="79" t="s">
        <v>114</v>
      </c>
      <c r="B121" s="80">
        <v>211031</v>
      </c>
      <c r="C121" s="81"/>
      <c r="D121" s="82" t="s">
        <v>283</v>
      </c>
      <c r="E121" s="82"/>
      <c r="F121" s="82"/>
      <c r="G121" s="82"/>
      <c r="H121" s="83" t="s">
        <v>565</v>
      </c>
      <c r="I121" s="83" t="s">
        <v>4271</v>
      </c>
      <c r="J121" s="80" t="s">
        <v>43</v>
      </c>
      <c r="K121" s="80" t="s">
        <v>44</v>
      </c>
      <c r="L121" s="84">
        <v>31475</v>
      </c>
      <c r="M121" s="80">
        <f ca="1">DATEDIF(DBGenzai[[#This Row],[生年月日]],TODAY(),"Y")</f>
        <v>39</v>
      </c>
      <c r="N121" s="347">
        <v>1400</v>
      </c>
      <c r="O121" s="85"/>
      <c r="P121" s="347">
        <v>1900</v>
      </c>
      <c r="Q121" s="85"/>
      <c r="R121" s="347">
        <f t="shared" si="2"/>
        <v>500</v>
      </c>
      <c r="S121" s="85"/>
      <c r="T121" s="78" t="str">
        <f>IF(OR(DBGenzai[[#This Row],[標準報酬]]="",DBGenzai[[#This Row],[標準報酬]]=0),"",ROUNDUP(_xlfn.XLOOKUP(DBGenzai[[#This Row],[標準報酬]],HDATE23[月  額],HDATE23[健康保険],"",0,1)-0.5,0))</f>
        <v/>
      </c>
      <c r="U1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5" t="str">
        <f ca="1">IF(DBGenzai[[#This Row],[年齢]]&lt;=69,_xlfn.XLOOKUP(DBGenzai[[#This Row],[標準報酬]],HDATE23[月  額],HDATE23[厚生年金],"",0,1),"0")</f>
        <v/>
      </c>
      <c r="W121" s="86">
        <v>44644</v>
      </c>
      <c r="X1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2" t="s">
        <v>46</v>
      </c>
      <c r="Z121" s="80" t="s">
        <v>366</v>
      </c>
      <c r="AA121" s="83" t="s">
        <v>367</v>
      </c>
      <c r="AB121" s="83" t="s">
        <v>368</v>
      </c>
      <c r="AC121" s="87">
        <v>44346</v>
      </c>
      <c r="AD121" s="87">
        <v>44348</v>
      </c>
      <c r="AE121" s="87">
        <v>44352</v>
      </c>
      <c r="AF121" s="87"/>
      <c r="AG121" s="87">
        <v>44409</v>
      </c>
      <c r="AH121" s="80"/>
      <c r="AJ121" s="100">
        <f>DBGenzai[[#This Row],[入社日]]</f>
        <v>44348</v>
      </c>
      <c r="AK121" s="343"/>
      <c r="AL121" s="355"/>
      <c r="AM121" s="77"/>
      <c r="AN121" s="355"/>
      <c r="AO121" s="345"/>
    </row>
    <row r="122" spans="1:41">
      <c r="A122" s="79" t="s">
        <v>114</v>
      </c>
      <c r="B122" s="80">
        <v>210603</v>
      </c>
      <c r="C122" s="81">
        <v>83665</v>
      </c>
      <c r="D122" s="82" t="s">
        <v>193</v>
      </c>
      <c r="E122" s="262" t="s">
        <v>4634</v>
      </c>
      <c r="F122" s="265"/>
      <c r="G122" s="427"/>
      <c r="H122" s="83" t="s">
        <v>341</v>
      </c>
      <c r="I122" s="83" t="s">
        <v>342</v>
      </c>
      <c r="J122" s="80" t="s">
        <v>43</v>
      </c>
      <c r="K122" s="80" t="s">
        <v>44</v>
      </c>
      <c r="L122" s="84">
        <v>33531</v>
      </c>
      <c r="M122" s="80">
        <f ca="1">DATEDIF(DBGenzai[[#This Row],[生年月日]],TODAY(),"Y")</f>
        <v>34</v>
      </c>
      <c r="N122" s="347">
        <v>1500</v>
      </c>
      <c r="O122" s="85" t="s">
        <v>343</v>
      </c>
      <c r="P122" s="347">
        <v>2300</v>
      </c>
      <c r="Q122" s="85"/>
      <c r="R122" s="347">
        <f t="shared" si="2"/>
        <v>800</v>
      </c>
      <c r="S122" s="85">
        <v>300000</v>
      </c>
      <c r="T122" s="78">
        <f>IF(OR(DBGenzai[[#This Row],[標準報酬]]="",DBGenzai[[#This Row],[標準報酬]]=0),"",ROUNDUP(_xlfn.XLOOKUP(DBGenzai[[#This Row],[標準報酬]],HDATE23[月  額],HDATE23[健康保険],"",0,1)-0.5,0))</f>
        <v>15045</v>
      </c>
      <c r="U1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5">
        <f ca="1">IF(DBGenzai[[#This Row],[年齢]]&lt;=69,_xlfn.XLOOKUP(DBGenzai[[#This Row],[標準報酬]],HDATE23[月  額],HDATE23[厚生年金],"",0,1),"0")</f>
        <v>27450</v>
      </c>
      <c r="W122" s="86">
        <v>45566</v>
      </c>
      <c r="X1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2" t="s">
        <v>46</v>
      </c>
      <c r="Z122" s="80" t="s">
        <v>344</v>
      </c>
      <c r="AA122" s="83" t="s">
        <v>2264</v>
      </c>
      <c r="AB122" s="83" t="s">
        <v>1699</v>
      </c>
      <c r="AC122" s="87">
        <v>44348</v>
      </c>
      <c r="AD122" s="87">
        <v>44350</v>
      </c>
      <c r="AE122" s="87">
        <v>45015</v>
      </c>
      <c r="AF122" s="87"/>
      <c r="AG122" s="87">
        <v>44409</v>
      </c>
      <c r="AH122" s="80" t="s">
        <v>50</v>
      </c>
      <c r="AJ122" s="100">
        <f>DBGenzai[[#This Row],[入社日]]</f>
        <v>44350</v>
      </c>
      <c r="AK122" s="343"/>
      <c r="AL122" s="355"/>
      <c r="AM122" s="77"/>
      <c r="AN122" s="355"/>
      <c r="AO122" s="345"/>
    </row>
    <row r="123" spans="1:41">
      <c r="A123" s="79" t="s">
        <v>114</v>
      </c>
      <c r="B123" s="80">
        <v>210604</v>
      </c>
      <c r="C123" s="81">
        <v>500004</v>
      </c>
      <c r="D123" s="82" t="s">
        <v>258</v>
      </c>
      <c r="E123" s="82" t="s">
        <v>4642</v>
      </c>
      <c r="F123" s="255"/>
      <c r="G123" s="426"/>
      <c r="H123" s="83" t="s">
        <v>347</v>
      </c>
      <c r="I123" s="83" t="s">
        <v>348</v>
      </c>
      <c r="J123" s="80" t="s">
        <v>275</v>
      </c>
      <c r="K123" s="80" t="s">
        <v>44</v>
      </c>
      <c r="L123" s="84">
        <v>35065</v>
      </c>
      <c r="M123" s="80">
        <f ca="1">DATEDIF(DBGenzai[[#This Row],[生年月日]],TODAY(),"Y")</f>
        <v>29</v>
      </c>
      <c r="N123" s="347">
        <v>1350</v>
      </c>
      <c r="O123" s="85" t="s">
        <v>349</v>
      </c>
      <c r="P123" s="347">
        <v>1900</v>
      </c>
      <c r="Q123" s="85"/>
      <c r="R123" s="347">
        <f t="shared" si="2"/>
        <v>550</v>
      </c>
      <c r="S123" s="85">
        <v>300000</v>
      </c>
      <c r="T123" s="78">
        <f>IF(OR(DBGenzai[[#This Row],[標準報酬]]="",DBGenzai[[#This Row],[標準報酬]]=0),"",ROUNDUP(_xlfn.XLOOKUP(DBGenzai[[#This Row],[標準報酬]],HDATE23[月  額],HDATE23[健康保険],"",0,1)-0.5,0))</f>
        <v>15045</v>
      </c>
      <c r="U1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5">
        <f ca="1">IF(DBGenzai[[#This Row],[年齢]]&lt;=69,_xlfn.XLOOKUP(DBGenzai[[#This Row],[標準報酬]],HDATE23[月  額],HDATE23[厚生年金],"",0,1),"0")</f>
        <v>27450</v>
      </c>
      <c r="W123" s="86">
        <v>45362</v>
      </c>
      <c r="X1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2" t="s">
        <v>46</v>
      </c>
      <c r="Z123" s="80" t="s">
        <v>315</v>
      </c>
      <c r="AA123" s="83" t="s">
        <v>1725</v>
      </c>
      <c r="AB123" s="83" t="s">
        <v>351</v>
      </c>
      <c r="AC123" s="87">
        <v>44354</v>
      </c>
      <c r="AD123" s="87">
        <v>44354</v>
      </c>
      <c r="AE123" s="87">
        <v>45048</v>
      </c>
      <c r="AF123" s="87"/>
      <c r="AG123" s="87"/>
      <c r="AH123" s="80"/>
      <c r="AJ123" s="100">
        <f>DBGenzai[[#This Row],[入社日]]</f>
        <v>44354</v>
      </c>
      <c r="AK123" s="343"/>
      <c r="AL123" s="355"/>
      <c r="AM123" s="77"/>
      <c r="AN123" s="355"/>
      <c r="AO123" s="345"/>
    </row>
    <row r="124" spans="1:41">
      <c r="A124" s="79" t="s">
        <v>114</v>
      </c>
      <c r="B124" s="80">
        <v>210605</v>
      </c>
      <c r="C124" s="81">
        <v>242017</v>
      </c>
      <c r="D124" s="82" t="s">
        <v>95</v>
      </c>
      <c r="E124" s="82" t="s">
        <v>4626</v>
      </c>
      <c r="F124" s="253" t="s">
        <v>1984</v>
      </c>
      <c r="G124" s="74"/>
      <c r="H124" s="83" t="s">
        <v>352</v>
      </c>
      <c r="I124" s="83" t="s">
        <v>353</v>
      </c>
      <c r="J124" s="80" t="s">
        <v>43</v>
      </c>
      <c r="K124" s="80" t="s">
        <v>44</v>
      </c>
      <c r="L124" s="84">
        <v>34791</v>
      </c>
      <c r="M124" s="80">
        <f ca="1">DATEDIF(DBGenzai[[#This Row],[生年月日]],TODAY(),"Y")</f>
        <v>30</v>
      </c>
      <c r="N124" s="347">
        <v>1400</v>
      </c>
      <c r="O124" s="85">
        <v>1750</v>
      </c>
      <c r="P124" s="347">
        <v>1770</v>
      </c>
      <c r="Q124" s="85"/>
      <c r="R124" s="347">
        <f t="shared" si="2"/>
        <v>370</v>
      </c>
      <c r="S124" s="85"/>
      <c r="T124" s="78" t="str">
        <f>IF(OR(DBGenzai[[#This Row],[標準報酬]]="",DBGenzai[[#This Row],[標準報酬]]=0),"",ROUNDUP(_xlfn.XLOOKUP(DBGenzai[[#This Row],[標準報酬]],HDATE23[月  額],HDATE23[健康保険],"",0,1)-0.5,0))</f>
        <v/>
      </c>
      <c r="U1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5" t="str">
        <f ca="1">IF(DBGenzai[[#This Row],[年齢]]&lt;=69,_xlfn.XLOOKUP(DBGenzai[[#This Row],[標準報酬]],HDATE23[月  額],HDATE23[厚生年金],"",0,1),"0")</f>
        <v/>
      </c>
      <c r="W124" s="86">
        <v>45254</v>
      </c>
      <c r="X1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2" t="s">
        <v>46</v>
      </c>
      <c r="Z124" s="80" t="s">
        <v>354</v>
      </c>
      <c r="AA124" s="83" t="s">
        <v>355</v>
      </c>
      <c r="AB124" s="115" t="s">
        <v>3211</v>
      </c>
      <c r="AC124" s="87">
        <v>44350</v>
      </c>
      <c r="AD124" s="87">
        <v>44355</v>
      </c>
      <c r="AE124" s="87">
        <v>44936</v>
      </c>
      <c r="AF124" s="87"/>
      <c r="AG124" s="87">
        <v>44409</v>
      </c>
      <c r="AH124" s="80" t="s">
        <v>50</v>
      </c>
      <c r="AJ124" s="100">
        <f>DBGenzai[[#This Row],[入社日]]</f>
        <v>44355</v>
      </c>
      <c r="AK124" s="343"/>
      <c r="AL124" s="355"/>
      <c r="AM124" s="77"/>
      <c r="AN124" s="355"/>
      <c r="AO124" s="345"/>
    </row>
    <row r="125" spans="1:41">
      <c r="A125" s="79" t="s">
        <v>114</v>
      </c>
      <c r="B125" s="80">
        <v>210606</v>
      </c>
      <c r="C125" s="81"/>
      <c r="D125" s="82" t="s">
        <v>95</v>
      </c>
      <c r="E125" s="82"/>
      <c r="F125" s="253"/>
      <c r="G125" s="74"/>
      <c r="H125" s="83" t="s">
        <v>1071</v>
      </c>
      <c r="I125" s="83" t="s">
        <v>1072</v>
      </c>
      <c r="J125" s="80" t="s">
        <v>43</v>
      </c>
      <c r="K125" s="80" t="s">
        <v>44</v>
      </c>
      <c r="L125" s="84">
        <v>34954</v>
      </c>
      <c r="M125" s="80">
        <f ca="1">DATEDIF(DBGenzai[[#This Row],[生年月日]],TODAY(),"Y")</f>
        <v>30</v>
      </c>
      <c r="N125" s="347">
        <v>1400</v>
      </c>
      <c r="O125" s="85" t="s">
        <v>98</v>
      </c>
      <c r="P125" s="347">
        <v>1750</v>
      </c>
      <c r="Q125" s="85" t="s">
        <v>99</v>
      </c>
      <c r="R125" s="347">
        <f t="shared" si="2"/>
        <v>350</v>
      </c>
      <c r="S125" s="85"/>
      <c r="T125" s="78" t="str">
        <f>IF(OR(DBGenzai[[#This Row],[標準報酬]]="",DBGenzai[[#This Row],[標準報酬]]=0),"",ROUNDUP(_xlfn.XLOOKUP(DBGenzai[[#This Row],[標準報酬]],HDATE23[月  額],HDATE23[健康保険],"",0,1)-0.5,0))</f>
        <v/>
      </c>
      <c r="U1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5" t="str">
        <f ca="1">IF(DBGenzai[[#This Row],[年齢]]&lt;=69,_xlfn.XLOOKUP(DBGenzai[[#This Row],[標準報酬]],HDATE23[月  額],HDATE23[厚生年金],"",0,1),"0")</f>
        <v/>
      </c>
      <c r="W125" s="86">
        <v>44870</v>
      </c>
      <c r="X1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2" t="s">
        <v>46</v>
      </c>
      <c r="Z125" s="80" t="s">
        <v>354</v>
      </c>
      <c r="AA125" s="83" t="s">
        <v>355</v>
      </c>
      <c r="AB125" s="115" t="s">
        <v>3211</v>
      </c>
      <c r="AC125" s="87">
        <v>44350</v>
      </c>
      <c r="AD125" s="87">
        <v>44355</v>
      </c>
      <c r="AE125" s="87">
        <v>44666</v>
      </c>
      <c r="AF125" s="87"/>
      <c r="AG125" s="87">
        <v>44409</v>
      </c>
      <c r="AH125" s="80" t="s">
        <v>50</v>
      </c>
      <c r="AJ125" s="100">
        <f>DBGenzai[[#This Row],[入社日]]</f>
        <v>44355</v>
      </c>
      <c r="AK125" s="343"/>
      <c r="AL125" s="355"/>
      <c r="AM125" s="77"/>
      <c r="AN125" s="355"/>
      <c r="AO125" s="345"/>
    </row>
    <row r="126" spans="1:41">
      <c r="A126" s="79" t="s">
        <v>114</v>
      </c>
      <c r="B126" s="80">
        <v>210607</v>
      </c>
      <c r="C126" s="81"/>
      <c r="D126" s="82" t="s">
        <v>152</v>
      </c>
      <c r="E126" s="93"/>
      <c r="F126" s="260"/>
      <c r="G126" s="74"/>
      <c r="H126" s="83" t="s">
        <v>1073</v>
      </c>
      <c r="I126" s="83" t="s">
        <v>2714</v>
      </c>
      <c r="J126" s="80" t="s">
        <v>43</v>
      </c>
      <c r="K126" s="80" t="s">
        <v>44</v>
      </c>
      <c r="L126" s="84">
        <v>32127</v>
      </c>
      <c r="M126" s="80">
        <f ca="1">DATEDIF(DBGenzai[[#This Row],[生年月日]],TODAY(),"Y")</f>
        <v>37</v>
      </c>
      <c r="N126" s="347">
        <v>1300</v>
      </c>
      <c r="O126" s="85"/>
      <c r="P126" s="347">
        <v>1600</v>
      </c>
      <c r="Q126" s="85"/>
      <c r="R126" s="347">
        <f t="shared" si="2"/>
        <v>300</v>
      </c>
      <c r="S126" s="85"/>
      <c r="T126" s="78" t="str">
        <f>IF(OR(DBGenzai[[#This Row],[標準報酬]]="",DBGenzai[[#This Row],[標準報酬]]=0),"",ROUNDUP(_xlfn.XLOOKUP(DBGenzai[[#This Row],[標準報酬]],HDATE23[月  額],HDATE23[健康保険],"",0,1)-0.5,0))</f>
        <v/>
      </c>
      <c r="U1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5" t="str">
        <f ca="1">IF(DBGenzai[[#This Row],[年齢]]&lt;=69,_xlfn.XLOOKUP(DBGenzai[[#This Row],[標準報酬]],HDATE23[月  額],HDATE23[厚生年金],"",0,1),"0")</f>
        <v/>
      </c>
      <c r="W126" s="86">
        <v>45083</v>
      </c>
      <c r="X1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2" t="s">
        <v>46</v>
      </c>
      <c r="Z126" s="80" t="s">
        <v>1074</v>
      </c>
      <c r="AA126" s="83" t="s">
        <v>1075</v>
      </c>
      <c r="AB126" s="83"/>
      <c r="AC126" s="87" t="s">
        <v>49</v>
      </c>
      <c r="AD126" s="87">
        <v>44357</v>
      </c>
      <c r="AE126" s="87">
        <v>44439</v>
      </c>
      <c r="AF126" s="87"/>
      <c r="AG126" s="87">
        <v>44348</v>
      </c>
      <c r="AH126" s="80"/>
      <c r="AJ126" s="100">
        <f>DBGenzai[[#This Row],[入社日]]</f>
        <v>44357</v>
      </c>
      <c r="AK126" s="343"/>
      <c r="AL126" s="355"/>
      <c r="AM126" s="77"/>
      <c r="AN126" s="355"/>
      <c r="AO126" s="345"/>
    </row>
    <row r="127" spans="1:41">
      <c r="A127" s="79" t="s">
        <v>114</v>
      </c>
      <c r="B127" s="80">
        <v>210405</v>
      </c>
      <c r="C127" s="81">
        <v>8210009</v>
      </c>
      <c r="D127" s="82" t="s">
        <v>2127</v>
      </c>
      <c r="E127" s="101" t="s">
        <v>2426</v>
      </c>
      <c r="F127" s="256" t="s">
        <v>2426</v>
      </c>
      <c r="G127" s="256"/>
      <c r="H127" s="83" t="s">
        <v>263</v>
      </c>
      <c r="I127" s="83" t="s">
        <v>264</v>
      </c>
      <c r="J127" s="80" t="s">
        <v>43</v>
      </c>
      <c r="K127" s="80" t="s">
        <v>44</v>
      </c>
      <c r="L127" s="84">
        <v>33072</v>
      </c>
      <c r="M127" s="80">
        <f ca="1">DATEDIF(DBGenzai[[#This Row],[生年月日]],TODAY(),"Y")</f>
        <v>35</v>
      </c>
      <c r="N127" s="347">
        <v>1500</v>
      </c>
      <c r="O127" s="85" t="s">
        <v>265</v>
      </c>
      <c r="P127" s="347">
        <v>2150</v>
      </c>
      <c r="Q127" s="85"/>
      <c r="R127" s="347">
        <f t="shared" si="2"/>
        <v>650</v>
      </c>
      <c r="S127" s="85">
        <v>360000</v>
      </c>
      <c r="T127" s="78">
        <f>IF(OR(DBGenzai[[#This Row],[標準報酬]]="",DBGenzai[[#This Row],[標準報酬]]=0),"",ROUNDUP(_xlfn.XLOOKUP(DBGenzai[[#This Row],[標準報酬]],HDATE23[月  額],HDATE23[健康保険],"",0,1)-0.5,0))</f>
        <v>18054</v>
      </c>
      <c r="U1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5">
        <f ca="1">IF(DBGenzai[[#This Row],[年齢]]&lt;=69,_xlfn.XLOOKUP(DBGenzai[[#This Row],[標準報酬]],HDATE23[月  額],HDATE23[厚生年金],"",0,1),"0")</f>
        <v>32940</v>
      </c>
      <c r="W127" s="86">
        <v>46545</v>
      </c>
      <c r="X1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2" t="s">
        <v>46</v>
      </c>
      <c r="Z127" s="80" t="s">
        <v>3721</v>
      </c>
      <c r="AA127" s="83" t="s">
        <v>3720</v>
      </c>
      <c r="AB127" s="83" t="s">
        <v>4058</v>
      </c>
      <c r="AC127" s="87" t="s">
        <v>49</v>
      </c>
      <c r="AD127" s="87">
        <v>44291</v>
      </c>
      <c r="AE127" s="87">
        <v>45905</v>
      </c>
      <c r="AF127" s="87">
        <v>44508</v>
      </c>
      <c r="AG127" s="87">
        <v>44348</v>
      </c>
      <c r="AH127" s="80" t="s">
        <v>50</v>
      </c>
      <c r="AJ127" s="100">
        <f>DBGenzai[[#This Row],[入社日]]</f>
        <v>44291</v>
      </c>
      <c r="AK127" s="343" t="s">
        <v>3836</v>
      </c>
      <c r="AL127" s="355">
        <v>46252</v>
      </c>
      <c r="AM127" s="77" t="s">
        <v>3819</v>
      </c>
      <c r="AN127" s="355">
        <v>45702</v>
      </c>
      <c r="AO127" s="345"/>
    </row>
    <row r="128" spans="1:41">
      <c r="A128" s="79" t="s">
        <v>114</v>
      </c>
      <c r="B128" s="80">
        <v>210609</v>
      </c>
      <c r="C128" s="81">
        <v>242019</v>
      </c>
      <c r="D128" s="82" t="s">
        <v>95</v>
      </c>
      <c r="E128" s="259" t="s">
        <v>2424</v>
      </c>
      <c r="F128" s="263" t="s">
        <v>1984</v>
      </c>
      <c r="G128" s="74"/>
      <c r="H128" s="83" t="s">
        <v>358</v>
      </c>
      <c r="I128" s="83" t="s">
        <v>162</v>
      </c>
      <c r="J128" s="80" t="s">
        <v>43</v>
      </c>
      <c r="K128" s="80" t="s">
        <v>44</v>
      </c>
      <c r="L128" s="84">
        <v>34826</v>
      </c>
      <c r="M128" s="80">
        <f ca="1">DATEDIF(DBGenzai[[#This Row],[生年月日]],TODAY(),"Y")</f>
        <v>30</v>
      </c>
      <c r="N128" s="347">
        <v>1400</v>
      </c>
      <c r="O128" s="85" t="s">
        <v>98</v>
      </c>
      <c r="P128" s="347">
        <v>1770</v>
      </c>
      <c r="Q128" s="85" t="s">
        <v>99</v>
      </c>
      <c r="R128" s="347">
        <f t="shared" si="2"/>
        <v>370</v>
      </c>
      <c r="S128" s="85"/>
      <c r="T128" s="78" t="str">
        <f>IF(OR(DBGenzai[[#This Row],[標準報酬]]="",DBGenzai[[#This Row],[標準報酬]]=0),"",ROUNDUP(_xlfn.XLOOKUP(DBGenzai[[#This Row],[標準報酬]],HDATE23[月  額],HDATE23[健康保険],"",0,1)-0.5,0))</f>
        <v/>
      </c>
      <c r="U1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5" t="str">
        <f ca="1">IF(DBGenzai[[#This Row],[年齢]]&lt;=69,_xlfn.XLOOKUP(DBGenzai[[#This Row],[標準報酬]],HDATE23[月  額],HDATE23[厚生年金],"",0,1),"0")</f>
        <v/>
      </c>
      <c r="W128" s="86">
        <v>45052</v>
      </c>
      <c r="X1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2" t="s">
        <v>46</v>
      </c>
      <c r="Z128" s="80" t="s">
        <v>135</v>
      </c>
      <c r="AA128" s="83" t="s">
        <v>1919</v>
      </c>
      <c r="AB128" s="83" t="s">
        <v>1918</v>
      </c>
      <c r="AC128" s="87">
        <v>44835</v>
      </c>
      <c r="AD128" s="87">
        <v>44362</v>
      </c>
      <c r="AE128" s="87">
        <v>44917</v>
      </c>
      <c r="AF128" s="87"/>
      <c r="AG128" s="87">
        <v>44409</v>
      </c>
      <c r="AH128" s="80" t="s">
        <v>50</v>
      </c>
      <c r="AJ128" s="100">
        <f>DBGenzai[[#This Row],[入社日]]</f>
        <v>44362</v>
      </c>
      <c r="AK128" s="343"/>
      <c r="AL128" s="355"/>
      <c r="AM128" s="77"/>
      <c r="AN128" s="355"/>
      <c r="AO128" s="345"/>
    </row>
    <row r="129" spans="1:41">
      <c r="A129" s="79" t="s">
        <v>114</v>
      </c>
      <c r="B129" s="80">
        <v>210610</v>
      </c>
      <c r="C129" s="81">
        <v>222020</v>
      </c>
      <c r="D129" s="82" t="s">
        <v>76</v>
      </c>
      <c r="E129" s="82" t="s">
        <v>4623</v>
      </c>
      <c r="F129" s="101" t="s">
        <v>3843</v>
      </c>
      <c r="G129" s="6" t="s">
        <v>4136</v>
      </c>
      <c r="H129" s="83" t="s">
        <v>359</v>
      </c>
      <c r="I129" s="83" t="s">
        <v>360</v>
      </c>
      <c r="J129" s="80" t="s">
        <v>43</v>
      </c>
      <c r="K129" s="80" t="s">
        <v>44</v>
      </c>
      <c r="L129" s="84">
        <v>32979</v>
      </c>
      <c r="M129" s="80">
        <f ca="1">DATEDIF(DBGenzai[[#This Row],[生年月日]],TODAY(),"Y")</f>
        <v>35</v>
      </c>
      <c r="N129" s="347">
        <v>1410</v>
      </c>
      <c r="O129" s="85" t="s">
        <v>98</v>
      </c>
      <c r="P129" s="347">
        <v>1830</v>
      </c>
      <c r="Q129" s="85" t="s">
        <v>99</v>
      </c>
      <c r="R129" s="347">
        <f t="shared" si="2"/>
        <v>420</v>
      </c>
      <c r="S129" s="85">
        <v>360000</v>
      </c>
      <c r="T129" s="78">
        <f>IF(OR(DBGenzai[[#This Row],[標準報酬]]="",DBGenzai[[#This Row],[標準報酬]]=0),"",ROUNDUP(_xlfn.XLOOKUP(DBGenzai[[#This Row],[標準報酬]],HDATE23[月  額],HDATE23[健康保険],"",0,1)-0.5,0))</f>
        <v>18054</v>
      </c>
      <c r="U1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5">
        <f ca="1">IF(DBGenzai[[#This Row],[年齢]]&lt;=69,_xlfn.XLOOKUP(DBGenzai[[#This Row],[標準報酬]],HDATE23[月  額],HDATE23[厚生年金],"",0,1),"0")</f>
        <v>32940</v>
      </c>
      <c r="W129" s="86">
        <v>46721</v>
      </c>
      <c r="X1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2" t="s">
        <v>46</v>
      </c>
      <c r="Z129" s="80" t="s">
        <v>81</v>
      </c>
      <c r="AA129" s="82" t="s">
        <v>2485</v>
      </c>
      <c r="AB129" s="83" t="s">
        <v>2486</v>
      </c>
      <c r="AC129" s="87">
        <v>44982</v>
      </c>
      <c r="AD129" s="87">
        <v>44363</v>
      </c>
      <c r="AE129" s="87">
        <v>45807</v>
      </c>
      <c r="AF129" s="87"/>
      <c r="AG129" s="87">
        <v>44409</v>
      </c>
      <c r="AH129" s="80" t="s">
        <v>50</v>
      </c>
      <c r="AJ129" s="100">
        <f>DBGenzai[[#This Row],[入社日]]</f>
        <v>44363</v>
      </c>
      <c r="AK129" s="343"/>
      <c r="AL129" s="355"/>
      <c r="AM129" s="77"/>
      <c r="AN129" s="355"/>
      <c r="AO129" s="345"/>
    </row>
    <row r="130" spans="1:41">
      <c r="A130" s="79" t="s">
        <v>114</v>
      </c>
      <c r="B130" s="80">
        <v>210611</v>
      </c>
      <c r="C130" s="81"/>
      <c r="D130" s="82" t="s">
        <v>76</v>
      </c>
      <c r="E130" s="262" t="s">
        <v>4623</v>
      </c>
      <c r="F130" s="264"/>
      <c r="G130" s="74"/>
      <c r="H130" s="83" t="s">
        <v>1076</v>
      </c>
      <c r="I130" s="83" t="s">
        <v>1077</v>
      </c>
      <c r="J130" s="80" t="s">
        <v>43</v>
      </c>
      <c r="K130" s="80" t="s">
        <v>44</v>
      </c>
      <c r="L130" s="84">
        <v>33440</v>
      </c>
      <c r="M130" s="80">
        <f ca="1">DATEDIF(DBGenzai[[#This Row],[生年月日]],TODAY(),"Y")</f>
        <v>34</v>
      </c>
      <c r="N130" s="347">
        <v>1400</v>
      </c>
      <c r="O130" s="85" t="s">
        <v>98</v>
      </c>
      <c r="P130" s="347">
        <v>1750</v>
      </c>
      <c r="Q130" s="85" t="s">
        <v>99</v>
      </c>
      <c r="R130" s="347">
        <f t="shared" si="2"/>
        <v>350</v>
      </c>
      <c r="S130" s="85"/>
      <c r="T130" s="78" t="str">
        <f>IF(OR(DBGenzai[[#This Row],[標準報酬]]="",DBGenzai[[#This Row],[標準報酬]]=0),"",ROUNDUP(_xlfn.XLOOKUP(DBGenzai[[#This Row],[標準報酬]],HDATE23[月  額],HDATE23[健康保険],"",0,1)-0.5,0))</f>
        <v/>
      </c>
      <c r="U1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5" t="str">
        <f ca="1">IF(DBGenzai[[#This Row],[年齢]]&lt;=69,_xlfn.XLOOKUP(DBGenzai[[#This Row],[標準報酬]],HDATE23[月  額],HDATE23[厚生年金],"",0,1),"0")</f>
        <v/>
      </c>
      <c r="W130" s="86">
        <v>44862</v>
      </c>
      <c r="X1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2" t="s">
        <v>46</v>
      </c>
      <c r="Z130" s="80" t="s">
        <v>163</v>
      </c>
      <c r="AA130" s="82" t="s">
        <v>179</v>
      </c>
      <c r="AB130" s="83" t="s">
        <v>180</v>
      </c>
      <c r="AC130" s="87">
        <v>44355</v>
      </c>
      <c r="AD130" s="87">
        <v>44363</v>
      </c>
      <c r="AE130" s="87">
        <v>44659</v>
      </c>
      <c r="AF130" s="87"/>
      <c r="AG130" s="87">
        <v>44409</v>
      </c>
      <c r="AH130" s="80" t="s">
        <v>50</v>
      </c>
      <c r="AJ130" s="100">
        <f>DBGenzai[[#This Row],[入社日]]</f>
        <v>44363</v>
      </c>
      <c r="AK130" s="343"/>
      <c r="AL130" s="355"/>
      <c r="AM130" s="77"/>
      <c r="AN130" s="355"/>
      <c r="AO130" s="345"/>
    </row>
    <row r="131" spans="1:41">
      <c r="A131" s="79" t="s">
        <v>114</v>
      </c>
      <c r="B131" s="80">
        <v>210612</v>
      </c>
      <c r="C131" s="81"/>
      <c r="D131" s="82" t="s">
        <v>258</v>
      </c>
      <c r="E131" s="82"/>
      <c r="F131" s="253"/>
      <c r="G131" s="74"/>
      <c r="H131" s="83" t="s">
        <v>1745</v>
      </c>
      <c r="I131" s="83" t="s">
        <v>1079</v>
      </c>
      <c r="J131" s="80" t="s">
        <v>275</v>
      </c>
      <c r="K131" s="80" t="s">
        <v>44</v>
      </c>
      <c r="L131" s="84">
        <v>34226</v>
      </c>
      <c r="M131" s="80">
        <f ca="1">DATEDIF(DBGenzai[[#This Row],[生年月日]],TODAY(),"Y")</f>
        <v>32</v>
      </c>
      <c r="N131" s="347">
        <v>1300</v>
      </c>
      <c r="O131" s="85" t="s">
        <v>1080</v>
      </c>
      <c r="P131" s="347">
        <v>1900</v>
      </c>
      <c r="Q131" s="85" t="s">
        <v>1081</v>
      </c>
      <c r="R131" s="347">
        <f t="shared" si="2"/>
        <v>600</v>
      </c>
      <c r="S131" s="85"/>
      <c r="T131" s="78" t="str">
        <f>IF(OR(DBGenzai[[#This Row],[標準報酬]]="",DBGenzai[[#This Row],[標準報酬]]=0),"",ROUNDUP(_xlfn.XLOOKUP(DBGenzai[[#This Row],[標準報酬]],HDATE23[月  額],HDATE23[健康保険],"",0,1)-0.5,0))</f>
        <v/>
      </c>
      <c r="U1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5" t="str">
        <f ca="1">IF(DBGenzai[[#This Row],[年齢]]&lt;=69,_xlfn.XLOOKUP(DBGenzai[[#This Row],[標準報酬]],HDATE23[月  額],HDATE23[厚生年金],"",0,1),"0")</f>
        <v/>
      </c>
      <c r="W131" s="86">
        <v>44726</v>
      </c>
      <c r="X1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2" t="s">
        <v>46</v>
      </c>
      <c r="Z131" s="80" t="s">
        <v>344</v>
      </c>
      <c r="AA131" s="83" t="s">
        <v>345</v>
      </c>
      <c r="AB131" s="83" t="s">
        <v>346</v>
      </c>
      <c r="AC131" s="87"/>
      <c r="AD131" s="87">
        <v>44368</v>
      </c>
      <c r="AE131" s="87">
        <v>44699</v>
      </c>
      <c r="AF131" s="87"/>
      <c r="AG131" s="87">
        <v>44409</v>
      </c>
      <c r="AH131" s="80" t="s">
        <v>50</v>
      </c>
      <c r="AI131" s="73" t="s">
        <v>1082</v>
      </c>
      <c r="AJ131" s="100">
        <f>DBGenzai[[#This Row],[入社日]]</f>
        <v>44368</v>
      </c>
      <c r="AK131" s="343"/>
      <c r="AL131" s="355"/>
      <c r="AM131" s="77"/>
      <c r="AN131" s="355"/>
      <c r="AO131" s="345"/>
    </row>
    <row r="132" spans="1:41">
      <c r="A132" s="79" t="s">
        <v>114</v>
      </c>
      <c r="B132" s="80">
        <v>210613</v>
      </c>
      <c r="C132" s="81"/>
      <c r="D132" s="82" t="s">
        <v>107</v>
      </c>
      <c r="E132" s="101" t="s">
        <v>4622</v>
      </c>
      <c r="F132" s="255" t="s">
        <v>1726</v>
      </c>
      <c r="G132" s="426"/>
      <c r="H132" s="83" t="s">
        <v>361</v>
      </c>
      <c r="I132" s="83" t="s">
        <v>362</v>
      </c>
      <c r="J132" s="80" t="s">
        <v>43</v>
      </c>
      <c r="K132" s="80" t="s">
        <v>44</v>
      </c>
      <c r="L132" s="84">
        <v>35664</v>
      </c>
      <c r="M132" s="80">
        <f ca="1">DATEDIF(DBGenzai[[#This Row],[生年月日]],TODAY(),"Y")</f>
        <v>28</v>
      </c>
      <c r="N132" s="347">
        <v>1400</v>
      </c>
      <c r="O132" s="85" t="s">
        <v>98</v>
      </c>
      <c r="P132" s="347">
        <v>1750</v>
      </c>
      <c r="Q132" s="85" t="s">
        <v>99</v>
      </c>
      <c r="R132" s="347">
        <f t="shared" si="2"/>
        <v>350</v>
      </c>
      <c r="S132" s="85"/>
      <c r="T132" s="78" t="str">
        <f>IF(OR(DBGenzai[[#This Row],[標準報酬]]="",DBGenzai[[#This Row],[標準報酬]]=0),"",ROUNDUP(_xlfn.XLOOKUP(DBGenzai[[#This Row],[標準報酬]],HDATE23[月  額],HDATE23[健康保険],"",0,1)-0.5,0))</f>
        <v/>
      </c>
      <c r="U1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5" t="str">
        <f ca="1">IF(DBGenzai[[#This Row],[年齢]]&lt;=69,_xlfn.XLOOKUP(DBGenzai[[#This Row],[標準報酬]],HDATE23[月  額],HDATE23[厚生年金],"",0,1),"0")</f>
        <v/>
      </c>
      <c r="W132" s="86">
        <v>45981</v>
      </c>
      <c r="X1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2" t="s">
        <v>46</v>
      </c>
      <c r="Z132" s="80" t="s">
        <v>163</v>
      </c>
      <c r="AA132" s="82" t="s">
        <v>179</v>
      </c>
      <c r="AB132" s="83" t="s">
        <v>363</v>
      </c>
      <c r="AC132" s="87">
        <v>44367</v>
      </c>
      <c r="AD132" s="87">
        <v>44368</v>
      </c>
      <c r="AE132" s="87">
        <v>44680</v>
      </c>
      <c r="AF132" s="87"/>
      <c r="AG132" s="87"/>
      <c r="AH132" s="80" t="s">
        <v>50</v>
      </c>
      <c r="AJ132" s="100">
        <f>DBGenzai[[#This Row],[入社日]]</f>
        <v>44368</v>
      </c>
      <c r="AK132" s="343"/>
      <c r="AL132" s="355"/>
      <c r="AM132" s="77"/>
      <c r="AN132" s="355"/>
      <c r="AO132" s="345"/>
    </row>
    <row r="133" spans="1:41">
      <c r="A133" s="79" t="s">
        <v>114</v>
      </c>
      <c r="B133" s="80">
        <v>210614</v>
      </c>
      <c r="C133" s="81"/>
      <c r="D133" s="82" t="s">
        <v>107</v>
      </c>
      <c r="E133" s="101" t="s">
        <v>4622</v>
      </c>
      <c r="F133" s="253"/>
      <c r="G133" s="74"/>
      <c r="H133" s="83" t="s">
        <v>1083</v>
      </c>
      <c r="I133" s="83" t="s">
        <v>1084</v>
      </c>
      <c r="J133" s="80" t="s">
        <v>43</v>
      </c>
      <c r="K133" s="80" t="s">
        <v>44</v>
      </c>
      <c r="L133" s="84">
        <v>35371</v>
      </c>
      <c r="M133" s="80">
        <f ca="1">DATEDIF(DBGenzai[[#This Row],[生年月日]],TODAY(),"Y")</f>
        <v>29</v>
      </c>
      <c r="N133" s="347">
        <v>1400</v>
      </c>
      <c r="O133" s="85"/>
      <c r="P133" s="347">
        <v>1750</v>
      </c>
      <c r="Q133" s="85" t="s">
        <v>99</v>
      </c>
      <c r="R133" s="347">
        <f t="shared" si="2"/>
        <v>350</v>
      </c>
      <c r="S133" s="85"/>
      <c r="T133" s="78" t="str">
        <f>IF(OR(DBGenzai[[#This Row],[標準報酬]]="",DBGenzai[[#This Row],[標準報酬]]=0),"",ROUNDUP(_xlfn.XLOOKUP(DBGenzai[[#This Row],[標準報酬]],HDATE23[月  額],HDATE23[健康保険],"",0,1)-0.5,0))</f>
        <v/>
      </c>
      <c r="U1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5" t="str">
        <f ca="1">IF(DBGenzai[[#This Row],[年齢]]&lt;=69,_xlfn.XLOOKUP(DBGenzai[[#This Row],[標準報酬]],HDATE23[月  額],HDATE23[厚生年金],"",0,1),"0")</f>
        <v/>
      </c>
      <c r="W133" s="86">
        <v>45981</v>
      </c>
      <c r="X1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2" t="s">
        <v>46</v>
      </c>
      <c r="Z133" s="80" t="s">
        <v>163</v>
      </c>
      <c r="AA133" s="83" t="s">
        <v>179</v>
      </c>
      <c r="AB133" s="83" t="s">
        <v>363</v>
      </c>
      <c r="AC133" s="87">
        <v>44367</v>
      </c>
      <c r="AD133" s="87">
        <v>44368</v>
      </c>
      <c r="AE133" s="87">
        <v>44602</v>
      </c>
      <c r="AF133" s="87"/>
      <c r="AG133" s="87"/>
      <c r="AH133" s="80"/>
      <c r="AJ133" s="100">
        <f>DBGenzai[[#This Row],[入社日]]</f>
        <v>44368</v>
      </c>
      <c r="AK133" s="343"/>
      <c r="AL133" s="355"/>
      <c r="AM133" s="77"/>
      <c r="AN133" s="355"/>
      <c r="AO133" s="345"/>
    </row>
    <row r="134" spans="1:41">
      <c r="A134" s="79" t="s">
        <v>114</v>
      </c>
      <c r="B134" s="80">
        <v>210615</v>
      </c>
      <c r="C134" s="81"/>
      <c r="D134" s="82" t="s">
        <v>283</v>
      </c>
      <c r="E134" s="82" t="s">
        <v>4637</v>
      </c>
      <c r="F134" s="255"/>
      <c r="G134" s="426"/>
      <c r="H134" s="83" t="s">
        <v>364</v>
      </c>
      <c r="I134" s="83" t="s">
        <v>365</v>
      </c>
      <c r="J134" s="80" t="s">
        <v>43</v>
      </c>
      <c r="K134" s="80" t="s">
        <v>44</v>
      </c>
      <c r="L134" s="84">
        <v>32930</v>
      </c>
      <c r="M134" s="80">
        <f ca="1">DATEDIF(DBGenzai[[#This Row],[生年月日]],TODAY(),"Y")</f>
        <v>35</v>
      </c>
      <c r="N134" s="347">
        <v>1400</v>
      </c>
      <c r="O134" s="85"/>
      <c r="P134" s="347">
        <v>2000</v>
      </c>
      <c r="Q134" s="85" t="s">
        <v>286</v>
      </c>
      <c r="R134" s="347">
        <f t="shared" si="2"/>
        <v>600</v>
      </c>
      <c r="S134" s="85">
        <v>300000</v>
      </c>
      <c r="T134" s="78">
        <f>IF(OR(DBGenzai[[#This Row],[標準報酬]]="",DBGenzai[[#This Row],[標準報酬]]=0),"",ROUNDUP(_xlfn.XLOOKUP(DBGenzai[[#This Row],[標準報酬]],HDATE23[月  額],HDATE23[健康保険],"",0,1)-0.5,0))</f>
        <v>15045</v>
      </c>
      <c r="U1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5">
        <f ca="1">IF(DBGenzai[[#This Row],[年齢]]&lt;=69,_xlfn.XLOOKUP(DBGenzai[[#This Row],[標準報酬]],HDATE23[月  額],HDATE23[厚生年金],"",0,1),"0")</f>
        <v>27450</v>
      </c>
      <c r="W134" s="86">
        <v>45330</v>
      </c>
      <c r="X1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2" t="s">
        <v>46</v>
      </c>
      <c r="Z134" s="80" t="s">
        <v>366</v>
      </c>
      <c r="AA134" s="82" t="s">
        <v>2058</v>
      </c>
      <c r="AB134" s="83" t="s">
        <v>2059</v>
      </c>
      <c r="AC134" s="87">
        <v>44368</v>
      </c>
      <c r="AD134" s="87">
        <v>44369</v>
      </c>
      <c r="AE134" s="87">
        <v>45056</v>
      </c>
      <c r="AF134" s="87">
        <v>44602</v>
      </c>
      <c r="AG134" s="87"/>
      <c r="AH134" s="80" t="s">
        <v>50</v>
      </c>
      <c r="AJ134" s="100">
        <f>DBGenzai[[#This Row],[入社日]]</f>
        <v>44369</v>
      </c>
      <c r="AK134" s="343"/>
      <c r="AL134" s="355"/>
      <c r="AM134" s="77"/>
      <c r="AN134" s="355"/>
      <c r="AO134" s="345"/>
    </row>
    <row r="135" spans="1:41">
      <c r="A135" s="79" t="s">
        <v>114</v>
      </c>
      <c r="B135" s="80">
        <v>210616</v>
      </c>
      <c r="C135" s="81"/>
      <c r="D135" s="82" t="s">
        <v>152</v>
      </c>
      <c r="E135" s="82"/>
      <c r="F135" s="253"/>
      <c r="G135" s="74"/>
      <c r="H135" s="83" t="s">
        <v>1085</v>
      </c>
      <c r="I135" s="83" t="s">
        <v>1086</v>
      </c>
      <c r="J135" s="80" t="s">
        <v>43</v>
      </c>
      <c r="K135" s="80" t="s">
        <v>44</v>
      </c>
      <c r="L135" s="84">
        <v>35273</v>
      </c>
      <c r="M135" s="80">
        <f ca="1">DATEDIF(DBGenzai[[#This Row],[生年月日]],TODAY(),"Y")</f>
        <v>29</v>
      </c>
      <c r="N135" s="347">
        <v>1350</v>
      </c>
      <c r="O135" s="85"/>
      <c r="P135" s="347">
        <v>1750</v>
      </c>
      <c r="Q135" s="85" t="s">
        <v>99</v>
      </c>
      <c r="R135" s="347">
        <f t="shared" si="2"/>
        <v>400</v>
      </c>
      <c r="S135" s="85"/>
      <c r="T135" s="78" t="str">
        <f>IF(OR(DBGenzai[[#This Row],[標準報酬]]="",DBGenzai[[#This Row],[標準報酬]]=0),"",ROUNDUP(_xlfn.XLOOKUP(DBGenzai[[#This Row],[標準報酬]],HDATE23[月  額],HDATE23[健康保険],"",0,1)-0.5,0))</f>
        <v/>
      </c>
      <c r="U1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5" t="str">
        <f ca="1">IF(DBGenzai[[#This Row],[年齢]]&lt;=69,_xlfn.XLOOKUP(DBGenzai[[#This Row],[標準報酬]],HDATE23[月  額],HDATE23[厚生年金],"",0,1),"0")</f>
        <v/>
      </c>
      <c r="W135" s="86">
        <v>45557</v>
      </c>
      <c r="X1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2" t="s">
        <v>46</v>
      </c>
      <c r="Z135" s="80" t="s">
        <v>208</v>
      </c>
      <c r="AA135" s="83" t="s">
        <v>765</v>
      </c>
      <c r="AB135" s="83" t="s">
        <v>1087</v>
      </c>
      <c r="AC135" s="87">
        <v>44369</v>
      </c>
      <c r="AD135" s="87">
        <v>44371</v>
      </c>
      <c r="AE135" s="87">
        <v>44559</v>
      </c>
      <c r="AF135" s="87"/>
      <c r="AG135" s="87">
        <v>44378</v>
      </c>
      <c r="AH135" s="80"/>
      <c r="AJ135" s="100">
        <f>DBGenzai[[#This Row],[入社日]]</f>
        <v>44371</v>
      </c>
      <c r="AK135" s="343"/>
      <c r="AL135" s="355"/>
      <c r="AM135" s="77"/>
      <c r="AN135" s="355"/>
      <c r="AO135" s="345"/>
    </row>
    <row r="136" spans="1:41">
      <c r="A136" s="79" t="s">
        <v>114</v>
      </c>
      <c r="B136" s="80">
        <v>210701</v>
      </c>
      <c r="C136" s="81"/>
      <c r="D136" s="82" t="s">
        <v>258</v>
      </c>
      <c r="E136" s="82"/>
      <c r="F136" s="253"/>
      <c r="G136" s="74"/>
      <c r="H136" s="83" t="s">
        <v>1088</v>
      </c>
      <c r="I136" s="83" t="s">
        <v>1089</v>
      </c>
      <c r="J136" s="80" t="s">
        <v>43</v>
      </c>
      <c r="K136" s="80" t="s">
        <v>44</v>
      </c>
      <c r="L136" s="84">
        <v>34963</v>
      </c>
      <c r="M136" s="80">
        <f ca="1">DATEDIF(DBGenzai[[#This Row],[生年月日]],TODAY(),"Y")</f>
        <v>30</v>
      </c>
      <c r="N136" s="347">
        <v>1400</v>
      </c>
      <c r="O136" s="85"/>
      <c r="P136" s="347">
        <v>2000</v>
      </c>
      <c r="Q136" s="85"/>
      <c r="R136" s="347">
        <f t="shared" si="2"/>
        <v>600</v>
      </c>
      <c r="S136" s="85"/>
      <c r="T136" s="78" t="str">
        <f>IF(OR(DBGenzai[[#This Row],[標準報酬]]="",DBGenzai[[#This Row],[標準報酬]]=0),"",ROUNDUP(_xlfn.XLOOKUP(DBGenzai[[#This Row],[標準報酬]],HDATE23[月  額],HDATE23[健康保険],"",0,1)-0.5,0))</f>
        <v/>
      </c>
      <c r="U1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5" t="str">
        <f ca="1">IF(DBGenzai[[#This Row],[年齢]]&lt;=69,_xlfn.XLOOKUP(DBGenzai[[#This Row],[標準報酬]],HDATE23[月  額],HDATE23[厚生年金],"",0,1),"0")</f>
        <v/>
      </c>
      <c r="W136" s="86">
        <v>45526</v>
      </c>
      <c r="X1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2" t="s">
        <v>46</v>
      </c>
      <c r="Z136" s="80" t="s">
        <v>315</v>
      </c>
      <c r="AA136" s="83" t="s">
        <v>350</v>
      </c>
      <c r="AB136" s="83" t="s">
        <v>525</v>
      </c>
      <c r="AC136" s="87">
        <v>44380</v>
      </c>
      <c r="AD136" s="87">
        <v>44378</v>
      </c>
      <c r="AE136" s="87">
        <v>44584</v>
      </c>
      <c r="AF136" s="87"/>
      <c r="AG136" s="87"/>
      <c r="AH136" s="80"/>
      <c r="AJ136" s="100">
        <f>DBGenzai[[#This Row],[入社日]]</f>
        <v>44378</v>
      </c>
      <c r="AK136" s="343"/>
      <c r="AL136" s="355"/>
      <c r="AM136" s="77"/>
      <c r="AN136" s="355"/>
      <c r="AO136" s="345"/>
    </row>
    <row r="137" spans="1:41">
      <c r="A137" s="79" t="s">
        <v>114</v>
      </c>
      <c r="B137" s="80">
        <v>210702</v>
      </c>
      <c r="C137" s="81"/>
      <c r="D137" s="82" t="s">
        <v>107</v>
      </c>
      <c r="E137" s="101" t="s">
        <v>4622</v>
      </c>
      <c r="F137" s="253"/>
      <c r="G137" s="74"/>
      <c r="H137" s="83" t="s">
        <v>1090</v>
      </c>
      <c r="I137" s="83" t="s">
        <v>1091</v>
      </c>
      <c r="J137" s="80" t="s">
        <v>43</v>
      </c>
      <c r="K137" s="80" t="s">
        <v>44</v>
      </c>
      <c r="L137" s="84">
        <v>34612</v>
      </c>
      <c r="M137" s="80">
        <f ca="1">DATEDIF(DBGenzai[[#This Row],[生年月日]],TODAY(),"Y")</f>
        <v>31</v>
      </c>
      <c r="N137" s="347">
        <v>1370</v>
      </c>
      <c r="O137" s="85"/>
      <c r="P137" s="347">
        <v>1770</v>
      </c>
      <c r="Q137" s="85">
        <v>400</v>
      </c>
      <c r="R137" s="347">
        <f t="shared" si="2"/>
        <v>400</v>
      </c>
      <c r="S137" s="85"/>
      <c r="T137" s="78" t="str">
        <f>IF(OR(DBGenzai[[#This Row],[標準報酬]]="",DBGenzai[[#This Row],[標準報酬]]=0),"",ROUNDUP(_xlfn.XLOOKUP(DBGenzai[[#This Row],[標準報酬]],HDATE23[月  額],HDATE23[健康保険],"",0,1)-0.5,0))</f>
        <v/>
      </c>
      <c r="U1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5" t="str">
        <f ca="1">IF(DBGenzai[[#This Row],[年齢]]&lt;=69,_xlfn.XLOOKUP(DBGenzai[[#This Row],[標準報酬]],HDATE23[月  額],HDATE23[厚生年金],"",0,1),"0")</f>
        <v/>
      </c>
      <c r="W137" s="86">
        <v>45721</v>
      </c>
      <c r="X1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2" t="s">
        <v>46</v>
      </c>
      <c r="Z137" s="80" t="s">
        <v>81</v>
      </c>
      <c r="AA137" s="83" t="s">
        <v>731</v>
      </c>
      <c r="AB137" s="83" t="s">
        <v>1092</v>
      </c>
      <c r="AC137" s="87">
        <v>44379</v>
      </c>
      <c r="AD137" s="87">
        <v>44382</v>
      </c>
      <c r="AE137" s="87">
        <v>44520</v>
      </c>
      <c r="AF137" s="87"/>
      <c r="AG137" s="87"/>
      <c r="AH137" s="80"/>
      <c r="AJ137" s="100">
        <f>DBGenzai[[#This Row],[入社日]]</f>
        <v>44382</v>
      </c>
      <c r="AK137" s="343"/>
      <c r="AL137" s="355"/>
      <c r="AM137" s="77"/>
      <c r="AN137" s="355"/>
      <c r="AO137" s="345"/>
    </row>
    <row r="138" spans="1:41">
      <c r="A138" s="79" t="s">
        <v>114</v>
      </c>
      <c r="B138" s="80">
        <v>210703</v>
      </c>
      <c r="C138" s="81">
        <v>500007</v>
      </c>
      <c r="D138" s="82" t="s">
        <v>258</v>
      </c>
      <c r="E138" s="93" t="s">
        <v>4643</v>
      </c>
      <c r="F138" s="261"/>
      <c r="G138" s="426"/>
      <c r="H138" s="83" t="s">
        <v>369</v>
      </c>
      <c r="I138" s="83" t="s">
        <v>370</v>
      </c>
      <c r="J138" s="80" t="s">
        <v>43</v>
      </c>
      <c r="K138" s="80" t="s">
        <v>44</v>
      </c>
      <c r="L138" s="84">
        <v>33449</v>
      </c>
      <c r="M138" s="80">
        <f ca="1">DATEDIF(DBGenzai[[#This Row],[生年月日]],TODAY(),"Y")</f>
        <v>34</v>
      </c>
      <c r="N138" s="347">
        <v>1400</v>
      </c>
      <c r="O138" s="85"/>
      <c r="P138" s="347">
        <v>1900</v>
      </c>
      <c r="Q138" s="85"/>
      <c r="R138" s="347">
        <f t="shared" si="2"/>
        <v>500</v>
      </c>
      <c r="S138" s="85"/>
      <c r="T138" s="78" t="str">
        <f>IF(OR(DBGenzai[[#This Row],[標準報酬]]="",DBGenzai[[#This Row],[標準報酬]]=0),"",ROUNDUP(_xlfn.XLOOKUP(DBGenzai[[#This Row],[標準報酬]],HDATE23[月  額],HDATE23[健康保険],"",0,1)-0.5,0))</f>
        <v/>
      </c>
      <c r="U1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5" t="str">
        <f ca="1">IF(DBGenzai[[#This Row],[年齢]]&lt;=69,_xlfn.XLOOKUP(DBGenzai[[#This Row],[標準報酬]],HDATE23[月  額],HDATE23[厚生年金],"",0,1),"0")</f>
        <v/>
      </c>
      <c r="W138" s="86">
        <v>45039</v>
      </c>
      <c r="X1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2" t="s">
        <v>46</v>
      </c>
      <c r="Z138" s="80" t="s">
        <v>261</v>
      </c>
      <c r="AA138" s="83" t="s">
        <v>371</v>
      </c>
      <c r="AB138" s="83" t="s">
        <v>372</v>
      </c>
      <c r="AC138" s="87" t="s">
        <v>49</v>
      </c>
      <c r="AD138" s="87">
        <v>44384</v>
      </c>
      <c r="AE138" s="87">
        <v>44848</v>
      </c>
      <c r="AF138" s="87">
        <v>44853</v>
      </c>
      <c r="AG138" s="87"/>
      <c r="AH138" s="80" t="s">
        <v>50</v>
      </c>
      <c r="AJ138" s="100">
        <f>DBGenzai[[#This Row],[入社日]]</f>
        <v>44384</v>
      </c>
      <c r="AK138" s="343"/>
      <c r="AL138" s="355"/>
      <c r="AM138" s="77"/>
      <c r="AN138" s="355"/>
      <c r="AO138" s="345"/>
    </row>
    <row r="139" spans="1:41">
      <c r="A139" s="79" t="s">
        <v>114</v>
      </c>
      <c r="B139" s="80">
        <v>210704</v>
      </c>
      <c r="C139" s="81"/>
      <c r="D139" s="82" t="s">
        <v>283</v>
      </c>
      <c r="E139" s="82"/>
      <c r="F139" s="82"/>
      <c r="G139" s="82"/>
      <c r="H139" s="83" t="s">
        <v>627</v>
      </c>
      <c r="I139" s="83" t="s">
        <v>1093</v>
      </c>
      <c r="J139" s="80" t="s">
        <v>43</v>
      </c>
      <c r="K139" s="80" t="s">
        <v>44</v>
      </c>
      <c r="L139" s="84">
        <v>34208</v>
      </c>
      <c r="M139" s="80">
        <f ca="1">DATEDIF(DBGenzai[[#This Row],[生年月日]],TODAY(),"Y")</f>
        <v>32</v>
      </c>
      <c r="N139" s="347">
        <v>1400</v>
      </c>
      <c r="O139" s="85"/>
      <c r="P139" s="347">
        <v>1900</v>
      </c>
      <c r="Q139" s="85"/>
      <c r="R139" s="347">
        <f t="shared" si="2"/>
        <v>500</v>
      </c>
      <c r="S139" s="85"/>
      <c r="T139" s="78" t="str">
        <f>IF(OR(DBGenzai[[#This Row],[標準報酬]]="",DBGenzai[[#This Row],[標準報酬]]=0),"",ROUNDUP(_xlfn.XLOOKUP(DBGenzai[[#This Row],[標準報酬]],HDATE23[月  額],HDATE23[健康保険],"",0,1)-0.5,0))</f>
        <v/>
      </c>
      <c r="U1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5" t="str">
        <f ca="1">IF(DBGenzai[[#This Row],[年齢]]&lt;=69,_xlfn.XLOOKUP(DBGenzai[[#This Row],[標準報酬]],HDATE23[月  額],HDATE23[厚生年金],"",0,1),"0")</f>
        <v/>
      </c>
      <c r="W139" s="86">
        <v>45492</v>
      </c>
      <c r="X1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2" t="s">
        <v>46</v>
      </c>
      <c r="Z139" s="80" t="s">
        <v>375</v>
      </c>
      <c r="AA139" s="83" t="s">
        <v>886</v>
      </c>
      <c r="AB139" s="83" t="s">
        <v>1094</v>
      </c>
      <c r="AC139" s="87">
        <v>44382</v>
      </c>
      <c r="AD139" s="87">
        <v>44384</v>
      </c>
      <c r="AE139" s="87">
        <v>44649</v>
      </c>
      <c r="AF139" s="87"/>
      <c r="AG139" s="87"/>
      <c r="AH139" s="80" t="s">
        <v>50</v>
      </c>
      <c r="AJ139" s="100">
        <f>DBGenzai[[#This Row],[入社日]]</f>
        <v>44384</v>
      </c>
      <c r="AK139" s="343"/>
      <c r="AL139" s="355"/>
      <c r="AM139" s="77"/>
      <c r="AN139" s="355"/>
      <c r="AO139" s="345"/>
    </row>
    <row r="140" spans="1:41">
      <c r="A140" s="79" t="s">
        <v>114</v>
      </c>
      <c r="B140" s="80">
        <v>210705</v>
      </c>
      <c r="C140" s="81"/>
      <c r="D140" s="82" t="s">
        <v>283</v>
      </c>
      <c r="E140" s="269" t="s">
        <v>4637</v>
      </c>
      <c r="F140" s="278"/>
      <c r="G140" s="417"/>
      <c r="H140" s="83" t="s">
        <v>373</v>
      </c>
      <c r="I140" s="83" t="s">
        <v>374</v>
      </c>
      <c r="J140" s="80" t="s">
        <v>43</v>
      </c>
      <c r="K140" s="80" t="s">
        <v>44</v>
      </c>
      <c r="L140" s="84">
        <v>34528</v>
      </c>
      <c r="M140" s="80">
        <f ca="1">DATEDIF(DBGenzai[[#This Row],[生年月日]],TODAY(),"Y")</f>
        <v>31</v>
      </c>
      <c r="N140" s="347">
        <v>1400</v>
      </c>
      <c r="O140" s="85"/>
      <c r="P140" s="347">
        <v>2100</v>
      </c>
      <c r="Q140" s="85" t="s">
        <v>3376</v>
      </c>
      <c r="R140" s="347">
        <f t="shared" si="2"/>
        <v>700</v>
      </c>
      <c r="S140" s="85">
        <v>280000</v>
      </c>
      <c r="T140" s="78">
        <f>IF(OR(DBGenzai[[#This Row],[標準報酬]]="",DBGenzai[[#This Row],[標準報酬]]=0),"",ROUNDUP(_xlfn.XLOOKUP(DBGenzai[[#This Row],[標準報酬]],HDATE23[月  額],HDATE23[健康保険],"",0,1)-0.5,0))</f>
        <v>14042</v>
      </c>
      <c r="U1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5">
        <f ca="1">IF(DBGenzai[[#This Row],[年齢]]&lt;=69,_xlfn.XLOOKUP(DBGenzai[[#This Row],[標準報酬]],HDATE23[月  額],HDATE23[厚生年金],"",0,1),"0")</f>
        <v>25620</v>
      </c>
      <c r="W140" s="86">
        <v>46407</v>
      </c>
      <c r="X1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2" t="s">
        <v>46</v>
      </c>
      <c r="Z140" s="80" t="s">
        <v>1698</v>
      </c>
      <c r="AA140" s="83" t="s">
        <v>2301</v>
      </c>
      <c r="AB140" s="83" t="s">
        <v>2448</v>
      </c>
      <c r="AC140" s="87" t="s">
        <v>49</v>
      </c>
      <c r="AD140" s="87">
        <v>44384</v>
      </c>
      <c r="AE140" s="87">
        <v>45320</v>
      </c>
      <c r="AF140" s="87"/>
      <c r="AG140" s="87"/>
      <c r="AH140" s="80" t="s">
        <v>50</v>
      </c>
      <c r="AJ140" s="100">
        <f>DBGenzai[[#This Row],[入社日]]</f>
        <v>44384</v>
      </c>
      <c r="AK140" s="343"/>
      <c r="AL140" s="355"/>
      <c r="AM140" s="77"/>
      <c r="AN140" s="355"/>
      <c r="AO140" s="345"/>
    </row>
    <row r="141" spans="1:41">
      <c r="A141" s="79" t="s">
        <v>114</v>
      </c>
      <c r="B141" s="80">
        <v>210706</v>
      </c>
      <c r="C141" s="81">
        <v>232018</v>
      </c>
      <c r="D141" s="82" t="s">
        <v>152</v>
      </c>
      <c r="E141" s="101" t="s">
        <v>4630</v>
      </c>
      <c r="F141" s="256" t="s">
        <v>1991</v>
      </c>
      <c r="G141" s="256" t="s">
        <v>2632</v>
      </c>
      <c r="H141" s="83" t="s">
        <v>376</v>
      </c>
      <c r="I141" s="83" t="s">
        <v>377</v>
      </c>
      <c r="J141" s="80" t="s">
        <v>43</v>
      </c>
      <c r="K141" s="80" t="s">
        <v>44</v>
      </c>
      <c r="L141" s="84">
        <v>33966</v>
      </c>
      <c r="M141" s="80">
        <f ca="1">DATEDIF(DBGenzai[[#This Row],[生年月日]],TODAY(),"Y")</f>
        <v>32</v>
      </c>
      <c r="N141" s="347">
        <v>1410</v>
      </c>
      <c r="O141" s="85"/>
      <c r="P141" s="347">
        <v>1810</v>
      </c>
      <c r="Q141" s="85" t="s">
        <v>99</v>
      </c>
      <c r="R141" s="347">
        <f t="shared" si="2"/>
        <v>400</v>
      </c>
      <c r="S141" s="85">
        <v>220000</v>
      </c>
      <c r="T141" s="78">
        <f>IF(OR(DBGenzai[[#This Row],[標準報酬]]="",DBGenzai[[#This Row],[標準報酬]]=0),"",ROUNDUP(_xlfn.XLOOKUP(DBGenzai[[#This Row],[標準報酬]],HDATE23[月  額],HDATE23[健康保険],"",0,1)-0.5,0))</f>
        <v>11033</v>
      </c>
      <c r="U1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5">
        <f ca="1">IF(DBGenzai[[#This Row],[年齢]]&lt;=69,_xlfn.XLOOKUP(DBGenzai[[#This Row],[標準報酬]],HDATE23[月  額],HDATE23[厚生年金],"",0,1),"0")</f>
        <v>20130</v>
      </c>
      <c r="W141" s="86">
        <v>46078</v>
      </c>
      <c r="X1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2" t="s">
        <v>46</v>
      </c>
      <c r="Z141" s="80" t="s">
        <v>208</v>
      </c>
      <c r="AA141" s="83" t="s">
        <v>378</v>
      </c>
      <c r="AB141" s="83" t="s">
        <v>379</v>
      </c>
      <c r="AC141" s="87">
        <v>44743</v>
      </c>
      <c r="AD141" s="87">
        <v>44385</v>
      </c>
      <c r="AE141" s="87">
        <v>45321</v>
      </c>
      <c r="AF141" s="87">
        <v>45321</v>
      </c>
      <c r="AG141" s="87"/>
      <c r="AH141" s="80" t="s">
        <v>50</v>
      </c>
      <c r="AJ141" s="100">
        <f>DBGenzai[[#This Row],[入社日]]</f>
        <v>44385</v>
      </c>
      <c r="AK141" s="343"/>
      <c r="AL141" s="355"/>
      <c r="AM141" s="77"/>
      <c r="AN141" s="355"/>
      <c r="AO141" s="345"/>
    </row>
    <row r="142" spans="1:41">
      <c r="A142" s="79" t="s">
        <v>114</v>
      </c>
      <c r="B142" s="80">
        <v>210707</v>
      </c>
      <c r="C142" s="81"/>
      <c r="D142" s="82" t="s">
        <v>234</v>
      </c>
      <c r="E142" s="259" t="s">
        <v>1849</v>
      </c>
      <c r="F142" s="263" t="s">
        <v>1850</v>
      </c>
      <c r="G142" s="74"/>
      <c r="H142" s="83" t="s">
        <v>380</v>
      </c>
      <c r="I142" s="83" t="s">
        <v>381</v>
      </c>
      <c r="J142" s="80" t="s">
        <v>43</v>
      </c>
      <c r="K142" s="80" t="s">
        <v>44</v>
      </c>
      <c r="L142" s="84">
        <v>35717</v>
      </c>
      <c r="M142" s="80">
        <f ca="1">DATEDIF(DBGenzai[[#This Row],[生年月日]],TODAY(),"Y")</f>
        <v>28</v>
      </c>
      <c r="N142" s="347">
        <v>1300</v>
      </c>
      <c r="O142" s="85" t="s">
        <v>336</v>
      </c>
      <c r="P142" s="347">
        <v>1700</v>
      </c>
      <c r="Q142" s="85"/>
      <c r="R142" s="347">
        <f t="shared" si="2"/>
        <v>400</v>
      </c>
      <c r="S142" s="85"/>
      <c r="T142" s="78" t="str">
        <f>IF(OR(DBGenzai[[#This Row],[標準報酬]]="",DBGenzai[[#This Row],[標準報酬]]=0),"",ROUNDUP(_xlfn.XLOOKUP(DBGenzai[[#This Row],[標準報酬]],HDATE23[月  額],HDATE23[健康保険],"",0,1)-0.5,0))</f>
        <v/>
      </c>
      <c r="U1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5" t="str">
        <f ca="1">IF(DBGenzai[[#This Row],[年齢]]&lt;=69,_xlfn.XLOOKUP(DBGenzai[[#This Row],[標準報酬]],HDATE23[月  額],HDATE23[厚生年金],"",0,1),"0")</f>
        <v/>
      </c>
      <c r="W142" s="86">
        <v>44988</v>
      </c>
      <c r="X1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2" t="s">
        <v>46</v>
      </c>
      <c r="Z142" s="80" t="s">
        <v>238</v>
      </c>
      <c r="AA142" s="83" t="s">
        <v>239</v>
      </c>
      <c r="AB142" s="83" t="s">
        <v>382</v>
      </c>
      <c r="AC142" s="87">
        <v>44390</v>
      </c>
      <c r="AD142" s="87">
        <v>44391</v>
      </c>
      <c r="AE142" s="87">
        <v>44680</v>
      </c>
      <c r="AF142" s="87"/>
      <c r="AG142" s="87"/>
      <c r="AH142" s="80" t="s">
        <v>50</v>
      </c>
      <c r="AJ142" s="100">
        <f>DBGenzai[[#This Row],[入社日]]</f>
        <v>44391</v>
      </c>
      <c r="AK142" s="343"/>
      <c r="AL142" s="355"/>
      <c r="AM142" s="77"/>
      <c r="AN142" s="355"/>
      <c r="AO142" s="345"/>
    </row>
    <row r="143" spans="1:41">
      <c r="A143" s="79" t="s">
        <v>114</v>
      </c>
      <c r="B143" s="80">
        <v>210708</v>
      </c>
      <c r="C143" s="81">
        <v>232017</v>
      </c>
      <c r="D143" s="82" t="s">
        <v>152</v>
      </c>
      <c r="E143" s="101" t="s">
        <v>4641</v>
      </c>
      <c r="F143" s="256" t="s">
        <v>1723</v>
      </c>
      <c r="G143" s="6" t="s">
        <v>2634</v>
      </c>
      <c r="H143" s="83" t="s">
        <v>383</v>
      </c>
      <c r="I143" s="83" t="s">
        <v>384</v>
      </c>
      <c r="J143" s="80" t="s">
        <v>43</v>
      </c>
      <c r="K143" s="80" t="s">
        <v>44</v>
      </c>
      <c r="L143" s="84">
        <v>33944</v>
      </c>
      <c r="M143" s="80">
        <f ca="1">DATEDIF(DBGenzai[[#This Row],[生年月日]],TODAY(),"Y")</f>
        <v>33</v>
      </c>
      <c r="N143" s="347">
        <v>1400</v>
      </c>
      <c r="O143" s="85"/>
      <c r="P143" s="347">
        <v>1790</v>
      </c>
      <c r="Q143" s="85" t="s">
        <v>99</v>
      </c>
      <c r="R143" s="347">
        <f t="shared" si="2"/>
        <v>390</v>
      </c>
      <c r="S143" s="85">
        <v>280000</v>
      </c>
      <c r="T143" s="78">
        <f>IF(OR(DBGenzai[[#This Row],[標準報酬]]="",DBGenzai[[#This Row],[標準報酬]]=0),"",ROUNDUP(_xlfn.XLOOKUP(DBGenzai[[#This Row],[標準報酬]],HDATE23[月  額],HDATE23[健康保険],"",0,1)-0.5,0))</f>
        <v>14042</v>
      </c>
      <c r="U1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5">
        <f ca="1">IF(DBGenzai[[#This Row],[年齢]]&lt;=69,_xlfn.XLOOKUP(DBGenzai[[#This Row],[標準報酬]],HDATE23[月  額],HDATE23[厚生年金],"",0,1),"0")</f>
        <v>25620</v>
      </c>
      <c r="W143" s="86">
        <v>46198</v>
      </c>
      <c r="X1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2" t="s">
        <v>46</v>
      </c>
      <c r="Z143" s="80" t="s">
        <v>208</v>
      </c>
      <c r="AA143" s="83" t="s">
        <v>1728</v>
      </c>
      <c r="AB143" s="83" t="s">
        <v>1729</v>
      </c>
      <c r="AC143" s="87">
        <v>44652</v>
      </c>
      <c r="AD143" s="87">
        <v>44392</v>
      </c>
      <c r="AE143" s="87">
        <v>45366</v>
      </c>
      <c r="AF143" s="87"/>
      <c r="AG143" s="87"/>
      <c r="AH143" s="80" t="s">
        <v>50</v>
      </c>
      <c r="AI143" s="73" t="s">
        <v>3776</v>
      </c>
      <c r="AJ143" s="100">
        <f>DBGenzai[[#This Row],[入社日]]</f>
        <v>44392</v>
      </c>
      <c r="AK143" s="343"/>
      <c r="AL143" s="355"/>
      <c r="AM143" s="77"/>
      <c r="AN143" s="355"/>
      <c r="AO143" s="345"/>
    </row>
    <row r="144" spans="1:41">
      <c r="A144" s="79" t="s">
        <v>114</v>
      </c>
      <c r="B144" s="80">
        <v>210709</v>
      </c>
      <c r="C144" s="81">
        <v>500008</v>
      </c>
      <c r="D144" s="82" t="s">
        <v>258</v>
      </c>
      <c r="E144" s="262" t="s">
        <v>4642</v>
      </c>
      <c r="F144" s="264"/>
      <c r="G144" s="74"/>
      <c r="H144" s="83" t="s">
        <v>385</v>
      </c>
      <c r="I144" s="83" t="s">
        <v>386</v>
      </c>
      <c r="J144" s="80" t="s">
        <v>43</v>
      </c>
      <c r="K144" s="80" t="s">
        <v>44</v>
      </c>
      <c r="L144" s="84">
        <v>34027</v>
      </c>
      <c r="M144" s="80">
        <f ca="1">DATEDIF(DBGenzai[[#This Row],[生年月日]],TODAY(),"Y")</f>
        <v>32</v>
      </c>
      <c r="N144" s="347">
        <v>1400</v>
      </c>
      <c r="O144" s="85"/>
      <c r="P144" s="347">
        <v>2000</v>
      </c>
      <c r="Q144" s="85"/>
      <c r="R144" s="347">
        <f t="shared" si="2"/>
        <v>600</v>
      </c>
      <c r="S144" s="85">
        <v>340000</v>
      </c>
      <c r="T144" s="78">
        <f>IF(OR(DBGenzai[[#This Row],[標準報酬]]="",DBGenzai[[#This Row],[標準報酬]]=0),"",ROUNDUP(_xlfn.XLOOKUP(DBGenzai[[#This Row],[標準報酬]],HDATE23[月  額],HDATE23[健康保険],"",0,1)-0.5,0))</f>
        <v>17051</v>
      </c>
      <c r="U1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5">
        <f ca="1">IF(DBGenzai[[#This Row],[年齢]]&lt;=69,_xlfn.XLOOKUP(DBGenzai[[#This Row],[標準報酬]],HDATE23[月  額],HDATE23[厚生年金],"",0,1),"0")</f>
        <v>31110</v>
      </c>
      <c r="W144" s="86">
        <v>45319</v>
      </c>
      <c r="X1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2" t="s">
        <v>46</v>
      </c>
      <c r="Z144" s="80" t="s">
        <v>217</v>
      </c>
      <c r="AA144" s="83" t="s">
        <v>1725</v>
      </c>
      <c r="AB144" s="83" t="s">
        <v>2036</v>
      </c>
      <c r="AC144" s="87">
        <v>44877</v>
      </c>
      <c r="AD144" s="87">
        <v>44393</v>
      </c>
      <c r="AE144" s="87">
        <v>45029</v>
      </c>
      <c r="AF144" s="87"/>
      <c r="AG144" s="87"/>
      <c r="AH144" s="80" t="s">
        <v>50</v>
      </c>
      <c r="AJ144" s="100">
        <f>DBGenzai[[#This Row],[入社日]]</f>
        <v>44393</v>
      </c>
      <c r="AK144" s="343"/>
      <c r="AL144" s="355"/>
      <c r="AM144" s="77"/>
      <c r="AN144" s="355"/>
      <c r="AO144" s="345"/>
    </row>
    <row r="145" spans="1:41">
      <c r="A145" s="79" t="s">
        <v>114</v>
      </c>
      <c r="B145" s="80">
        <v>210710</v>
      </c>
      <c r="C145" s="81"/>
      <c r="D145" s="82" t="s">
        <v>2127</v>
      </c>
      <c r="E145" s="82"/>
      <c r="F145" s="253"/>
      <c r="G145" s="74"/>
      <c r="H145" s="83" t="s">
        <v>1095</v>
      </c>
      <c r="I145" s="83" t="s">
        <v>1096</v>
      </c>
      <c r="J145" s="80" t="s">
        <v>43</v>
      </c>
      <c r="K145" s="80" t="s">
        <v>44</v>
      </c>
      <c r="L145" s="84">
        <v>33139</v>
      </c>
      <c r="M145" s="80">
        <f ca="1">DATEDIF(DBGenzai[[#This Row],[生年月日]],TODAY(),"Y")</f>
        <v>35</v>
      </c>
      <c r="N145" s="347">
        <v>1400</v>
      </c>
      <c r="O145" s="85"/>
      <c r="P145" s="347">
        <v>1990</v>
      </c>
      <c r="Q145" s="85"/>
      <c r="R145" s="347">
        <f t="shared" si="2"/>
        <v>590</v>
      </c>
      <c r="S145" s="85"/>
      <c r="T145" s="78" t="str">
        <f>IF(OR(DBGenzai[[#This Row],[標準報酬]]="",DBGenzai[[#This Row],[標準報酬]]=0),"",ROUNDUP(_xlfn.XLOOKUP(DBGenzai[[#This Row],[標準報酬]],HDATE23[月  額],HDATE23[健康保険],"",0,1)-0.5,0))</f>
        <v/>
      </c>
      <c r="U1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5" t="str">
        <f ca="1">IF(DBGenzai[[#This Row],[年齢]]&lt;=69,_xlfn.XLOOKUP(DBGenzai[[#This Row],[標準報酬]],HDATE23[月  額],HDATE23[厚生年金],"",0,1),"0")</f>
        <v/>
      </c>
      <c r="W145" s="86">
        <v>45441</v>
      </c>
      <c r="X1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2" t="s">
        <v>46</v>
      </c>
      <c r="Z145" s="80" t="s">
        <v>1097</v>
      </c>
      <c r="AA145" s="83" t="s">
        <v>1098</v>
      </c>
      <c r="AB145" s="83" t="s">
        <v>1099</v>
      </c>
      <c r="AC145" s="87" t="s">
        <v>49</v>
      </c>
      <c r="AD145" s="87">
        <v>44396</v>
      </c>
      <c r="AE145" s="87">
        <v>44652</v>
      </c>
      <c r="AF145" s="87"/>
      <c r="AG145" s="87">
        <v>44470</v>
      </c>
      <c r="AH145" s="80" t="s">
        <v>50</v>
      </c>
      <c r="AJ145" s="100">
        <f>DBGenzai[[#This Row],[入社日]]</f>
        <v>44396</v>
      </c>
      <c r="AK145" s="343"/>
      <c r="AL145" s="355"/>
      <c r="AM145" s="77"/>
      <c r="AN145" s="355"/>
      <c r="AO145" s="345"/>
    </row>
    <row r="146" spans="1:41">
      <c r="A146" s="79" t="s">
        <v>114</v>
      </c>
      <c r="B146" s="80">
        <v>210711</v>
      </c>
      <c r="C146" s="81">
        <v>222022</v>
      </c>
      <c r="D146" s="82" t="s">
        <v>76</v>
      </c>
      <c r="E146" s="93" t="s">
        <v>4644</v>
      </c>
      <c r="F146" s="260" t="s">
        <v>1981</v>
      </c>
      <c r="G146" s="74"/>
      <c r="H146" s="83" t="s">
        <v>387</v>
      </c>
      <c r="I146" s="83" t="s">
        <v>388</v>
      </c>
      <c r="J146" s="80" t="s">
        <v>275</v>
      </c>
      <c r="K146" s="80" t="s">
        <v>389</v>
      </c>
      <c r="L146" s="84">
        <v>27134</v>
      </c>
      <c r="M146" s="80">
        <f ca="1">DATEDIF(DBGenzai[[#This Row],[生年月日]],TODAY(),"Y")</f>
        <v>51</v>
      </c>
      <c r="N146" s="347">
        <v>1200</v>
      </c>
      <c r="O146" s="85" t="s">
        <v>390</v>
      </c>
      <c r="P146" s="347">
        <v>1770</v>
      </c>
      <c r="Q146" s="85" t="s">
        <v>391</v>
      </c>
      <c r="R146" s="347">
        <f t="shared" si="2"/>
        <v>570</v>
      </c>
      <c r="S146" s="85">
        <v>200000</v>
      </c>
      <c r="T146" s="78">
        <f>IF(OR(DBGenzai[[#This Row],[標準報酬]]="",DBGenzai[[#This Row],[標準報酬]]=0),"",ROUNDUP(_xlfn.XLOOKUP(DBGenzai[[#This Row],[標準報酬]],HDATE23[月  額],HDATE23[健康保険],"",0,1)-0.5,0))</f>
        <v>10030</v>
      </c>
      <c r="U146" s="85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5">
        <f ca="1">IF(DBGenzai[[#This Row],[年齢]]&lt;=69,_xlfn.XLOOKUP(DBGenzai[[#This Row],[標準報酬]],HDATE23[月  額],HDATE23[厚生年金],"",0,1),"0")</f>
        <v>18300</v>
      </c>
      <c r="W146" s="86"/>
      <c r="X1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2"/>
      <c r="Z146" s="80" t="s">
        <v>392</v>
      </c>
      <c r="AA146" s="83" t="s">
        <v>4333</v>
      </c>
      <c r="AB146" s="83"/>
      <c r="AC146" s="87" t="s">
        <v>49</v>
      </c>
      <c r="AD146" s="87">
        <v>44396</v>
      </c>
      <c r="AE146" s="87">
        <v>45036</v>
      </c>
      <c r="AF146" s="87"/>
      <c r="AG146" s="87">
        <v>44470</v>
      </c>
      <c r="AH146" s="80" t="s">
        <v>50</v>
      </c>
      <c r="AJ146" s="100">
        <f>DBGenzai[[#This Row],[入社日]]</f>
        <v>44396</v>
      </c>
      <c r="AK146" s="343"/>
      <c r="AL146" s="355"/>
      <c r="AM146" s="77"/>
      <c r="AN146" s="355"/>
      <c r="AO146" s="345"/>
    </row>
    <row r="147" spans="1:41">
      <c r="A147" s="79" t="s">
        <v>40</v>
      </c>
      <c r="B147" s="80">
        <v>210712</v>
      </c>
      <c r="C147" s="81">
        <v>225002</v>
      </c>
      <c r="D147" s="82" t="s">
        <v>3397</v>
      </c>
      <c r="E147" s="101" t="s">
        <v>5059</v>
      </c>
      <c r="F147" s="101" t="s">
        <v>1980</v>
      </c>
      <c r="G147" s="6" t="s">
        <v>4018</v>
      </c>
      <c r="H147" s="83" t="s">
        <v>393</v>
      </c>
      <c r="I147" s="83" t="s">
        <v>394</v>
      </c>
      <c r="J147" s="80" t="s">
        <v>43</v>
      </c>
      <c r="K147" s="80" t="s">
        <v>44</v>
      </c>
      <c r="L147" s="84">
        <v>32467</v>
      </c>
      <c r="M147" s="80">
        <f ca="1">DATEDIF(DBGenzai[[#This Row],[生年月日]],TODAY(),"Y")</f>
        <v>37</v>
      </c>
      <c r="N147" s="347">
        <v>1420</v>
      </c>
      <c r="O147" s="85" t="s">
        <v>395</v>
      </c>
      <c r="P147" s="347">
        <v>1860</v>
      </c>
      <c r="Q147" s="85" t="s">
        <v>3722</v>
      </c>
      <c r="R147" s="347">
        <f t="shared" si="2"/>
        <v>440</v>
      </c>
      <c r="S147" s="85">
        <v>260000</v>
      </c>
      <c r="T147" s="78">
        <f>IF(OR(DBGenzai[[#This Row],[標準報酬]]="",DBGenzai[[#This Row],[標準報酬]]=0),"",ROUNDUP(_xlfn.XLOOKUP(DBGenzai[[#This Row],[標準報酬]],HDATE23[月  額],HDATE23[健康保険],"",0,1)-0.5,0))</f>
        <v>13039</v>
      </c>
      <c r="U1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5">
        <f ca="1">IF(DBGenzai[[#This Row],[年齢]]&lt;=69,_xlfn.XLOOKUP(DBGenzai[[#This Row],[標準報酬]],HDATE23[月  額],HDATE23[厚生年金],"",0,1),"0")</f>
        <v>23790</v>
      </c>
      <c r="W147" s="86">
        <v>46058</v>
      </c>
      <c r="X14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147" s="82" t="s">
        <v>46</v>
      </c>
      <c r="Z147" s="80" t="s">
        <v>1914</v>
      </c>
      <c r="AA147" s="83" t="s">
        <v>2691</v>
      </c>
      <c r="AB147" s="83" t="s">
        <v>4061</v>
      </c>
      <c r="AC147" s="87">
        <v>44396</v>
      </c>
      <c r="AD147" s="87">
        <v>44397</v>
      </c>
      <c r="AE147" s="87"/>
      <c r="AF147" s="87"/>
      <c r="AG147" s="87">
        <v>44470</v>
      </c>
      <c r="AH147" s="80" t="s">
        <v>50</v>
      </c>
      <c r="AJ147" s="100">
        <f>DBGenzai[[#This Row],[入社日]]</f>
        <v>44397</v>
      </c>
      <c r="AK147" s="343"/>
      <c r="AL147" s="355"/>
      <c r="AM147" s="77"/>
      <c r="AN147" s="355"/>
      <c r="AO147" s="345" t="s">
        <v>4396</v>
      </c>
    </row>
    <row r="148" spans="1:41">
      <c r="A148" s="79" t="s">
        <v>114</v>
      </c>
      <c r="B148" s="80">
        <v>210713</v>
      </c>
      <c r="C148" s="81">
        <v>242020</v>
      </c>
      <c r="D148" s="82" t="s">
        <v>95</v>
      </c>
      <c r="E148" s="259" t="s">
        <v>4626</v>
      </c>
      <c r="F148" s="281" t="s">
        <v>1983</v>
      </c>
      <c r="G148" s="426"/>
      <c r="H148" s="83" t="s">
        <v>396</v>
      </c>
      <c r="I148" s="83" t="s">
        <v>397</v>
      </c>
      <c r="J148" s="80" t="s">
        <v>43</v>
      </c>
      <c r="K148" s="80" t="s">
        <v>44</v>
      </c>
      <c r="L148" s="84">
        <v>32756</v>
      </c>
      <c r="M148" s="80">
        <f ca="1">DATEDIF(DBGenzai[[#This Row],[生年月日]],TODAY(),"Y")</f>
        <v>36</v>
      </c>
      <c r="N148" s="347">
        <v>1400</v>
      </c>
      <c r="O148" s="85" t="s">
        <v>395</v>
      </c>
      <c r="P148" s="347">
        <v>1770</v>
      </c>
      <c r="Q148" s="85" t="s">
        <v>99</v>
      </c>
      <c r="R148" s="347">
        <f t="shared" si="2"/>
        <v>370</v>
      </c>
      <c r="S148" s="85"/>
      <c r="T148" s="78" t="str">
        <f>IF(OR(DBGenzai[[#This Row],[標準報酬]]="",DBGenzai[[#This Row],[標準報酬]]=0),"",ROUNDUP(_xlfn.XLOOKUP(DBGenzai[[#This Row],[標準報酬]],HDATE23[月  額],HDATE23[健康保険],"",0,1)-0.5,0))</f>
        <v/>
      </c>
      <c r="U1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5" t="str">
        <f ca="1">IF(DBGenzai[[#This Row],[年齢]]&lt;=69,_xlfn.XLOOKUP(DBGenzai[[#This Row],[標準報酬]],HDATE23[月  額],HDATE23[厚生年金],"",0,1),"0")</f>
        <v/>
      </c>
      <c r="W148" s="86">
        <v>45085</v>
      </c>
      <c r="X1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2" t="s">
        <v>46</v>
      </c>
      <c r="Z148" s="80" t="s">
        <v>398</v>
      </c>
      <c r="AA148" s="83" t="s">
        <v>2021</v>
      </c>
      <c r="AB148" s="83" t="s">
        <v>2022</v>
      </c>
      <c r="AC148" s="87" t="s">
        <v>1697</v>
      </c>
      <c r="AD148" s="87">
        <v>44403</v>
      </c>
      <c r="AE148" s="87">
        <v>44890</v>
      </c>
      <c r="AF148" s="87"/>
      <c r="AG148" s="87">
        <v>44470</v>
      </c>
      <c r="AH148" s="80" t="s">
        <v>50</v>
      </c>
      <c r="AJ148" s="100">
        <f>DBGenzai[[#This Row],[入社日]]</f>
        <v>44403</v>
      </c>
      <c r="AK148" s="343"/>
      <c r="AL148" s="355"/>
      <c r="AM148" s="77"/>
      <c r="AN148" s="355"/>
      <c r="AO148" s="345"/>
    </row>
    <row r="149" spans="1:41">
      <c r="A149" s="79" t="s">
        <v>114</v>
      </c>
      <c r="B149" s="80">
        <v>211116</v>
      </c>
      <c r="C149" s="81">
        <v>232030</v>
      </c>
      <c r="D149" s="82" t="s">
        <v>152</v>
      </c>
      <c r="E149" s="101" t="s">
        <v>4641</v>
      </c>
      <c r="F149" s="256" t="s">
        <v>1723</v>
      </c>
      <c r="G149" s="6" t="s">
        <v>2634</v>
      </c>
      <c r="H149" s="83" t="s">
        <v>401</v>
      </c>
      <c r="I149" s="83" t="s">
        <v>402</v>
      </c>
      <c r="J149" s="80" t="s">
        <v>43</v>
      </c>
      <c r="K149" s="80" t="s">
        <v>44</v>
      </c>
      <c r="L149" s="84">
        <v>32957</v>
      </c>
      <c r="M149" s="80">
        <f ca="1">DATEDIF(DBGenzai[[#This Row],[生年月日]],TODAY(),"Y")</f>
        <v>35</v>
      </c>
      <c r="N149" s="347">
        <v>1400</v>
      </c>
      <c r="O149" s="85"/>
      <c r="P149" s="347">
        <v>1760</v>
      </c>
      <c r="Q149" s="85"/>
      <c r="R149" s="347">
        <f t="shared" si="2"/>
        <v>360</v>
      </c>
      <c r="S149" s="85">
        <v>260000</v>
      </c>
      <c r="T149" s="78">
        <f>IF(OR(DBGenzai[[#This Row],[標準報酬]]="",DBGenzai[[#This Row],[標準報酬]]=0),"",ROUNDUP(_xlfn.XLOOKUP(DBGenzai[[#This Row],[標準報酬]],HDATE23[月  額],HDATE23[健康保険],"",0,1)-0.5,0))</f>
        <v>13039</v>
      </c>
      <c r="U1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5">
        <f ca="1">IF(DBGenzai[[#This Row],[年齢]]&lt;=69,_xlfn.XLOOKUP(DBGenzai[[#This Row],[標準報酬]],HDATE23[月  額],HDATE23[厚生年金],"",0,1),"0")</f>
        <v>23790</v>
      </c>
      <c r="W149" s="86">
        <v>45603</v>
      </c>
      <c r="X1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2" t="s">
        <v>46</v>
      </c>
      <c r="Z149" s="80" t="s">
        <v>208</v>
      </c>
      <c r="AA149" s="83" t="s">
        <v>332</v>
      </c>
      <c r="AB149" s="83" t="s">
        <v>403</v>
      </c>
      <c r="AC149" s="87">
        <v>44409</v>
      </c>
      <c r="AD149" s="87">
        <v>44409</v>
      </c>
      <c r="AE149" s="87">
        <v>45401</v>
      </c>
      <c r="AF149" s="87"/>
      <c r="AG149" s="87">
        <v>22.01</v>
      </c>
      <c r="AH149" s="80" t="s">
        <v>50</v>
      </c>
      <c r="AI149" s="73" t="s">
        <v>404</v>
      </c>
      <c r="AJ149" s="100">
        <f>DBGenzai[[#This Row],[入社日]]</f>
        <v>44409</v>
      </c>
      <c r="AK149" s="343"/>
      <c r="AL149" s="355"/>
      <c r="AM149" s="77"/>
      <c r="AN149" s="355"/>
      <c r="AO149" s="345"/>
    </row>
    <row r="150" spans="1:41">
      <c r="A150" s="79" t="s">
        <v>114</v>
      </c>
      <c r="B150" s="80">
        <v>210801</v>
      </c>
      <c r="C150" s="81">
        <v>83829</v>
      </c>
      <c r="D150" s="82" t="s">
        <v>193</v>
      </c>
      <c r="E150" s="259" t="s">
        <v>4645</v>
      </c>
      <c r="F150" s="263"/>
      <c r="G150" s="74"/>
      <c r="H150" s="83" t="s">
        <v>405</v>
      </c>
      <c r="I150" s="83" t="s">
        <v>406</v>
      </c>
      <c r="J150" s="80" t="s">
        <v>43</v>
      </c>
      <c r="K150" s="80" t="s">
        <v>44</v>
      </c>
      <c r="L150" s="84">
        <v>34643</v>
      </c>
      <c r="M150" s="80">
        <f ca="1">DATEDIF(DBGenzai[[#This Row],[生年月日]],TODAY(),"Y")</f>
        <v>31</v>
      </c>
      <c r="N150" s="347">
        <v>1500</v>
      </c>
      <c r="O150" s="85" t="s">
        <v>407</v>
      </c>
      <c r="P150" s="347">
        <v>2300</v>
      </c>
      <c r="Q150" s="85"/>
      <c r="R150" s="347">
        <f t="shared" si="2"/>
        <v>800</v>
      </c>
      <c r="S150" s="85"/>
      <c r="T150" s="78" t="str">
        <f>IF(OR(DBGenzai[[#This Row],[標準報酬]]="",DBGenzai[[#This Row],[標準報酬]]=0),"",ROUNDUP(_xlfn.XLOOKUP(DBGenzai[[#This Row],[標準報酬]],HDATE23[月  額],HDATE23[健康保険],"",0,1)-0.5,0))</f>
        <v/>
      </c>
      <c r="U1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5" t="str">
        <f ca="1">IF(DBGenzai[[#This Row],[年齢]]&lt;=69,_xlfn.XLOOKUP(DBGenzai[[#This Row],[標準報酬]],HDATE23[月  額],HDATE23[厚生年金],"",0,1),"0")</f>
        <v/>
      </c>
      <c r="W150" s="86">
        <v>45200</v>
      </c>
      <c r="X1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2" t="s">
        <v>46</v>
      </c>
      <c r="Z150" s="80" t="s">
        <v>2255</v>
      </c>
      <c r="AA150" s="83" t="s">
        <v>2271</v>
      </c>
      <c r="AB150" s="83" t="s">
        <v>2272</v>
      </c>
      <c r="AC150" s="87">
        <v>44417</v>
      </c>
      <c r="AD150" s="87">
        <v>44418</v>
      </c>
      <c r="AE150" s="87">
        <v>45015</v>
      </c>
      <c r="AF150" s="87"/>
      <c r="AG150" s="87">
        <v>44470</v>
      </c>
      <c r="AH150" s="80" t="s">
        <v>50</v>
      </c>
      <c r="AJ150" s="100">
        <f>DBGenzai[[#This Row],[入社日]]</f>
        <v>44418</v>
      </c>
      <c r="AK150" s="343"/>
      <c r="AL150" s="355"/>
      <c r="AM150" s="77"/>
      <c r="AN150" s="355"/>
      <c r="AO150" s="345"/>
    </row>
    <row r="151" spans="1:41">
      <c r="A151" s="79" t="s">
        <v>114</v>
      </c>
      <c r="B151" s="80">
        <v>210802</v>
      </c>
      <c r="C151" s="81">
        <v>83836</v>
      </c>
      <c r="D151" s="82" t="s">
        <v>1845</v>
      </c>
      <c r="E151" s="101" t="s">
        <v>4645</v>
      </c>
      <c r="F151" s="101"/>
      <c r="G151" s="101"/>
      <c r="H151" s="83" t="s">
        <v>408</v>
      </c>
      <c r="I151" s="83" t="s">
        <v>409</v>
      </c>
      <c r="J151" s="80" t="s">
        <v>43</v>
      </c>
      <c r="K151" s="80" t="s">
        <v>44</v>
      </c>
      <c r="L151" s="84">
        <v>34498</v>
      </c>
      <c r="M151" s="80">
        <f ca="1">DATEDIF(DBGenzai[[#This Row],[生年月日]],TODAY(),"Y")</f>
        <v>31</v>
      </c>
      <c r="N151" s="347">
        <v>1400</v>
      </c>
      <c r="O151" s="85" t="s">
        <v>407</v>
      </c>
      <c r="P151" s="347">
        <v>1850</v>
      </c>
      <c r="Q151" s="85"/>
      <c r="R151" s="347">
        <f t="shared" si="2"/>
        <v>450</v>
      </c>
      <c r="S151" s="85">
        <v>260000</v>
      </c>
      <c r="T151" s="78">
        <f>IF(OR(DBGenzai[[#This Row],[標準報酬]]="",DBGenzai[[#This Row],[標準報酬]]=0),"",ROUNDUP(_xlfn.XLOOKUP(DBGenzai[[#This Row],[標準報酬]],HDATE23[月  額],HDATE23[健康保険],"",0,1)-0.5,0))</f>
        <v>13039</v>
      </c>
      <c r="U1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5">
        <f ca="1">IF(DBGenzai[[#This Row],[年齢]]&lt;=69,_xlfn.XLOOKUP(DBGenzai[[#This Row],[標準報酬]],HDATE23[月  額],HDATE23[厚生年金],"",0,1),"0")</f>
        <v>23790</v>
      </c>
      <c r="W151" s="86">
        <v>46342</v>
      </c>
      <c r="X1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2" t="s">
        <v>46</v>
      </c>
      <c r="Z151" s="80" t="s">
        <v>222</v>
      </c>
      <c r="AA151" s="83" t="s">
        <v>2449</v>
      </c>
      <c r="AB151" s="83" t="s">
        <v>2450</v>
      </c>
      <c r="AC151" s="87" t="s">
        <v>49</v>
      </c>
      <c r="AD151" s="87">
        <v>44418</v>
      </c>
      <c r="AE151" s="87">
        <v>45306</v>
      </c>
      <c r="AF151" s="87"/>
      <c r="AG151" s="87">
        <v>44470</v>
      </c>
      <c r="AH151" s="80" t="s">
        <v>50</v>
      </c>
      <c r="AI151" s="73" t="s">
        <v>2325</v>
      </c>
      <c r="AJ151" s="100">
        <f>DBGenzai[[#This Row],[入社日]]</f>
        <v>44418</v>
      </c>
      <c r="AK151" s="343"/>
      <c r="AL151" s="355"/>
      <c r="AM151" s="77"/>
      <c r="AN151" s="355"/>
      <c r="AO151" s="345"/>
    </row>
    <row r="152" spans="1:41">
      <c r="A152" s="79" t="s">
        <v>114</v>
      </c>
      <c r="B152" s="80">
        <v>210803</v>
      </c>
      <c r="C152" s="81">
        <v>83868</v>
      </c>
      <c r="D152" s="82" t="s">
        <v>193</v>
      </c>
      <c r="E152" s="275" t="s">
        <v>4634</v>
      </c>
      <c r="F152" s="264"/>
      <c r="G152" s="74"/>
      <c r="H152" s="83" t="s">
        <v>415</v>
      </c>
      <c r="I152" s="83" t="s">
        <v>416</v>
      </c>
      <c r="J152" s="80" t="s">
        <v>43</v>
      </c>
      <c r="K152" s="80" t="s">
        <v>44</v>
      </c>
      <c r="L152" s="84">
        <v>32950</v>
      </c>
      <c r="M152" s="80">
        <f ca="1">DATEDIF(DBGenzai[[#This Row],[生年月日]],TODAY(),"Y")</f>
        <v>35</v>
      </c>
      <c r="N152" s="347">
        <v>1500</v>
      </c>
      <c r="O152" s="85" t="s">
        <v>407</v>
      </c>
      <c r="P152" s="347">
        <v>2300</v>
      </c>
      <c r="Q152" s="85"/>
      <c r="R152" s="347">
        <f t="shared" si="2"/>
        <v>800</v>
      </c>
      <c r="S152" s="85">
        <v>300000</v>
      </c>
      <c r="T152" s="78">
        <f>IF(OR(DBGenzai[[#This Row],[標準報酬]]="",DBGenzai[[#This Row],[標準報酬]]=0),"",ROUNDUP(_xlfn.XLOOKUP(DBGenzai[[#This Row],[標準報酬]],HDATE23[月  額],HDATE23[健康保険],"",0,1)-0.5,0))</f>
        <v>15045</v>
      </c>
      <c r="U1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5">
        <f ca="1">IF(DBGenzai[[#This Row],[年齢]]&lt;=69,_xlfn.XLOOKUP(DBGenzai[[#This Row],[標準報酬]],HDATE23[月  額],HDATE23[厚生年金],"",0,1),"0")</f>
        <v>27450</v>
      </c>
      <c r="W152" s="86">
        <v>45183</v>
      </c>
      <c r="X1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2" t="s">
        <v>46</v>
      </c>
      <c r="Z152" s="80" t="s">
        <v>217</v>
      </c>
      <c r="AA152" s="83" t="s">
        <v>218</v>
      </c>
      <c r="AB152" s="83" t="s">
        <v>417</v>
      </c>
      <c r="AC152" s="87">
        <v>44413</v>
      </c>
      <c r="AD152" s="87">
        <v>44424</v>
      </c>
      <c r="AE152" s="87">
        <v>45015</v>
      </c>
      <c r="AF152" s="87"/>
      <c r="AG152" s="87">
        <v>44470</v>
      </c>
      <c r="AH152" s="80" t="s">
        <v>50</v>
      </c>
      <c r="AJ152" s="100">
        <f>DBGenzai[[#This Row],[入社日]]</f>
        <v>44424</v>
      </c>
      <c r="AK152" s="343"/>
      <c r="AL152" s="355"/>
      <c r="AM152" s="77"/>
      <c r="AN152" s="355"/>
      <c r="AO152" s="345"/>
    </row>
    <row r="153" spans="1:41">
      <c r="A153" s="79" t="s">
        <v>114</v>
      </c>
      <c r="B153" s="80">
        <v>210804</v>
      </c>
      <c r="C153" s="81"/>
      <c r="D153" s="82" t="s">
        <v>193</v>
      </c>
      <c r="E153" s="82"/>
      <c r="F153" s="82"/>
      <c r="G153" s="82"/>
      <c r="H153" s="83" t="s">
        <v>1114</v>
      </c>
      <c r="I153" s="83" t="s">
        <v>1115</v>
      </c>
      <c r="J153" s="80" t="s">
        <v>43</v>
      </c>
      <c r="K153" s="80" t="s">
        <v>44</v>
      </c>
      <c r="L153" s="84">
        <v>33813</v>
      </c>
      <c r="M153" s="80">
        <f ca="1">DATEDIF(DBGenzai[[#This Row],[生年月日]],TODAY(),"Y")</f>
        <v>33</v>
      </c>
      <c r="N153" s="347">
        <v>1500</v>
      </c>
      <c r="O153" s="85" t="s">
        <v>407</v>
      </c>
      <c r="P153" s="347">
        <v>2300</v>
      </c>
      <c r="Q153" s="85"/>
      <c r="R153" s="347">
        <f t="shared" si="2"/>
        <v>800</v>
      </c>
      <c r="S153" s="85"/>
      <c r="T153" s="78" t="str">
        <f>IF(OR(DBGenzai[[#This Row],[標準報酬]]="",DBGenzai[[#This Row],[標準報酬]]=0),"",ROUNDUP(_xlfn.XLOOKUP(DBGenzai[[#This Row],[標準報酬]],HDATE23[月  額],HDATE23[健康保険],"",0,1)-0.5,0))</f>
        <v/>
      </c>
      <c r="U1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5" t="str">
        <f ca="1">IF(DBGenzai[[#This Row],[年齢]]&lt;=69,_xlfn.XLOOKUP(DBGenzai[[#This Row],[標準報酬]],HDATE23[月  額],HDATE23[厚生年金],"",0,1),"0")</f>
        <v/>
      </c>
      <c r="W153" s="86">
        <v>44751</v>
      </c>
      <c r="X1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2" t="s">
        <v>46</v>
      </c>
      <c r="Z153" s="80" t="s">
        <v>217</v>
      </c>
      <c r="AA153" s="83" t="s">
        <v>218</v>
      </c>
      <c r="AB153" s="83" t="s">
        <v>417</v>
      </c>
      <c r="AC153" s="87">
        <v>44413</v>
      </c>
      <c r="AD153" s="87">
        <v>44424</v>
      </c>
      <c r="AE153" s="87">
        <v>44617</v>
      </c>
      <c r="AF153" s="87"/>
      <c r="AG153" s="87">
        <v>44470</v>
      </c>
      <c r="AH153" s="80"/>
      <c r="AJ153" s="100">
        <f>DBGenzai[[#This Row],[入社日]]</f>
        <v>44424</v>
      </c>
      <c r="AK153" s="343"/>
      <c r="AL153" s="355"/>
      <c r="AM153" s="77"/>
      <c r="AN153" s="355"/>
      <c r="AO153" s="345"/>
    </row>
    <row r="154" spans="1:41">
      <c r="A154" s="79" t="s">
        <v>114</v>
      </c>
      <c r="B154" s="80">
        <v>210805</v>
      </c>
      <c r="C154" s="81">
        <v>83843</v>
      </c>
      <c r="D154" s="82" t="s">
        <v>1845</v>
      </c>
      <c r="E154" s="82" t="s">
        <v>4633</v>
      </c>
      <c r="F154" s="101"/>
      <c r="G154" s="417"/>
      <c r="H154" s="83" t="s">
        <v>418</v>
      </c>
      <c r="I154" s="83" t="s">
        <v>419</v>
      </c>
      <c r="J154" s="80" t="s">
        <v>43</v>
      </c>
      <c r="K154" s="80" t="s">
        <v>44</v>
      </c>
      <c r="L154" s="84">
        <v>32818</v>
      </c>
      <c r="M154" s="80">
        <f ca="1">DATEDIF(DBGenzai[[#This Row],[生年月日]],TODAY(),"Y")</f>
        <v>36</v>
      </c>
      <c r="N154" s="347">
        <v>1400</v>
      </c>
      <c r="O154" s="85" t="s">
        <v>407</v>
      </c>
      <c r="P154" s="347">
        <v>1900</v>
      </c>
      <c r="Q154" s="85"/>
      <c r="R154" s="347">
        <f t="shared" si="2"/>
        <v>500</v>
      </c>
      <c r="S154" s="85">
        <v>260000</v>
      </c>
      <c r="T154" s="78">
        <f>IF(OR(DBGenzai[[#This Row],[標準報酬]]="",DBGenzai[[#This Row],[標準報酬]]=0),"",ROUNDUP(_xlfn.XLOOKUP(DBGenzai[[#This Row],[標準報酬]],HDATE23[月  額],HDATE23[健康保険],"",0,1)-0.5,0))</f>
        <v>13039</v>
      </c>
      <c r="U1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5">
        <f ca="1">IF(DBGenzai[[#This Row],[年齢]]&lt;=69,_xlfn.XLOOKUP(DBGenzai[[#This Row],[標準報酬]],HDATE23[月  額],HDATE23[厚生年金],"",0,1),"0")</f>
        <v>23790</v>
      </c>
      <c r="W154" s="86">
        <v>46121</v>
      </c>
      <c r="X1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2" t="s">
        <v>46</v>
      </c>
      <c r="Z154" s="80" t="s">
        <v>2092</v>
      </c>
      <c r="AA154" s="83" t="s">
        <v>296</v>
      </c>
      <c r="AB154" s="83" t="s">
        <v>420</v>
      </c>
      <c r="AC154" s="87" t="s">
        <v>1697</v>
      </c>
      <c r="AD154" s="87">
        <v>44424</v>
      </c>
      <c r="AE154" s="87">
        <v>45715</v>
      </c>
      <c r="AF154" s="87"/>
      <c r="AG154" s="87">
        <v>44470</v>
      </c>
      <c r="AH154" s="80" t="s">
        <v>50</v>
      </c>
      <c r="AI154" s="73" t="s">
        <v>2504</v>
      </c>
      <c r="AJ154" s="100">
        <f>DBGenzai[[#This Row],[入社日]]</f>
        <v>44424</v>
      </c>
      <c r="AK154" s="343"/>
      <c r="AL154" s="355"/>
      <c r="AM154" s="77"/>
      <c r="AN154" s="355"/>
      <c r="AO154" s="345"/>
    </row>
    <row r="155" spans="1:41">
      <c r="A155" s="79" t="s">
        <v>114</v>
      </c>
      <c r="B155" s="80">
        <v>210806</v>
      </c>
      <c r="C155" s="81">
        <v>83850</v>
      </c>
      <c r="D155" s="82" t="s">
        <v>193</v>
      </c>
      <c r="E155" s="270" t="s">
        <v>4633</v>
      </c>
      <c r="F155" s="260"/>
      <c r="G155" s="74"/>
      <c r="H155" s="83" t="s">
        <v>421</v>
      </c>
      <c r="I155" s="83" t="s">
        <v>422</v>
      </c>
      <c r="J155" s="80" t="s">
        <v>43</v>
      </c>
      <c r="K155" s="80" t="s">
        <v>44</v>
      </c>
      <c r="L155" s="84">
        <v>33996</v>
      </c>
      <c r="M155" s="80">
        <f ca="1">DATEDIF(DBGenzai[[#This Row],[生年月日]],TODAY(),"Y")</f>
        <v>32</v>
      </c>
      <c r="N155" s="347">
        <v>1500</v>
      </c>
      <c r="O155" s="85" t="s">
        <v>407</v>
      </c>
      <c r="P155" s="347">
        <v>2300</v>
      </c>
      <c r="Q155" s="85"/>
      <c r="R155" s="347">
        <f t="shared" si="2"/>
        <v>800</v>
      </c>
      <c r="S155" s="85">
        <v>320000</v>
      </c>
      <c r="T155" s="78">
        <f>IF(OR(DBGenzai[[#This Row],[標準報酬]]="",DBGenzai[[#This Row],[標準報酬]]=0),"",ROUNDUP(_xlfn.XLOOKUP(DBGenzai[[#This Row],[標準報酬]],HDATE23[月  額],HDATE23[健康保険],"",0,1)-0.5,0))</f>
        <v>16048</v>
      </c>
      <c r="U1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5">
        <f ca="1">IF(DBGenzai[[#This Row],[年齢]]&lt;=69,_xlfn.XLOOKUP(DBGenzai[[#This Row],[標準報酬]],HDATE23[月  額],HDATE23[厚生年金],"",0,1),"0")</f>
        <v>29280</v>
      </c>
      <c r="W155" s="86">
        <v>45348</v>
      </c>
      <c r="X1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2" t="s">
        <v>46</v>
      </c>
      <c r="Z155" s="80" t="s">
        <v>2255</v>
      </c>
      <c r="AA155" s="83" t="s">
        <v>199</v>
      </c>
      <c r="AB155" s="83" t="s">
        <v>423</v>
      </c>
      <c r="AC155" s="87">
        <v>44423</v>
      </c>
      <c r="AD155" s="87">
        <v>44424</v>
      </c>
      <c r="AE155" s="87">
        <v>45028</v>
      </c>
      <c r="AF155" s="87"/>
      <c r="AG155" s="87">
        <v>44470</v>
      </c>
      <c r="AH155" s="80" t="s">
        <v>50</v>
      </c>
      <c r="AJ155" s="100">
        <f>DBGenzai[[#This Row],[入社日]]</f>
        <v>44424</v>
      </c>
      <c r="AK155" s="343"/>
      <c r="AL155" s="355"/>
      <c r="AM155" s="77"/>
      <c r="AN155" s="355"/>
      <c r="AO155" s="345"/>
    </row>
    <row r="156" spans="1:41">
      <c r="A156" s="79" t="s">
        <v>114</v>
      </c>
      <c r="B156" s="80">
        <v>210809</v>
      </c>
      <c r="C156" s="81"/>
      <c r="D156" s="82" t="s">
        <v>95</v>
      </c>
      <c r="E156" s="82"/>
      <c r="F156" s="82"/>
      <c r="G156" s="82"/>
      <c r="H156" s="83" t="s">
        <v>1116</v>
      </c>
      <c r="I156" s="83" t="s">
        <v>1117</v>
      </c>
      <c r="J156" s="80" t="s">
        <v>43</v>
      </c>
      <c r="K156" s="80" t="s">
        <v>44</v>
      </c>
      <c r="L156" s="84">
        <v>34444</v>
      </c>
      <c r="M156" s="80">
        <f ca="1">DATEDIF(DBGenzai[[#This Row],[生年月日]],TODAY(),"Y")</f>
        <v>31</v>
      </c>
      <c r="N156" s="347">
        <v>1350</v>
      </c>
      <c r="O156" s="85"/>
      <c r="P156" s="347">
        <v>1750</v>
      </c>
      <c r="Q156" s="85" t="s">
        <v>99</v>
      </c>
      <c r="R156" s="347">
        <f t="shared" si="2"/>
        <v>400</v>
      </c>
      <c r="S156" s="85"/>
      <c r="T156" s="78" t="str">
        <f>IF(OR(DBGenzai[[#This Row],[標準報酬]]="",DBGenzai[[#This Row],[標準報酬]]=0),"",ROUNDUP(_xlfn.XLOOKUP(DBGenzai[[#This Row],[標準報酬]],HDATE23[月  額],HDATE23[健康保険],"",0,1)-0.5,0))</f>
        <v/>
      </c>
      <c r="U1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5" t="str">
        <f ca="1">IF(DBGenzai[[#This Row],[年齢]]&lt;=69,_xlfn.XLOOKUP(DBGenzai[[#This Row],[標準報酬]],HDATE23[月  額],HDATE23[厚生年金],"",0,1),"0")</f>
        <v/>
      </c>
      <c r="W156" s="86">
        <v>45377</v>
      </c>
      <c r="X1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2" t="s">
        <v>46</v>
      </c>
      <c r="Z156" s="80" t="s">
        <v>135</v>
      </c>
      <c r="AA156" s="83" t="s">
        <v>256</v>
      </c>
      <c r="AB156" s="83" t="s">
        <v>814</v>
      </c>
      <c r="AC156" s="87">
        <v>44421</v>
      </c>
      <c r="AD156" s="87">
        <v>44424</v>
      </c>
      <c r="AE156" s="87">
        <v>44616</v>
      </c>
      <c r="AF156" s="87">
        <v>44619</v>
      </c>
      <c r="AG156" s="87">
        <v>44470</v>
      </c>
      <c r="AH156" s="80"/>
      <c r="AJ156" s="100">
        <f>DBGenzai[[#This Row],[入社日]]</f>
        <v>44424</v>
      </c>
      <c r="AK156" s="343"/>
      <c r="AL156" s="355"/>
      <c r="AM156" s="77"/>
      <c r="AN156" s="355"/>
      <c r="AO156" s="345"/>
    </row>
    <row r="157" spans="1:41">
      <c r="A157" s="79" t="s">
        <v>114</v>
      </c>
      <c r="B157" s="80">
        <v>210810</v>
      </c>
      <c r="C157" s="81">
        <v>410008</v>
      </c>
      <c r="D157" s="82" t="s">
        <v>234</v>
      </c>
      <c r="E157" s="259" t="s">
        <v>1849</v>
      </c>
      <c r="F157" s="259" t="s">
        <v>1850</v>
      </c>
      <c r="G157" s="259"/>
      <c r="H157" s="83" t="s">
        <v>410</v>
      </c>
      <c r="I157" s="83" t="s">
        <v>411</v>
      </c>
      <c r="J157" s="80" t="s">
        <v>43</v>
      </c>
      <c r="K157" s="80" t="s">
        <v>44</v>
      </c>
      <c r="L157" s="84">
        <v>35192</v>
      </c>
      <c r="M157" s="80">
        <f ca="1">DATEDIF(DBGenzai[[#This Row],[生年月日]],TODAY(),"Y")</f>
        <v>29</v>
      </c>
      <c r="N157" s="347">
        <v>1300</v>
      </c>
      <c r="O157" s="85" t="s">
        <v>336</v>
      </c>
      <c r="P157" s="347">
        <v>1700</v>
      </c>
      <c r="Q157" s="85"/>
      <c r="R157" s="347">
        <f t="shared" si="2"/>
        <v>400</v>
      </c>
      <c r="S157" s="85"/>
      <c r="T157" s="78" t="str">
        <f>IF(OR(DBGenzai[[#This Row],[標準報酬]]="",DBGenzai[[#This Row],[標準報酬]]=0),"",ROUNDUP(_xlfn.XLOOKUP(DBGenzai[[#This Row],[標準報酬]],HDATE23[月  額],HDATE23[健康保険],"",0,1)-0.5,0))</f>
        <v/>
      </c>
      <c r="U1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5" t="str">
        <f ca="1">IF(DBGenzai[[#This Row],[年齢]]&lt;=69,_xlfn.XLOOKUP(DBGenzai[[#This Row],[標準報酬]],HDATE23[月  額],HDATE23[厚生年金],"",0,1),"0")</f>
        <v/>
      </c>
      <c r="W157" s="86">
        <v>45052</v>
      </c>
      <c r="X1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2" t="s">
        <v>46</v>
      </c>
      <c r="Z157" s="80" t="s">
        <v>238</v>
      </c>
      <c r="AA157" s="83" t="s">
        <v>239</v>
      </c>
      <c r="AB157" s="83" t="s">
        <v>412</v>
      </c>
      <c r="AC157" s="87">
        <v>44412</v>
      </c>
      <c r="AD157" s="87">
        <v>44424</v>
      </c>
      <c r="AE157" s="87">
        <v>44817</v>
      </c>
      <c r="AF157" s="87"/>
      <c r="AG157" s="87">
        <v>44470</v>
      </c>
      <c r="AH157" s="80" t="s">
        <v>50</v>
      </c>
      <c r="AJ157" s="100">
        <f>DBGenzai[[#This Row],[入社日]]</f>
        <v>44424</v>
      </c>
      <c r="AK157" s="343"/>
      <c r="AL157" s="355"/>
      <c r="AM157" s="77"/>
      <c r="AN157" s="355"/>
      <c r="AO157" s="345"/>
    </row>
    <row r="158" spans="1:41">
      <c r="A158" s="79" t="s">
        <v>40</v>
      </c>
      <c r="B158" s="80">
        <v>210811</v>
      </c>
      <c r="C158" s="81">
        <v>410007</v>
      </c>
      <c r="D158" s="82" t="s">
        <v>234</v>
      </c>
      <c r="E158" s="82" t="s">
        <v>4640</v>
      </c>
      <c r="F158" s="256" t="s">
        <v>2749</v>
      </c>
      <c r="G158" s="256" t="s">
        <v>2750</v>
      </c>
      <c r="H158" s="83" t="s">
        <v>413</v>
      </c>
      <c r="I158" s="83" t="s">
        <v>414</v>
      </c>
      <c r="J158" s="80" t="s">
        <v>43</v>
      </c>
      <c r="K158" s="80" t="s">
        <v>44</v>
      </c>
      <c r="L158" s="84">
        <v>35338</v>
      </c>
      <c r="M158" s="80">
        <f ca="1">DATEDIF(DBGenzai[[#This Row],[生年月日]],TODAY(),"Y")</f>
        <v>29</v>
      </c>
      <c r="N158" s="347">
        <v>1350</v>
      </c>
      <c r="O158" s="85" t="s">
        <v>336</v>
      </c>
      <c r="P158" s="347">
        <v>1750</v>
      </c>
      <c r="Q158" s="85"/>
      <c r="R158" s="347">
        <f t="shared" si="2"/>
        <v>400</v>
      </c>
      <c r="S158" s="85">
        <v>260000</v>
      </c>
      <c r="T158" s="78">
        <f>IF(OR(DBGenzai[[#This Row],[標準報酬]]="",DBGenzai[[#This Row],[標準報酬]]=0),"",ROUNDUP(_xlfn.XLOOKUP(DBGenzai[[#This Row],[標準報酬]],HDATE23[月  額],HDATE23[健康保険],"",0,1)-0.5,0))</f>
        <v>13039</v>
      </c>
      <c r="U1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5">
        <f ca="1">IF(DBGenzai[[#This Row],[年齢]]&lt;=69,_xlfn.XLOOKUP(DBGenzai[[#This Row],[標準報酬]],HDATE23[月  額],HDATE23[厚生年金],"",0,1),"0")</f>
        <v>23790</v>
      </c>
      <c r="W158" s="86">
        <v>46058</v>
      </c>
      <c r="X15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158" s="82" t="s">
        <v>46</v>
      </c>
      <c r="Z158" s="80" t="s">
        <v>238</v>
      </c>
      <c r="AA158" s="83" t="s">
        <v>239</v>
      </c>
      <c r="AB158" s="83" t="s">
        <v>412</v>
      </c>
      <c r="AC158" s="87">
        <v>44412</v>
      </c>
      <c r="AD158" s="87">
        <v>44424</v>
      </c>
      <c r="AE158" s="87"/>
      <c r="AF158" s="87"/>
      <c r="AG158" s="87">
        <v>44470</v>
      </c>
      <c r="AH158" s="80" t="s">
        <v>50</v>
      </c>
      <c r="AJ158" s="100">
        <f>DBGenzai[[#This Row],[入社日]]</f>
        <v>44424</v>
      </c>
      <c r="AK158" s="343"/>
      <c r="AL158" s="355"/>
      <c r="AM158" s="77"/>
      <c r="AN158" s="355"/>
      <c r="AO158" s="345"/>
    </row>
    <row r="159" spans="1:41">
      <c r="A159" s="79" t="s">
        <v>114</v>
      </c>
      <c r="B159" s="80">
        <v>210812</v>
      </c>
      <c r="C159" s="81">
        <v>83882</v>
      </c>
      <c r="D159" s="82" t="s">
        <v>193</v>
      </c>
      <c r="E159" s="262" t="s">
        <v>4646</v>
      </c>
      <c r="F159" s="264"/>
      <c r="G159" s="74"/>
      <c r="H159" s="83" t="s">
        <v>424</v>
      </c>
      <c r="I159" s="83" t="s">
        <v>425</v>
      </c>
      <c r="J159" s="80" t="s">
        <v>43</v>
      </c>
      <c r="K159" s="80" t="s">
        <v>44</v>
      </c>
      <c r="L159" s="84">
        <v>33805</v>
      </c>
      <c r="M159" s="80">
        <f ca="1">DATEDIF(DBGenzai[[#This Row],[生年月日]],TODAY(),"Y")</f>
        <v>33</v>
      </c>
      <c r="N159" s="347">
        <v>1500</v>
      </c>
      <c r="O159" s="85" t="s">
        <v>407</v>
      </c>
      <c r="P159" s="347">
        <v>2300</v>
      </c>
      <c r="Q159" s="85"/>
      <c r="R159" s="347">
        <f t="shared" si="2"/>
        <v>800</v>
      </c>
      <c r="S159" s="85">
        <v>320000</v>
      </c>
      <c r="T159" s="78">
        <f>IF(OR(DBGenzai[[#This Row],[標準報酬]]="",DBGenzai[[#This Row],[標準報酬]]=0),"",ROUNDUP(_xlfn.XLOOKUP(DBGenzai[[#This Row],[標準報酬]],HDATE23[月  額],HDATE23[健康保険],"",0,1)-0.5,0))</f>
        <v>16048</v>
      </c>
      <c r="U1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5">
        <f ca="1">IF(DBGenzai[[#This Row],[年齢]]&lt;=69,_xlfn.XLOOKUP(DBGenzai[[#This Row],[標準報酬]],HDATE23[月  額],HDATE23[厚生年金],"",0,1),"0")</f>
        <v>29280</v>
      </c>
      <c r="W159" s="86">
        <v>45127</v>
      </c>
      <c r="X1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2" t="s">
        <v>46</v>
      </c>
      <c r="Z159" s="80" t="s">
        <v>2255</v>
      </c>
      <c r="AA159" s="82" t="s">
        <v>2271</v>
      </c>
      <c r="AB159" s="83" t="s">
        <v>2272</v>
      </c>
      <c r="AC159" s="87">
        <v>44423</v>
      </c>
      <c r="AD159" s="87">
        <v>44424</v>
      </c>
      <c r="AE159" s="87">
        <v>45015</v>
      </c>
      <c r="AF159" s="87"/>
      <c r="AG159" s="87">
        <v>44470</v>
      </c>
      <c r="AH159" s="80" t="s">
        <v>50</v>
      </c>
      <c r="AJ159" s="100">
        <f>DBGenzai[[#This Row],[入社日]]</f>
        <v>44424</v>
      </c>
      <c r="AK159" s="343"/>
      <c r="AL159" s="355"/>
      <c r="AM159" s="77"/>
      <c r="AN159" s="355"/>
      <c r="AO159" s="345"/>
    </row>
    <row r="160" spans="1:41">
      <c r="A160" s="79" t="s">
        <v>114</v>
      </c>
      <c r="B160" s="80">
        <v>210813</v>
      </c>
      <c r="C160" s="81">
        <v>8210014</v>
      </c>
      <c r="D160" s="82" t="s">
        <v>2127</v>
      </c>
      <c r="E160" s="82" t="s">
        <v>4647</v>
      </c>
      <c r="F160" s="82" t="s">
        <v>1730</v>
      </c>
      <c r="G160" s="82"/>
      <c r="H160" s="83" t="s">
        <v>426</v>
      </c>
      <c r="I160" s="83" t="s">
        <v>427</v>
      </c>
      <c r="J160" s="80" t="s">
        <v>43</v>
      </c>
      <c r="K160" s="80" t="s">
        <v>44</v>
      </c>
      <c r="L160" s="84">
        <v>34304</v>
      </c>
      <c r="M160" s="80">
        <f ca="1">DATEDIF(DBGenzai[[#This Row],[生年月日]],TODAY(),"Y")</f>
        <v>32</v>
      </c>
      <c r="N160" s="347">
        <v>1400</v>
      </c>
      <c r="O160" s="85"/>
      <c r="P160" s="347">
        <v>1990</v>
      </c>
      <c r="Q160" s="85"/>
      <c r="R160" s="347">
        <f t="shared" si="2"/>
        <v>590</v>
      </c>
      <c r="S160" s="85"/>
      <c r="T160" s="78" t="str">
        <f>IF(OR(DBGenzai[[#This Row],[標準報酬]]="",DBGenzai[[#This Row],[標準報酬]]=0),"",ROUNDUP(_xlfn.XLOOKUP(DBGenzai[[#This Row],[標準報酬]],HDATE23[月  額],HDATE23[健康保険],"",0,1)-0.5,0))</f>
        <v/>
      </c>
      <c r="U1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5" t="str">
        <f ca="1">IF(DBGenzai[[#This Row],[年齢]]&lt;=69,_xlfn.XLOOKUP(DBGenzai[[#This Row],[標準報酬]],HDATE23[月  額],HDATE23[厚生年金],"",0,1),"0")</f>
        <v/>
      </c>
      <c r="W160" s="86">
        <v>45085</v>
      </c>
      <c r="X1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2" t="s">
        <v>46</v>
      </c>
      <c r="Z160" s="80" t="s">
        <v>87</v>
      </c>
      <c r="AA160" s="83" t="s">
        <v>428</v>
      </c>
      <c r="AB160" s="83" t="s">
        <v>429</v>
      </c>
      <c r="AC160" s="87">
        <v>44424</v>
      </c>
      <c r="AD160" s="87">
        <v>44426</v>
      </c>
      <c r="AE160" s="87">
        <v>44785</v>
      </c>
      <c r="AF160" s="87"/>
      <c r="AG160" s="87">
        <v>44470</v>
      </c>
      <c r="AH160" s="80" t="s">
        <v>50</v>
      </c>
      <c r="AJ160" s="100">
        <f>DBGenzai[[#This Row],[入社日]]</f>
        <v>44426</v>
      </c>
      <c r="AK160" s="343"/>
      <c r="AL160" s="355"/>
      <c r="AM160" s="77"/>
      <c r="AN160" s="355"/>
      <c r="AO160" s="345"/>
    </row>
    <row r="161" spans="1:41">
      <c r="A161" s="79" t="s">
        <v>114</v>
      </c>
      <c r="B161" s="80">
        <v>210815</v>
      </c>
      <c r="C161" s="81">
        <v>410009</v>
      </c>
      <c r="D161" s="82" t="s">
        <v>234</v>
      </c>
      <c r="E161" s="270" t="s">
        <v>1849</v>
      </c>
      <c r="F161" s="260" t="s">
        <v>1850</v>
      </c>
      <c r="G161" s="74"/>
      <c r="H161" s="83" t="s">
        <v>434</v>
      </c>
      <c r="I161" s="83" t="s">
        <v>435</v>
      </c>
      <c r="J161" s="80" t="s">
        <v>43</v>
      </c>
      <c r="K161" s="80" t="s">
        <v>44</v>
      </c>
      <c r="L161" s="84">
        <v>35230</v>
      </c>
      <c r="M161" s="80">
        <f ca="1">DATEDIF(DBGenzai[[#This Row],[生年月日]],TODAY(),"Y")</f>
        <v>29</v>
      </c>
      <c r="N161" s="347">
        <v>1300</v>
      </c>
      <c r="O161" s="85" t="s">
        <v>336</v>
      </c>
      <c r="P161" s="347">
        <v>1700</v>
      </c>
      <c r="Q161" s="85"/>
      <c r="R161" s="347">
        <f t="shared" si="2"/>
        <v>400</v>
      </c>
      <c r="S161" s="85"/>
      <c r="T161" s="78" t="str">
        <f>IF(OR(DBGenzai[[#This Row],[標準報酬]]="",DBGenzai[[#This Row],[標準報酬]]=0),"",ROUNDUP(_xlfn.XLOOKUP(DBGenzai[[#This Row],[標準報酬]],HDATE23[月  額],HDATE23[健康保険],"",0,1)-0.5,0))</f>
        <v/>
      </c>
      <c r="U1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5" t="str">
        <f ca="1">IF(DBGenzai[[#This Row],[年齢]]&lt;=69,_xlfn.XLOOKUP(DBGenzai[[#This Row],[標準報酬]],HDATE23[月  額],HDATE23[厚生年金],"",0,1),"0")</f>
        <v/>
      </c>
      <c r="W161" s="86">
        <v>44974</v>
      </c>
      <c r="X1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2" t="s">
        <v>46</v>
      </c>
      <c r="Z161" s="80" t="s">
        <v>238</v>
      </c>
      <c r="AA161" s="83" t="s">
        <v>239</v>
      </c>
      <c r="AB161" s="83" t="s">
        <v>436</v>
      </c>
      <c r="AC161" s="87">
        <v>44427</v>
      </c>
      <c r="AD161" s="87">
        <v>44431</v>
      </c>
      <c r="AE161" s="87">
        <v>44781</v>
      </c>
      <c r="AF161" s="87"/>
      <c r="AG161" s="87">
        <v>44501</v>
      </c>
      <c r="AH161" s="80" t="s">
        <v>50</v>
      </c>
      <c r="AJ161" s="100">
        <f>DBGenzai[[#This Row],[入社日]]</f>
        <v>44431</v>
      </c>
      <c r="AK161" s="343"/>
      <c r="AL161" s="355"/>
      <c r="AM161" s="77"/>
      <c r="AN161" s="355"/>
      <c r="AO161" s="345"/>
    </row>
    <row r="162" spans="1:41">
      <c r="A162" s="79" t="s">
        <v>114</v>
      </c>
      <c r="B162" s="80">
        <v>210816</v>
      </c>
      <c r="C162" s="81">
        <v>232019</v>
      </c>
      <c r="D162" s="82" t="s">
        <v>152</v>
      </c>
      <c r="E162" s="82" t="s">
        <v>4636</v>
      </c>
      <c r="F162" s="256" t="s">
        <v>3774</v>
      </c>
      <c r="G162" s="6" t="s">
        <v>3777</v>
      </c>
      <c r="H162" s="83" t="s">
        <v>430</v>
      </c>
      <c r="I162" s="83" t="s">
        <v>431</v>
      </c>
      <c r="J162" s="80" t="s">
        <v>275</v>
      </c>
      <c r="K162" s="80" t="s">
        <v>44</v>
      </c>
      <c r="L162" s="84">
        <v>35010</v>
      </c>
      <c r="M162" s="80">
        <f ca="1">DATEDIF(DBGenzai[[#This Row],[生年月日]],TODAY(),"Y")</f>
        <v>30</v>
      </c>
      <c r="N162" s="347">
        <v>1160</v>
      </c>
      <c r="O162" s="85"/>
      <c r="P162" s="347">
        <v>1660</v>
      </c>
      <c r="Q162" s="85" t="s">
        <v>432</v>
      </c>
      <c r="R162" s="347">
        <f t="shared" si="2"/>
        <v>500</v>
      </c>
      <c r="S162" s="85">
        <v>134000</v>
      </c>
      <c r="T162" s="78">
        <f>IF(OR(DBGenzai[[#This Row],[標準報酬]]="",DBGenzai[[#This Row],[標準報酬]]=0),"",ROUNDUP(_xlfn.XLOOKUP(DBGenzai[[#This Row],[標準報酬]],HDATE23[月  額],HDATE23[健康保険],"",0,1)-0.5,0))</f>
        <v>6720</v>
      </c>
      <c r="U1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5">
        <f ca="1">IF(DBGenzai[[#This Row],[年齢]]&lt;=69,_xlfn.XLOOKUP(DBGenzai[[#This Row],[標準報酬]],HDATE23[月  額],HDATE23[厚生年金],"",0,1),"0")</f>
        <v>12261</v>
      </c>
      <c r="W162" s="86">
        <v>46205</v>
      </c>
      <c r="X1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2" t="s">
        <v>277</v>
      </c>
      <c r="Z162" s="80" t="s">
        <v>2020</v>
      </c>
      <c r="AA162" s="83" t="s">
        <v>4608</v>
      </c>
      <c r="AB162" s="83" t="s">
        <v>4114</v>
      </c>
      <c r="AC162" s="87" t="s">
        <v>1697</v>
      </c>
      <c r="AD162" s="87">
        <v>44431</v>
      </c>
      <c r="AE162" s="87"/>
      <c r="AF162" s="87"/>
      <c r="AG162" s="87"/>
      <c r="AH162" s="80" t="s">
        <v>50</v>
      </c>
      <c r="AJ162" s="100">
        <f>DBGenzai[[#This Row],[入社日]]</f>
        <v>44431</v>
      </c>
      <c r="AK162" s="343"/>
      <c r="AL162" s="355"/>
      <c r="AM162" s="77"/>
      <c r="AN162" s="355"/>
      <c r="AO162" s="345"/>
    </row>
    <row r="163" spans="1:41">
      <c r="A163" s="79" t="s">
        <v>114</v>
      </c>
      <c r="B163" s="80">
        <v>210817</v>
      </c>
      <c r="C163" s="81"/>
      <c r="D163" s="82" t="s">
        <v>177</v>
      </c>
      <c r="E163" s="262" t="s">
        <v>4632</v>
      </c>
      <c r="F163" s="264"/>
      <c r="G163" s="74"/>
      <c r="H163" s="83" t="s">
        <v>1118</v>
      </c>
      <c r="I163" s="83" t="s">
        <v>1119</v>
      </c>
      <c r="J163" s="80" t="s">
        <v>43</v>
      </c>
      <c r="K163" s="80" t="s">
        <v>44</v>
      </c>
      <c r="L163" s="84">
        <v>35386</v>
      </c>
      <c r="M163" s="80">
        <f ca="1">DATEDIF(DBGenzai[[#This Row],[生年月日]],TODAY(),"Y")</f>
        <v>29</v>
      </c>
      <c r="N163" s="347">
        <v>1360</v>
      </c>
      <c r="O163" s="85"/>
      <c r="P163" s="347">
        <v>1760</v>
      </c>
      <c r="Q163" s="85" t="s">
        <v>80</v>
      </c>
      <c r="R163" s="347">
        <f t="shared" ref="R163:R226" si="3">P163-N163</f>
        <v>400</v>
      </c>
      <c r="S163" s="85"/>
      <c r="T163" s="78" t="str">
        <f>IF(OR(DBGenzai[[#This Row],[標準報酬]]="",DBGenzai[[#This Row],[標準報酬]]=0),"",ROUNDUP(_xlfn.XLOOKUP(DBGenzai[[#This Row],[標準報酬]],HDATE23[月  額],HDATE23[健康保険],"",0,1)-0.5,0))</f>
        <v/>
      </c>
      <c r="U1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5" t="str">
        <f ca="1">IF(DBGenzai[[#This Row],[年齢]]&lt;=69,_xlfn.XLOOKUP(DBGenzai[[#This Row],[標準報酬]],HDATE23[月  額],HDATE23[厚生年金],"",0,1),"0")</f>
        <v/>
      </c>
      <c r="W163" s="86">
        <v>45180</v>
      </c>
      <c r="X1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2" t="s">
        <v>46</v>
      </c>
      <c r="Z163" s="80" t="s">
        <v>582</v>
      </c>
      <c r="AA163" s="83" t="s">
        <v>583</v>
      </c>
      <c r="AB163" s="83" t="s">
        <v>584</v>
      </c>
      <c r="AC163" s="87">
        <v>44429</v>
      </c>
      <c r="AD163" s="87">
        <v>44431</v>
      </c>
      <c r="AE163" s="87">
        <v>44659</v>
      </c>
      <c r="AF163" s="87"/>
      <c r="AG163" s="87">
        <v>44501</v>
      </c>
      <c r="AH163" s="80" t="s">
        <v>50</v>
      </c>
      <c r="AJ163" s="100">
        <f>DBGenzai[[#This Row],[入社日]]</f>
        <v>44431</v>
      </c>
      <c r="AK163" s="343"/>
      <c r="AL163" s="355"/>
      <c r="AM163" s="77"/>
      <c r="AN163" s="355"/>
      <c r="AO163" s="345"/>
    </row>
    <row r="164" spans="1:41">
      <c r="A164" s="79" t="s">
        <v>114</v>
      </c>
      <c r="B164" s="80">
        <v>210818</v>
      </c>
      <c r="C164" s="81">
        <v>500009</v>
      </c>
      <c r="D164" s="82" t="s">
        <v>258</v>
      </c>
      <c r="E164" s="82" t="s">
        <v>4639</v>
      </c>
      <c r="F164" s="82"/>
      <c r="G164" s="82"/>
      <c r="H164" s="83" t="s">
        <v>437</v>
      </c>
      <c r="I164" s="83" t="s">
        <v>438</v>
      </c>
      <c r="J164" s="80" t="s">
        <v>275</v>
      </c>
      <c r="K164" s="80" t="s">
        <v>44</v>
      </c>
      <c r="L164" s="84">
        <v>32977</v>
      </c>
      <c r="M164" s="80">
        <f ca="1">DATEDIF(DBGenzai[[#This Row],[生年月日]],TODAY(),"Y")</f>
        <v>35</v>
      </c>
      <c r="N164" s="347">
        <v>1300</v>
      </c>
      <c r="O164" s="85" t="s">
        <v>439</v>
      </c>
      <c r="P164" s="347">
        <v>1900</v>
      </c>
      <c r="Q164" s="85"/>
      <c r="R164" s="347">
        <f t="shared" si="3"/>
        <v>600</v>
      </c>
      <c r="S164" s="85"/>
      <c r="T164" s="78" t="str">
        <f>IF(OR(DBGenzai[[#This Row],[標準報酬]]="",DBGenzai[[#This Row],[標準報酬]]=0),"",ROUNDUP(_xlfn.XLOOKUP(DBGenzai[[#This Row],[標準報酬]],HDATE23[月  額],HDATE23[健康保険],"",0,1)-0.5,0))</f>
        <v/>
      </c>
      <c r="U1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5" t="str">
        <f ca="1">IF(DBGenzai[[#This Row],[年齢]]&lt;=69,_xlfn.XLOOKUP(DBGenzai[[#This Row],[標準報酬]],HDATE23[月  額],HDATE23[厚生年金],"",0,1),"0")</f>
        <v/>
      </c>
      <c r="W164" s="86">
        <v>45021</v>
      </c>
      <c r="X1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2" t="s">
        <v>46</v>
      </c>
      <c r="Z164" s="80" t="s">
        <v>315</v>
      </c>
      <c r="AA164" s="83" t="s">
        <v>350</v>
      </c>
      <c r="AB164" s="83" t="s">
        <v>351</v>
      </c>
      <c r="AC164" s="87">
        <v>44422</v>
      </c>
      <c r="AD164" s="87">
        <v>44431</v>
      </c>
      <c r="AE164" s="87">
        <v>44817</v>
      </c>
      <c r="AF164" s="87"/>
      <c r="AG164" s="87">
        <v>44501</v>
      </c>
      <c r="AH164" s="80" t="s">
        <v>50</v>
      </c>
      <c r="AJ164" s="100">
        <f>DBGenzai[[#This Row],[入社日]]</f>
        <v>44431</v>
      </c>
      <c r="AK164" s="343"/>
      <c r="AL164" s="355"/>
      <c r="AM164" s="77"/>
      <c r="AN164" s="355"/>
      <c r="AO164" s="345"/>
    </row>
    <row r="165" spans="1:41">
      <c r="A165" s="79" t="s">
        <v>114</v>
      </c>
      <c r="B165" s="80">
        <v>210819</v>
      </c>
      <c r="C165" s="81"/>
      <c r="D165" s="82" t="s">
        <v>193</v>
      </c>
      <c r="E165" s="82"/>
      <c r="F165" s="82"/>
      <c r="G165" s="82"/>
      <c r="H165" s="83" t="s">
        <v>1120</v>
      </c>
      <c r="I165" s="83" t="s">
        <v>1121</v>
      </c>
      <c r="J165" s="80" t="s">
        <v>43</v>
      </c>
      <c r="K165" s="80" t="s">
        <v>44</v>
      </c>
      <c r="L165" s="84">
        <v>34878</v>
      </c>
      <c r="M165" s="80">
        <f ca="1">DATEDIF(DBGenzai[[#This Row],[生年月日]],TODAY(),"Y")</f>
        <v>30</v>
      </c>
      <c r="N165" s="347">
        <v>1500</v>
      </c>
      <c r="O165" s="85" t="s">
        <v>1122</v>
      </c>
      <c r="P165" s="347">
        <v>2300</v>
      </c>
      <c r="Q165" s="85"/>
      <c r="R165" s="347">
        <f t="shared" si="3"/>
        <v>800</v>
      </c>
      <c r="S165" s="85"/>
      <c r="T165" s="78" t="str">
        <f>IF(OR(DBGenzai[[#This Row],[標準報酬]]="",DBGenzai[[#This Row],[標準報酬]]=0),"",ROUNDUP(_xlfn.XLOOKUP(DBGenzai[[#This Row],[標準報酬]],HDATE23[月  額],HDATE23[健康保険],"",0,1)-0.5,0))</f>
        <v/>
      </c>
      <c r="U1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5" t="str">
        <f ca="1">IF(DBGenzai[[#This Row],[年齢]]&lt;=69,_xlfn.XLOOKUP(DBGenzai[[#This Row],[標準報酬]],HDATE23[月  額],HDATE23[厚生年金],"",0,1),"0")</f>
        <v/>
      </c>
      <c r="W165" s="86">
        <v>45560</v>
      </c>
      <c r="X1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2" t="s">
        <v>46</v>
      </c>
      <c r="Z165" s="80" t="s">
        <v>222</v>
      </c>
      <c r="AA165" s="83" t="s">
        <v>446</v>
      </c>
      <c r="AB165" s="83" t="s">
        <v>447</v>
      </c>
      <c r="AC165" s="87">
        <v>44431</v>
      </c>
      <c r="AD165" s="87">
        <v>44434</v>
      </c>
      <c r="AE165" s="87">
        <v>44592</v>
      </c>
      <c r="AF165" s="87"/>
      <c r="AG165" s="87">
        <v>44501</v>
      </c>
      <c r="AH165" s="80"/>
      <c r="AJ165" s="100">
        <f>DBGenzai[[#This Row],[入社日]]</f>
        <v>44434</v>
      </c>
      <c r="AK165" s="343"/>
      <c r="AL165" s="355"/>
      <c r="AM165" s="77"/>
      <c r="AN165" s="355"/>
      <c r="AO165" s="345"/>
    </row>
    <row r="166" spans="1:41">
      <c r="A166" s="79" t="s">
        <v>114</v>
      </c>
      <c r="B166" s="80">
        <v>210820</v>
      </c>
      <c r="C166" s="81">
        <v>83925</v>
      </c>
      <c r="D166" s="82" t="s">
        <v>193</v>
      </c>
      <c r="E166" s="82" t="s">
        <v>4648</v>
      </c>
      <c r="F166" s="253"/>
      <c r="G166" s="74"/>
      <c r="H166" s="83" t="s">
        <v>444</v>
      </c>
      <c r="I166" s="83" t="s">
        <v>445</v>
      </c>
      <c r="J166" s="80" t="s">
        <v>43</v>
      </c>
      <c r="K166" s="80" t="s">
        <v>44</v>
      </c>
      <c r="L166" s="84">
        <v>31605</v>
      </c>
      <c r="M166" s="80">
        <f ca="1">DATEDIF(DBGenzai[[#This Row],[生年月日]],TODAY(),"Y")</f>
        <v>39</v>
      </c>
      <c r="N166" s="347">
        <v>1500</v>
      </c>
      <c r="O166" s="85"/>
      <c r="P166" s="347">
        <v>2300</v>
      </c>
      <c r="Q166" s="85"/>
      <c r="R166" s="347">
        <f t="shared" si="3"/>
        <v>800</v>
      </c>
      <c r="S166" s="85">
        <v>320000</v>
      </c>
      <c r="T166" s="78">
        <f>IF(OR(DBGenzai[[#This Row],[標準報酬]]="",DBGenzai[[#This Row],[標準報酬]]=0),"",ROUNDUP(_xlfn.XLOOKUP(DBGenzai[[#This Row],[標準報酬]],HDATE23[月  額],HDATE23[健康保険],"",0,1)-0.5,0))</f>
        <v>16048</v>
      </c>
      <c r="U1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5">
        <f ca="1">IF(DBGenzai[[#This Row],[年齢]]&lt;=69,_xlfn.XLOOKUP(DBGenzai[[#This Row],[標準報酬]],HDATE23[月  額],HDATE23[厚生年金],"",0,1),"0")</f>
        <v>29280</v>
      </c>
      <c r="W166" s="86">
        <v>45150</v>
      </c>
      <c r="X1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2" t="s">
        <v>46</v>
      </c>
      <c r="Z166" s="80" t="s">
        <v>222</v>
      </c>
      <c r="AA166" s="83" t="s">
        <v>446</v>
      </c>
      <c r="AB166" s="83" t="s">
        <v>447</v>
      </c>
      <c r="AC166" s="87">
        <v>44431</v>
      </c>
      <c r="AD166" s="87">
        <v>44434</v>
      </c>
      <c r="AE166" s="87">
        <v>45015</v>
      </c>
      <c r="AF166" s="87"/>
      <c r="AG166" s="87">
        <v>44501</v>
      </c>
      <c r="AH166" s="80" t="s">
        <v>50</v>
      </c>
      <c r="AJ166" s="100">
        <f>DBGenzai[[#This Row],[入社日]]</f>
        <v>44434</v>
      </c>
      <c r="AK166" s="343"/>
      <c r="AL166" s="355"/>
      <c r="AM166" s="77"/>
      <c r="AN166" s="355"/>
      <c r="AO166" s="345"/>
    </row>
    <row r="167" spans="1:41">
      <c r="A167" s="79" t="s">
        <v>114</v>
      </c>
      <c r="B167" s="80">
        <v>210821</v>
      </c>
      <c r="C167" s="81">
        <v>242022</v>
      </c>
      <c r="D167" s="82" t="s">
        <v>234</v>
      </c>
      <c r="E167" s="82" t="s">
        <v>1849</v>
      </c>
      <c r="F167" s="253" t="s">
        <v>1850</v>
      </c>
      <c r="G167" s="74"/>
      <c r="H167" s="83" t="s">
        <v>440</v>
      </c>
      <c r="I167" s="83" t="s">
        <v>441</v>
      </c>
      <c r="J167" s="80" t="s">
        <v>43</v>
      </c>
      <c r="K167" s="80" t="s">
        <v>44</v>
      </c>
      <c r="L167" s="84">
        <v>34252</v>
      </c>
      <c r="M167" s="80">
        <f ca="1">DATEDIF(DBGenzai[[#This Row],[生年月日]],TODAY(),"Y")</f>
        <v>32</v>
      </c>
      <c r="N167" s="347">
        <v>1300</v>
      </c>
      <c r="O167" s="85"/>
      <c r="P167" s="347">
        <v>1700</v>
      </c>
      <c r="Q167" s="85" t="s">
        <v>99</v>
      </c>
      <c r="R167" s="347">
        <f t="shared" si="3"/>
        <v>400</v>
      </c>
      <c r="S167" s="85"/>
      <c r="T167" s="78" t="str">
        <f>IF(OR(DBGenzai[[#This Row],[標準報酬]]="",DBGenzai[[#This Row],[標準報酬]]=0),"",ROUNDUP(_xlfn.XLOOKUP(DBGenzai[[#This Row],[標準報酬]],HDATE23[月  額],HDATE23[健康保険],"",0,1)-0.5,0))</f>
        <v/>
      </c>
      <c r="U1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5" t="str">
        <f ca="1">IF(DBGenzai[[#This Row],[年齢]]&lt;=69,_xlfn.XLOOKUP(DBGenzai[[#This Row],[標準報酬]],HDATE23[月  額],HDATE23[厚生年金],"",0,1),"0")</f>
        <v/>
      </c>
      <c r="W167" s="86">
        <v>45197</v>
      </c>
      <c r="X1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2" t="s">
        <v>46</v>
      </c>
      <c r="Z167" s="80" t="s">
        <v>398</v>
      </c>
      <c r="AA167" s="83" t="s">
        <v>239</v>
      </c>
      <c r="AB167" s="83" t="s">
        <v>442</v>
      </c>
      <c r="AC167" s="87">
        <v>44429</v>
      </c>
      <c r="AD167" s="87">
        <v>44434</v>
      </c>
      <c r="AE167" s="87">
        <v>44889</v>
      </c>
      <c r="AF167" s="87"/>
      <c r="AG167" s="87">
        <v>44501</v>
      </c>
      <c r="AH167" s="80" t="s">
        <v>50</v>
      </c>
      <c r="AI167" s="73" t="s">
        <v>443</v>
      </c>
      <c r="AJ167" s="100">
        <f>DBGenzai[[#This Row],[入社日]]</f>
        <v>44434</v>
      </c>
      <c r="AK167" s="343"/>
      <c r="AL167" s="355"/>
      <c r="AM167" s="77"/>
      <c r="AN167" s="355"/>
      <c r="AO167" s="345"/>
    </row>
    <row r="168" spans="1:41">
      <c r="A168" s="79" t="s">
        <v>114</v>
      </c>
      <c r="B168" s="80">
        <v>210901</v>
      </c>
      <c r="C168" s="81">
        <v>106</v>
      </c>
      <c r="D168" s="82" t="s">
        <v>70</v>
      </c>
      <c r="E168" s="82"/>
      <c r="F168" s="253"/>
      <c r="G168" s="74"/>
      <c r="H168" s="83" t="s">
        <v>448</v>
      </c>
      <c r="I168" s="83" t="s">
        <v>449</v>
      </c>
      <c r="J168" s="80" t="s">
        <v>43</v>
      </c>
      <c r="K168" s="80" t="s">
        <v>44</v>
      </c>
      <c r="L168" s="84">
        <v>34523</v>
      </c>
      <c r="M168" s="80">
        <f ca="1">DATEDIF(DBGenzai[[#This Row],[生年月日]],TODAY(),"Y")</f>
        <v>31</v>
      </c>
      <c r="N168" s="347">
        <v>1300</v>
      </c>
      <c r="O168" s="85" t="s">
        <v>450</v>
      </c>
      <c r="P168" s="347">
        <v>1750</v>
      </c>
      <c r="Q168" s="85"/>
      <c r="R168" s="347">
        <f t="shared" si="3"/>
        <v>450</v>
      </c>
      <c r="S168" s="85">
        <v>260000</v>
      </c>
      <c r="T168" s="78">
        <f>IF(OR(DBGenzai[[#This Row],[標準報酬]]="",DBGenzai[[#This Row],[標準報酬]]=0),"",ROUNDUP(_xlfn.XLOOKUP(DBGenzai[[#This Row],[標準報酬]],HDATE23[月  額],HDATE23[健康保険],"",0,1)-0.5,0))</f>
        <v>13039</v>
      </c>
      <c r="U1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5">
        <f ca="1">IF(DBGenzai[[#This Row],[年齢]]&lt;=69,_xlfn.XLOOKUP(DBGenzai[[#This Row],[標準報酬]],HDATE23[月  額],HDATE23[厚生年金],"",0,1),"0")</f>
        <v>23790</v>
      </c>
      <c r="W168" s="86">
        <v>45841</v>
      </c>
      <c r="X1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2" t="s">
        <v>46</v>
      </c>
      <c r="Z168" s="80" t="s">
        <v>1894</v>
      </c>
      <c r="AA168" s="83" t="s">
        <v>4068</v>
      </c>
      <c r="AB168" s="83" t="s">
        <v>1931</v>
      </c>
      <c r="AC168" s="87" t="s">
        <v>1697</v>
      </c>
      <c r="AD168" s="87">
        <v>44441</v>
      </c>
      <c r="AE168" s="87">
        <v>44970</v>
      </c>
      <c r="AF168" s="87"/>
      <c r="AG168" s="87">
        <v>44501</v>
      </c>
      <c r="AH168" s="80" t="s">
        <v>50</v>
      </c>
      <c r="AJ168" s="100">
        <f>DBGenzai[[#This Row],[入社日]]</f>
        <v>44441</v>
      </c>
      <c r="AK168" s="343"/>
      <c r="AL168" s="355"/>
      <c r="AM168" s="77"/>
      <c r="AN168" s="355"/>
      <c r="AO168" s="345"/>
    </row>
    <row r="169" spans="1:41">
      <c r="A169" s="79" t="s">
        <v>114</v>
      </c>
      <c r="B169" s="80">
        <v>210902</v>
      </c>
      <c r="C169" s="81">
        <v>83940</v>
      </c>
      <c r="D169" s="82" t="s">
        <v>193</v>
      </c>
      <c r="E169" s="82" t="s">
        <v>4648</v>
      </c>
      <c r="F169" s="253"/>
      <c r="G169" s="254"/>
      <c r="H169" s="83" t="s">
        <v>453</v>
      </c>
      <c r="I169" s="83" t="s">
        <v>454</v>
      </c>
      <c r="J169" s="80" t="s">
        <v>43</v>
      </c>
      <c r="K169" s="80" t="s">
        <v>44</v>
      </c>
      <c r="L169" s="84">
        <v>32964</v>
      </c>
      <c r="M169" s="80">
        <f ca="1">DATEDIF(DBGenzai[[#This Row],[生年月日]],TODAY(),"Y")</f>
        <v>35</v>
      </c>
      <c r="N169" s="347">
        <v>1500</v>
      </c>
      <c r="O169" s="85"/>
      <c r="P169" s="347">
        <v>2300</v>
      </c>
      <c r="Q169" s="85"/>
      <c r="R169" s="347">
        <f t="shared" si="3"/>
        <v>800</v>
      </c>
      <c r="S169" s="85">
        <v>320000</v>
      </c>
      <c r="T169" s="78">
        <f>IF(OR(DBGenzai[[#This Row],[標準報酬]]="",DBGenzai[[#This Row],[標準報酬]]=0),"",ROUNDUP(_xlfn.XLOOKUP(DBGenzai[[#This Row],[標準報酬]],HDATE23[月  額],HDATE23[健康保険],"",0,1)-0.5,0))</f>
        <v>16048</v>
      </c>
      <c r="U1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5">
        <f ca="1">IF(DBGenzai[[#This Row],[年齢]]&lt;=69,_xlfn.XLOOKUP(DBGenzai[[#This Row],[標準報酬]],HDATE23[月  額],HDATE23[厚生年金],"",0,1),"0")</f>
        <v>29280</v>
      </c>
      <c r="W169" s="86">
        <v>45195</v>
      </c>
      <c r="X1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2" t="s">
        <v>46</v>
      </c>
      <c r="Z169" s="80" t="s">
        <v>222</v>
      </c>
      <c r="AA169" s="83" t="s">
        <v>296</v>
      </c>
      <c r="AB169" s="83" t="s">
        <v>455</v>
      </c>
      <c r="AC169" s="87" t="s">
        <v>49</v>
      </c>
      <c r="AD169" s="87">
        <v>44445</v>
      </c>
      <c r="AE169" s="87">
        <v>45015</v>
      </c>
      <c r="AF169" s="87"/>
      <c r="AG169" s="87">
        <v>44501</v>
      </c>
      <c r="AH169" s="80" t="s">
        <v>50</v>
      </c>
      <c r="AJ169" s="100">
        <f>DBGenzai[[#This Row],[入社日]]</f>
        <v>44445</v>
      </c>
      <c r="AK169" s="343"/>
      <c r="AL169" s="355"/>
      <c r="AM169" s="77"/>
      <c r="AN169" s="355"/>
      <c r="AO169" s="345"/>
    </row>
    <row r="170" spans="1:41">
      <c r="A170" s="79" t="s">
        <v>114</v>
      </c>
      <c r="B170" s="80">
        <v>210903</v>
      </c>
      <c r="C170" s="81">
        <v>500010</v>
      </c>
      <c r="D170" s="82" t="s">
        <v>1700</v>
      </c>
      <c r="E170" s="93" t="s">
        <v>4639</v>
      </c>
      <c r="F170" s="93"/>
      <c r="G170" s="93"/>
      <c r="H170" s="83" t="s">
        <v>451</v>
      </c>
      <c r="I170" s="83" t="s">
        <v>452</v>
      </c>
      <c r="J170" s="80" t="s">
        <v>43</v>
      </c>
      <c r="K170" s="80" t="s">
        <v>44</v>
      </c>
      <c r="L170" s="84">
        <v>31703</v>
      </c>
      <c r="M170" s="80">
        <f ca="1">DATEDIF(DBGenzai[[#This Row],[生年月日]],TODAY(),"Y")</f>
        <v>39</v>
      </c>
      <c r="N170" s="347">
        <v>1500</v>
      </c>
      <c r="O170" s="85"/>
      <c r="P170" s="347">
        <v>2300</v>
      </c>
      <c r="Q170" s="85"/>
      <c r="R170" s="347">
        <f t="shared" si="3"/>
        <v>800</v>
      </c>
      <c r="S170" s="85">
        <v>300000</v>
      </c>
      <c r="T170" s="78">
        <f>IF(OR(DBGenzai[[#This Row],[標準報酬]]="",DBGenzai[[#This Row],[標準報酬]]=0),"",ROUNDUP(_xlfn.XLOOKUP(DBGenzai[[#This Row],[標準報酬]],HDATE23[月  額],HDATE23[健康保険],"",0,1)-0.5,0))</f>
        <v>15045</v>
      </c>
      <c r="U1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5">
        <f ca="1">IF(DBGenzai[[#This Row],[年齢]]&lt;=69,_xlfn.XLOOKUP(DBGenzai[[#This Row],[標準報酬]],HDATE23[月  額],HDATE23[厚生年金],"",0,1),"0")</f>
        <v>27450</v>
      </c>
      <c r="W170" s="86">
        <v>45288</v>
      </c>
      <c r="X1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2" t="s">
        <v>46</v>
      </c>
      <c r="Z170" s="80" t="s">
        <v>261</v>
      </c>
      <c r="AA170" s="83" t="s">
        <v>262</v>
      </c>
      <c r="AB170" s="83" t="s">
        <v>1731</v>
      </c>
      <c r="AC170" s="87" t="s">
        <v>49</v>
      </c>
      <c r="AD170" s="87">
        <v>44445</v>
      </c>
      <c r="AE170" s="87">
        <v>45046</v>
      </c>
      <c r="AF170" s="87"/>
      <c r="AG170" s="87">
        <v>44501</v>
      </c>
      <c r="AH170" s="80" t="s">
        <v>50</v>
      </c>
      <c r="AI170" s="73" t="s">
        <v>1732</v>
      </c>
      <c r="AJ170" s="100">
        <f>DBGenzai[[#This Row],[入社日]]</f>
        <v>44445</v>
      </c>
      <c r="AK170" s="343"/>
      <c r="AL170" s="355"/>
      <c r="AM170" s="77"/>
      <c r="AN170" s="355"/>
      <c r="AO170" s="345"/>
    </row>
    <row r="171" spans="1:41">
      <c r="A171" s="79" t="s">
        <v>114</v>
      </c>
      <c r="B171" s="80">
        <v>210904</v>
      </c>
      <c r="C171" s="81">
        <v>222025</v>
      </c>
      <c r="D171" s="82" t="s">
        <v>76</v>
      </c>
      <c r="E171" s="82" t="s">
        <v>4623</v>
      </c>
      <c r="F171" s="101" t="s">
        <v>1976</v>
      </c>
      <c r="G171" s="6" t="s">
        <v>2643</v>
      </c>
      <c r="H171" s="83" t="s">
        <v>3042</v>
      </c>
      <c r="I171" s="83" t="s">
        <v>3043</v>
      </c>
      <c r="J171" s="80" t="s">
        <v>43</v>
      </c>
      <c r="K171" s="80" t="s">
        <v>44</v>
      </c>
      <c r="L171" s="84">
        <v>35235</v>
      </c>
      <c r="M171" s="80">
        <f ca="1">DATEDIF(DBGenzai[[#This Row],[生年月日]],TODAY(),"Y")</f>
        <v>29</v>
      </c>
      <c r="N171" s="347">
        <v>1420</v>
      </c>
      <c r="O171" s="85"/>
      <c r="P171" s="347">
        <v>1790</v>
      </c>
      <c r="Q171" s="85" t="s">
        <v>458</v>
      </c>
      <c r="R171" s="347">
        <f t="shared" si="3"/>
        <v>370</v>
      </c>
      <c r="S171" s="85">
        <v>240000</v>
      </c>
      <c r="T171" s="78">
        <f>IF(OR(DBGenzai[[#This Row],[標準報酬]]="",DBGenzai[[#This Row],[標準報酬]]=0),"",ROUNDUP(_xlfn.XLOOKUP(DBGenzai[[#This Row],[標準報酬]],HDATE23[月  額],HDATE23[健康保険],"",0,1)-0.5,0))</f>
        <v>12036</v>
      </c>
      <c r="U1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5">
        <f ca="1">IF(DBGenzai[[#This Row],[年齢]]&lt;=69,_xlfn.XLOOKUP(DBGenzai[[#This Row],[標準報酬]],HDATE23[月  額],HDATE23[厚生年金],"",0,1),"0")</f>
        <v>21960</v>
      </c>
      <c r="W171" s="86">
        <v>46370</v>
      </c>
      <c r="X1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2" t="s">
        <v>46</v>
      </c>
      <c r="Z171" s="80" t="s">
        <v>124</v>
      </c>
      <c r="AA171" s="83" t="s">
        <v>3040</v>
      </c>
      <c r="AB171" s="83" t="s">
        <v>3041</v>
      </c>
      <c r="AC171" s="87">
        <v>44444</v>
      </c>
      <c r="AD171" s="87">
        <v>44446</v>
      </c>
      <c r="AE171" s="87">
        <v>45309</v>
      </c>
      <c r="AF171" s="87"/>
      <c r="AG171" s="87">
        <v>44501</v>
      </c>
      <c r="AH171" s="80" t="s">
        <v>50</v>
      </c>
      <c r="AJ171" s="100">
        <f>DBGenzai[[#This Row],[入社日]]</f>
        <v>44446</v>
      </c>
      <c r="AK171" s="343"/>
      <c r="AL171" s="355"/>
      <c r="AM171" s="77"/>
      <c r="AN171" s="355"/>
      <c r="AO171" s="345"/>
    </row>
    <row r="172" spans="1:41">
      <c r="A172" s="79" t="s">
        <v>114</v>
      </c>
      <c r="B172" s="80">
        <v>210905</v>
      </c>
      <c r="C172" s="81">
        <v>8210017</v>
      </c>
      <c r="D172" s="82" t="s">
        <v>2127</v>
      </c>
      <c r="E172" s="259" t="s">
        <v>4649</v>
      </c>
      <c r="F172" s="259" t="s">
        <v>2428</v>
      </c>
      <c r="G172" s="259"/>
      <c r="H172" s="83" t="s">
        <v>462</v>
      </c>
      <c r="I172" s="83" t="s">
        <v>463</v>
      </c>
      <c r="J172" s="80" t="s">
        <v>43</v>
      </c>
      <c r="K172" s="80" t="s">
        <v>44</v>
      </c>
      <c r="L172" s="84">
        <v>34036</v>
      </c>
      <c r="M172" s="80">
        <f ca="1">DATEDIF(DBGenzai[[#This Row],[生年月日]],TODAY(),"Y")</f>
        <v>32</v>
      </c>
      <c r="N172" s="347">
        <v>1400</v>
      </c>
      <c r="O172" s="85"/>
      <c r="P172" s="347">
        <v>1990</v>
      </c>
      <c r="Q172" s="85"/>
      <c r="R172" s="347">
        <f t="shared" si="3"/>
        <v>590</v>
      </c>
      <c r="S172" s="85">
        <v>320000</v>
      </c>
      <c r="T172" s="78">
        <f>IF(OR(DBGenzai[[#This Row],[標準報酬]]="",DBGenzai[[#This Row],[標準報酬]]=0),"",ROUNDUP(_xlfn.XLOOKUP(DBGenzai[[#This Row],[標準報酬]],HDATE23[月  額],HDATE23[健康保険],"",0,1)-0.5,0))</f>
        <v>16048</v>
      </c>
      <c r="U1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5">
        <f ca="1">IF(DBGenzai[[#This Row],[年齢]]&lt;=69,_xlfn.XLOOKUP(DBGenzai[[#This Row],[標準報酬]],HDATE23[月  額],HDATE23[厚生年金],"",0,1),"0")</f>
        <v>29280</v>
      </c>
      <c r="W172" s="86">
        <v>45479</v>
      </c>
      <c r="X1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2" t="s">
        <v>46</v>
      </c>
      <c r="Z172" s="80" t="s">
        <v>1926</v>
      </c>
      <c r="AA172" s="83" t="s">
        <v>3898</v>
      </c>
      <c r="AB172" s="83" t="s">
        <v>1925</v>
      </c>
      <c r="AC172" s="87">
        <v>44890</v>
      </c>
      <c r="AD172" s="87">
        <v>44455</v>
      </c>
      <c r="AE172" s="87">
        <v>45240</v>
      </c>
      <c r="AF172" s="87"/>
      <c r="AG172" s="87">
        <v>44531</v>
      </c>
      <c r="AH172" s="80" t="s">
        <v>50</v>
      </c>
      <c r="AJ172" s="100">
        <f>DBGenzai[[#This Row],[入社日]]</f>
        <v>44455</v>
      </c>
      <c r="AK172" s="343"/>
      <c r="AL172" s="355"/>
      <c r="AM172" s="77"/>
      <c r="AN172" s="355"/>
      <c r="AO172" s="345"/>
    </row>
    <row r="173" spans="1:41">
      <c r="A173" s="79" t="s">
        <v>114</v>
      </c>
      <c r="B173" s="80">
        <v>210906</v>
      </c>
      <c r="C173" s="81"/>
      <c r="D173" s="82" t="s">
        <v>1782</v>
      </c>
      <c r="E173" s="101" t="s">
        <v>4624</v>
      </c>
      <c r="F173" s="101" t="s">
        <v>2658</v>
      </c>
      <c r="G173" s="101" t="s">
        <v>2659</v>
      </c>
      <c r="H173" s="83" t="s">
        <v>459</v>
      </c>
      <c r="I173" s="83" t="s">
        <v>460</v>
      </c>
      <c r="J173" s="80" t="s">
        <v>43</v>
      </c>
      <c r="K173" s="80" t="s">
        <v>44</v>
      </c>
      <c r="L173" s="84">
        <v>32441</v>
      </c>
      <c r="M173" s="80">
        <f ca="1">DATEDIF(DBGenzai[[#This Row],[生年月日]],TODAY(),"Y")</f>
        <v>37</v>
      </c>
      <c r="N173" s="347">
        <v>1300</v>
      </c>
      <c r="O173" s="85"/>
      <c r="P173" s="347">
        <v>1650</v>
      </c>
      <c r="Q173" s="85" t="s">
        <v>86</v>
      </c>
      <c r="R173" s="347">
        <f t="shared" si="3"/>
        <v>350</v>
      </c>
      <c r="S173" s="85">
        <v>280000</v>
      </c>
      <c r="T173" s="78">
        <f>IF(OR(DBGenzai[[#This Row],[標準報酬]]="",DBGenzai[[#This Row],[標準報酬]]=0),"",ROUNDUP(_xlfn.XLOOKUP(DBGenzai[[#This Row],[標準報酬]],HDATE23[月  額],HDATE23[健康保険],"",0,1)-0.5,0))</f>
        <v>14042</v>
      </c>
      <c r="U1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5">
        <f ca="1">IF(DBGenzai[[#This Row],[年齢]]&lt;=69,_xlfn.XLOOKUP(DBGenzai[[#This Row],[標準報酬]],HDATE23[月  額],HDATE23[厚生年金],"",0,1),"0")</f>
        <v>25620</v>
      </c>
      <c r="W173" s="86">
        <v>46405</v>
      </c>
      <c r="X1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2" t="s">
        <v>46</v>
      </c>
      <c r="Z173" s="80" t="s">
        <v>461</v>
      </c>
      <c r="AA173" s="83" t="s">
        <v>2669</v>
      </c>
      <c r="AB173" s="83" t="s">
        <v>1733</v>
      </c>
      <c r="AC173" s="87">
        <v>44464</v>
      </c>
      <c r="AD173" s="87">
        <v>44455</v>
      </c>
      <c r="AE173" s="87">
        <v>45468</v>
      </c>
      <c r="AF173" s="87"/>
      <c r="AG173" s="87">
        <v>44531</v>
      </c>
      <c r="AH173" s="80" t="s">
        <v>50</v>
      </c>
      <c r="AJ173" s="100">
        <f>DBGenzai[[#This Row],[入社日]]</f>
        <v>44455</v>
      </c>
      <c r="AK173" s="343"/>
      <c r="AL173" s="355"/>
      <c r="AM173" s="77"/>
      <c r="AN173" s="355"/>
      <c r="AO173" s="345"/>
    </row>
    <row r="174" spans="1:41">
      <c r="A174" s="79" t="s">
        <v>114</v>
      </c>
      <c r="B174" s="80">
        <v>210907</v>
      </c>
      <c r="C174" s="81"/>
      <c r="D174" s="82" t="s">
        <v>2128</v>
      </c>
      <c r="E174" s="101"/>
      <c r="F174" s="82"/>
      <c r="G174" s="82"/>
      <c r="H174" s="83" t="s">
        <v>1123</v>
      </c>
      <c r="I174" s="83" t="s">
        <v>1124</v>
      </c>
      <c r="J174" s="80" t="s">
        <v>43</v>
      </c>
      <c r="K174" s="80" t="s">
        <v>44</v>
      </c>
      <c r="L174" s="84">
        <v>33320</v>
      </c>
      <c r="M174" s="80">
        <f ca="1">DATEDIF(DBGenzai[[#This Row],[生年月日]],TODAY(),"Y")</f>
        <v>34</v>
      </c>
      <c r="N174" s="347">
        <v>1400</v>
      </c>
      <c r="O174" s="85"/>
      <c r="P174" s="347">
        <v>1990</v>
      </c>
      <c r="Q174" s="85">
        <v>590</v>
      </c>
      <c r="R174" s="347">
        <f t="shared" si="3"/>
        <v>590</v>
      </c>
      <c r="S174" s="85"/>
      <c r="T174" s="78" t="str">
        <f>IF(OR(DBGenzai[[#This Row],[標準報酬]]="",DBGenzai[[#This Row],[標準報酬]]=0),"",ROUNDUP(_xlfn.XLOOKUP(DBGenzai[[#This Row],[標準報酬]],HDATE23[月  額],HDATE23[健康保険],"",0,1)-0.5,0))</f>
        <v/>
      </c>
      <c r="U1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5" t="str">
        <f ca="1">IF(DBGenzai[[#This Row],[年齢]]&lt;=69,_xlfn.XLOOKUP(DBGenzai[[#This Row],[標準報酬]],HDATE23[月  額],HDATE23[厚生年金],"",0,1),"0")</f>
        <v/>
      </c>
      <c r="W174" s="86">
        <v>44939</v>
      </c>
      <c r="X1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2" t="s">
        <v>46</v>
      </c>
      <c r="Z174" s="80" t="s">
        <v>269</v>
      </c>
      <c r="AA174" s="83" t="s">
        <v>270</v>
      </c>
      <c r="AB174" s="83" t="s">
        <v>271</v>
      </c>
      <c r="AC174" s="87">
        <v>44458</v>
      </c>
      <c r="AD174" s="87">
        <v>44459</v>
      </c>
      <c r="AE174" s="87">
        <v>44466</v>
      </c>
      <c r="AF174" s="87">
        <v>44467</v>
      </c>
      <c r="AG174" s="87"/>
      <c r="AH174" s="80"/>
      <c r="AJ174" s="100">
        <f>DBGenzai[[#This Row],[入社日]]</f>
        <v>44459</v>
      </c>
      <c r="AK174" s="343"/>
      <c r="AL174" s="355"/>
      <c r="AM174" s="77"/>
      <c r="AN174" s="355"/>
      <c r="AO174" s="345"/>
    </row>
    <row r="175" spans="1:41">
      <c r="A175" s="79" t="s">
        <v>114</v>
      </c>
      <c r="B175" s="80">
        <v>210908</v>
      </c>
      <c r="C175" s="81"/>
      <c r="D175" s="82" t="s">
        <v>144</v>
      </c>
      <c r="E175" s="262" t="s">
        <v>4650</v>
      </c>
      <c r="F175" s="275"/>
      <c r="G175" s="275"/>
      <c r="H175" s="83" t="s">
        <v>467</v>
      </c>
      <c r="I175" s="83" t="s">
        <v>468</v>
      </c>
      <c r="J175" s="80" t="s">
        <v>43</v>
      </c>
      <c r="K175" s="80" t="s">
        <v>44</v>
      </c>
      <c r="L175" s="84">
        <v>34397</v>
      </c>
      <c r="M175" s="80">
        <f ca="1">DATEDIF(DBGenzai[[#This Row],[生年月日]],TODAY(),"Y")</f>
        <v>31</v>
      </c>
      <c r="N175" s="347">
        <v>1600</v>
      </c>
      <c r="O175" s="85" t="s">
        <v>469</v>
      </c>
      <c r="P175" s="347">
        <v>2100</v>
      </c>
      <c r="Q175" s="85"/>
      <c r="R175" s="347">
        <f t="shared" si="3"/>
        <v>500</v>
      </c>
      <c r="S175" s="85">
        <v>410000</v>
      </c>
      <c r="T175" s="78">
        <f>IF(OR(DBGenzai[[#This Row],[標準報酬]]="",DBGenzai[[#This Row],[標準報酬]]=0),"",ROUNDUP(_xlfn.XLOOKUP(DBGenzai[[#This Row],[標準報酬]],HDATE23[月  額],HDATE23[健康保険],"",0,1)-0.5,0))</f>
        <v>20561</v>
      </c>
      <c r="U1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5">
        <f ca="1">IF(DBGenzai[[#This Row],[年齢]]&lt;=69,_xlfn.XLOOKUP(DBGenzai[[#This Row],[標準報酬]],HDATE23[月  額],HDATE23[厚生年金],"",0,1),"0")</f>
        <v>37515</v>
      </c>
      <c r="W175" s="86">
        <v>46288</v>
      </c>
      <c r="X1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2" t="s">
        <v>46</v>
      </c>
      <c r="Z175" s="80" t="s">
        <v>470</v>
      </c>
      <c r="AA175" s="83" t="s">
        <v>471</v>
      </c>
      <c r="AB175" s="83" t="s">
        <v>472</v>
      </c>
      <c r="AC175" s="87">
        <v>44455</v>
      </c>
      <c r="AD175" s="87">
        <v>44459</v>
      </c>
      <c r="AE175" s="87">
        <v>45411</v>
      </c>
      <c r="AF175" s="87"/>
      <c r="AG175" s="87">
        <v>44531</v>
      </c>
      <c r="AH175" s="80" t="s">
        <v>50</v>
      </c>
      <c r="AJ175" s="100">
        <f>DBGenzai[[#This Row],[入社日]]</f>
        <v>44459</v>
      </c>
      <c r="AK175" s="343"/>
      <c r="AL175" s="355"/>
      <c r="AM175" s="77"/>
      <c r="AN175" s="355"/>
      <c r="AO175" s="345"/>
    </row>
    <row r="176" spans="1:41">
      <c r="A176" s="79" t="s">
        <v>114</v>
      </c>
      <c r="B176" s="80">
        <v>210909</v>
      </c>
      <c r="C176" s="81">
        <v>83964</v>
      </c>
      <c r="D176" s="82" t="s">
        <v>193</v>
      </c>
      <c r="E176" s="93" t="s">
        <v>4651</v>
      </c>
      <c r="F176" s="82"/>
      <c r="G176" s="82"/>
      <c r="H176" s="83" t="s">
        <v>475</v>
      </c>
      <c r="I176" s="83" t="s">
        <v>476</v>
      </c>
      <c r="J176" s="80" t="s">
        <v>43</v>
      </c>
      <c r="K176" s="80" t="s">
        <v>44</v>
      </c>
      <c r="L176" s="84">
        <v>33600</v>
      </c>
      <c r="M176" s="80">
        <f ca="1">DATEDIF(DBGenzai[[#This Row],[生年月日]],TODAY(),"Y")</f>
        <v>33</v>
      </c>
      <c r="N176" s="347">
        <v>1500</v>
      </c>
      <c r="O176" s="85"/>
      <c r="P176" s="347">
        <v>2300</v>
      </c>
      <c r="Q176" s="85"/>
      <c r="R176" s="347">
        <f t="shared" si="3"/>
        <v>800</v>
      </c>
      <c r="S176" s="85"/>
      <c r="T176" s="78" t="str">
        <f>IF(OR(DBGenzai[[#This Row],[標準報酬]]="",DBGenzai[[#This Row],[標準報酬]]=0),"",ROUNDUP(_xlfn.XLOOKUP(DBGenzai[[#This Row],[標準報酬]],HDATE23[月  額],HDATE23[健康保険],"",0,1)-0.5,0))</f>
        <v/>
      </c>
      <c r="U1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5" t="str">
        <f ca="1">IF(DBGenzai[[#This Row],[年齢]]&lt;=69,_xlfn.XLOOKUP(DBGenzai[[#This Row],[標準報酬]],HDATE23[月  額],HDATE23[厚生年金],"",0,1),"0")</f>
        <v/>
      </c>
      <c r="W176" s="86">
        <v>45157</v>
      </c>
      <c r="X1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2" t="s">
        <v>46</v>
      </c>
      <c r="Z176" s="80" t="s">
        <v>217</v>
      </c>
      <c r="AA176" s="83" t="s">
        <v>477</v>
      </c>
      <c r="AB176" s="83" t="s">
        <v>478</v>
      </c>
      <c r="AC176" s="87">
        <v>44458</v>
      </c>
      <c r="AD176" s="87">
        <v>44460</v>
      </c>
      <c r="AE176" s="87">
        <v>44915</v>
      </c>
      <c r="AF176" s="87"/>
      <c r="AG176" s="87">
        <v>44531</v>
      </c>
      <c r="AH176" s="80" t="s">
        <v>50</v>
      </c>
      <c r="AJ176" s="100">
        <f>DBGenzai[[#This Row],[入社日]]</f>
        <v>44460</v>
      </c>
      <c r="AK176" s="343"/>
      <c r="AL176" s="355"/>
      <c r="AM176" s="77"/>
      <c r="AN176" s="355"/>
      <c r="AO176" s="345"/>
    </row>
    <row r="177" spans="1:41">
      <c r="A177" s="79" t="s">
        <v>114</v>
      </c>
      <c r="B177" s="80">
        <v>210916</v>
      </c>
      <c r="C177" s="81"/>
      <c r="D177" s="82" t="s">
        <v>76</v>
      </c>
      <c r="E177" s="82" t="s">
        <v>4623</v>
      </c>
      <c r="F177" s="82"/>
      <c r="G177" s="82"/>
      <c r="H177" s="83" t="s">
        <v>1125</v>
      </c>
      <c r="I177" s="83" t="s">
        <v>1126</v>
      </c>
      <c r="J177" s="80" t="s">
        <v>43</v>
      </c>
      <c r="K177" s="80" t="s">
        <v>64</v>
      </c>
      <c r="L177" s="84">
        <v>24131</v>
      </c>
      <c r="M177" s="80">
        <f ca="1">DATEDIF(DBGenzai[[#This Row],[生年月日]],TODAY(),"Y")</f>
        <v>59</v>
      </c>
      <c r="N177" s="347">
        <v>1400</v>
      </c>
      <c r="O177" s="85"/>
      <c r="P177" s="347">
        <v>1650</v>
      </c>
      <c r="Q177" s="85">
        <v>250</v>
      </c>
      <c r="R177" s="347">
        <f t="shared" si="3"/>
        <v>250</v>
      </c>
      <c r="S177" s="85"/>
      <c r="T177" s="78" t="str">
        <f>IF(OR(DBGenzai[[#This Row],[標準報酬]]="",DBGenzai[[#This Row],[標準報酬]]=0),"",ROUNDUP(_xlfn.XLOOKUP(DBGenzai[[#This Row],[標準報酬]],HDATE23[月  額],HDATE23[健康保険],"",0,1)-0.5,0))</f>
        <v/>
      </c>
      <c r="U1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5" t="str">
        <f ca="1">IF(DBGenzai[[#This Row],[年齢]]&lt;=69,_xlfn.XLOOKUP(DBGenzai[[#This Row],[標準報酬]],HDATE23[月  額],HDATE23[厚生年金],"",0,1),"0")</f>
        <v/>
      </c>
      <c r="W177" s="86">
        <v>46555</v>
      </c>
      <c r="X1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2" t="s">
        <v>66</v>
      </c>
      <c r="Z177" s="80" t="s">
        <v>81</v>
      </c>
      <c r="AA177" s="83" t="s">
        <v>109</v>
      </c>
      <c r="AB177" s="83" t="s">
        <v>4057</v>
      </c>
      <c r="AC177" s="87">
        <v>44457</v>
      </c>
      <c r="AD177" s="87">
        <v>44460</v>
      </c>
      <c r="AE177" s="87">
        <v>44463</v>
      </c>
      <c r="AF177" s="87">
        <v>44465</v>
      </c>
      <c r="AG177" s="87"/>
      <c r="AH177" s="80"/>
      <c r="AJ177" s="100">
        <f>DBGenzai[[#This Row],[入社日]]</f>
        <v>44460</v>
      </c>
      <c r="AK177" s="343"/>
      <c r="AL177" s="355"/>
      <c r="AM177" s="77"/>
      <c r="AN177" s="355"/>
      <c r="AO177" s="345"/>
    </row>
    <row r="178" spans="1:41">
      <c r="A178" s="79" t="s">
        <v>40</v>
      </c>
      <c r="B178" s="80">
        <v>210910</v>
      </c>
      <c r="C178" s="81">
        <v>222027</v>
      </c>
      <c r="D178" s="82" t="s">
        <v>76</v>
      </c>
      <c r="E178" s="262" t="s">
        <v>4623</v>
      </c>
      <c r="F178" s="275" t="s">
        <v>3843</v>
      </c>
      <c r="G178" s="450" t="s">
        <v>4136</v>
      </c>
      <c r="H178" s="83" t="s">
        <v>473</v>
      </c>
      <c r="I178" s="83" t="s">
        <v>474</v>
      </c>
      <c r="J178" s="80" t="s">
        <v>43</v>
      </c>
      <c r="K178" s="80" t="s">
        <v>44</v>
      </c>
      <c r="L178" s="84">
        <v>32792</v>
      </c>
      <c r="M178" s="80">
        <f ca="1">DATEDIF(DBGenzai[[#This Row],[生年月日]],TODAY(),"Y")</f>
        <v>36</v>
      </c>
      <c r="N178" s="347">
        <v>1410</v>
      </c>
      <c r="O178" s="85"/>
      <c r="P178" s="347">
        <v>1820</v>
      </c>
      <c r="Q178" s="85" t="s">
        <v>99</v>
      </c>
      <c r="R178" s="347">
        <f t="shared" si="3"/>
        <v>410</v>
      </c>
      <c r="S178" s="85">
        <v>300000</v>
      </c>
      <c r="T178" s="78">
        <f>IF(OR(DBGenzai[[#This Row],[標準報酬]]="",DBGenzai[[#This Row],[標準報酬]]=0),"",ROUNDUP(_xlfn.XLOOKUP(DBGenzai[[#This Row],[標準報酬]],HDATE23[月  額],HDATE23[健康保険],"",0,1)-0.5,0))</f>
        <v>15045</v>
      </c>
      <c r="U1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5">
        <f ca="1">IF(DBGenzai[[#This Row],[年齢]]&lt;=69,_xlfn.XLOOKUP(DBGenzai[[#This Row],[標準報酬]],HDATE23[月  額],HDATE23[厚生年金],"",0,1),"0")</f>
        <v>27450</v>
      </c>
      <c r="W178" s="86">
        <v>46524</v>
      </c>
      <c r="X1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2" t="s">
        <v>46</v>
      </c>
      <c r="Z178" s="80" t="s">
        <v>124</v>
      </c>
      <c r="AA178" s="83" t="s">
        <v>125</v>
      </c>
      <c r="AB178" s="83" t="s">
        <v>126</v>
      </c>
      <c r="AC178" s="87">
        <v>44458</v>
      </c>
      <c r="AD178" s="87">
        <v>44460</v>
      </c>
      <c r="AE178" s="87">
        <v>46017</v>
      </c>
      <c r="AF178" s="87"/>
      <c r="AG178" s="87">
        <v>44531</v>
      </c>
      <c r="AH178" s="80" t="s">
        <v>50</v>
      </c>
      <c r="AJ178" s="100">
        <f>DBGenzai[[#This Row],[入社日]]</f>
        <v>44460</v>
      </c>
      <c r="AK178" s="343"/>
      <c r="AL178" s="355"/>
      <c r="AM178" s="77"/>
      <c r="AN178" s="355"/>
      <c r="AO178" s="345" t="s">
        <v>4394</v>
      </c>
    </row>
    <row r="179" spans="1:41">
      <c r="A179" s="79" t="s">
        <v>114</v>
      </c>
      <c r="B179" s="80">
        <v>210911</v>
      </c>
      <c r="C179" s="81">
        <v>222028</v>
      </c>
      <c r="D179" s="82" t="s">
        <v>76</v>
      </c>
      <c r="E179" s="93" t="s">
        <v>4623</v>
      </c>
      <c r="F179" s="101" t="s">
        <v>3843</v>
      </c>
      <c r="G179" s="417" t="s">
        <v>4136</v>
      </c>
      <c r="H179" s="83" t="s">
        <v>483</v>
      </c>
      <c r="I179" s="83" t="s">
        <v>484</v>
      </c>
      <c r="J179" s="80" t="s">
        <v>43</v>
      </c>
      <c r="K179" s="80" t="s">
        <v>44</v>
      </c>
      <c r="L179" s="84">
        <v>33282</v>
      </c>
      <c r="M179" s="80">
        <f ca="1">DATEDIF(DBGenzai[[#This Row],[生年月日]],TODAY(),"Y")</f>
        <v>34</v>
      </c>
      <c r="N179" s="347">
        <v>1410</v>
      </c>
      <c r="O179" s="85"/>
      <c r="P179" s="347">
        <v>1810</v>
      </c>
      <c r="Q179" s="85" t="s">
        <v>99</v>
      </c>
      <c r="R179" s="347">
        <f t="shared" si="3"/>
        <v>400</v>
      </c>
      <c r="S179" s="85">
        <v>300000</v>
      </c>
      <c r="T179" s="78">
        <f>IF(OR(DBGenzai[[#This Row],[標準報酬]]="",DBGenzai[[#This Row],[標準報酬]]=0),"",ROUNDUP(_xlfn.XLOOKUP(DBGenzai[[#This Row],[標準報酬]],HDATE23[月  額],HDATE23[健康保険],"",0,1)-0.5,0))</f>
        <v>15045</v>
      </c>
      <c r="U1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5">
        <f ca="1">IF(DBGenzai[[#This Row],[年齢]]&lt;=69,_xlfn.XLOOKUP(DBGenzai[[#This Row],[標準報酬]],HDATE23[月  額],HDATE23[厚生年金],"",0,1),"0")</f>
        <v>27450</v>
      </c>
      <c r="W179" s="86">
        <v>46573</v>
      </c>
      <c r="X1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2" t="s">
        <v>46</v>
      </c>
      <c r="Z179" s="80" t="s">
        <v>1719</v>
      </c>
      <c r="AA179" s="83" t="s">
        <v>3900</v>
      </c>
      <c r="AB179" s="83" t="s">
        <v>3943</v>
      </c>
      <c r="AC179" s="87">
        <v>44864</v>
      </c>
      <c r="AD179" s="87">
        <v>44466</v>
      </c>
      <c r="AE179" s="87">
        <v>45730</v>
      </c>
      <c r="AF179" s="87"/>
      <c r="AG179" s="87">
        <v>44531</v>
      </c>
      <c r="AH179" s="80" t="s">
        <v>50</v>
      </c>
      <c r="AJ179" s="100">
        <f>DBGenzai[[#This Row],[入社日]]</f>
        <v>44466</v>
      </c>
      <c r="AK179" s="343"/>
      <c r="AL179" s="355"/>
      <c r="AM179" s="77"/>
      <c r="AN179" s="355"/>
      <c r="AO179" s="345"/>
    </row>
    <row r="180" spans="1:41">
      <c r="A180" s="79" t="s">
        <v>114</v>
      </c>
      <c r="B180" s="80">
        <v>210912</v>
      </c>
      <c r="C180" s="81">
        <v>242023</v>
      </c>
      <c r="D180" s="82" t="s">
        <v>95</v>
      </c>
      <c r="E180" s="82" t="s">
        <v>4626</v>
      </c>
      <c r="F180" s="256" t="s">
        <v>1983</v>
      </c>
      <c r="G180" s="6" t="s">
        <v>2650</v>
      </c>
      <c r="H180" s="83" t="s">
        <v>479</v>
      </c>
      <c r="I180" s="83" t="s">
        <v>480</v>
      </c>
      <c r="J180" s="80" t="s">
        <v>43</v>
      </c>
      <c r="K180" s="80" t="s">
        <v>44</v>
      </c>
      <c r="L180" s="84">
        <v>32994</v>
      </c>
      <c r="M180" s="80">
        <f ca="1">DATEDIF(DBGenzai[[#This Row],[生年月日]],TODAY(),"Y")</f>
        <v>35</v>
      </c>
      <c r="N180" s="347">
        <v>1430</v>
      </c>
      <c r="O180" s="85"/>
      <c r="P180" s="347">
        <v>1840</v>
      </c>
      <c r="Q180" s="85" t="s">
        <v>80</v>
      </c>
      <c r="R180" s="347">
        <f t="shared" si="3"/>
        <v>410</v>
      </c>
      <c r="S180" s="85">
        <v>280000</v>
      </c>
      <c r="T180" s="78">
        <f>IF(OR(DBGenzai[[#This Row],[標準報酬]]="",DBGenzai[[#This Row],[標準報酬]]=0),"",ROUNDUP(_xlfn.XLOOKUP(DBGenzai[[#This Row],[標準報酬]],HDATE23[月  額],HDATE23[健康保険],"",0,1)-0.5,0))</f>
        <v>14042</v>
      </c>
      <c r="U1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5">
        <f ca="1">IF(DBGenzai[[#This Row],[年齢]]&lt;=69,_xlfn.XLOOKUP(DBGenzai[[#This Row],[標準報酬]],HDATE23[月  額],HDATE23[厚生年金],"",0,1),"0")</f>
        <v>25620</v>
      </c>
      <c r="W180" s="86">
        <v>46627</v>
      </c>
      <c r="X1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2" t="s">
        <v>46</v>
      </c>
      <c r="Z180" s="80" t="s">
        <v>105</v>
      </c>
      <c r="AA180" s="83" t="s">
        <v>481</v>
      </c>
      <c r="AB180" s="83" t="s">
        <v>482</v>
      </c>
      <c r="AC180" s="87">
        <v>44464</v>
      </c>
      <c r="AD180" s="87">
        <v>44466</v>
      </c>
      <c r="AE180" s="87">
        <v>45679</v>
      </c>
      <c r="AF180" s="87"/>
      <c r="AG180" s="87">
        <v>44531</v>
      </c>
      <c r="AH180" s="80" t="s">
        <v>50</v>
      </c>
      <c r="AJ180" s="100">
        <f>DBGenzai[[#This Row],[入社日]]</f>
        <v>44466</v>
      </c>
      <c r="AK180" s="343"/>
      <c r="AL180" s="355"/>
      <c r="AM180" s="77"/>
      <c r="AN180" s="355"/>
      <c r="AO180" s="345"/>
    </row>
    <row r="181" spans="1:41">
      <c r="A181" s="79" t="s">
        <v>114</v>
      </c>
      <c r="B181" s="80">
        <v>210913</v>
      </c>
      <c r="C181" s="81"/>
      <c r="D181" s="82" t="s">
        <v>61</v>
      </c>
      <c r="E181" s="101"/>
      <c r="F181" s="82"/>
      <c r="G181" s="82"/>
      <c r="H181" s="83" t="s">
        <v>1127</v>
      </c>
      <c r="I181" s="83" t="s">
        <v>1128</v>
      </c>
      <c r="J181" s="80" t="s">
        <v>43</v>
      </c>
      <c r="K181" s="80" t="s">
        <v>64</v>
      </c>
      <c r="L181" s="84">
        <v>29484</v>
      </c>
      <c r="M181" s="80">
        <f ca="1">DATEDIF(DBGenzai[[#This Row],[生年月日]],TODAY(),"Y")</f>
        <v>45</v>
      </c>
      <c r="N181" s="347">
        <v>1400</v>
      </c>
      <c r="O181" s="85" t="s">
        <v>1129</v>
      </c>
      <c r="P181" s="347">
        <v>1872</v>
      </c>
      <c r="Q181" s="85"/>
      <c r="R181" s="347">
        <f t="shared" si="3"/>
        <v>472</v>
      </c>
      <c r="S181" s="85"/>
      <c r="T181" s="78" t="str">
        <f>IF(OR(DBGenzai[[#This Row],[標準報酬]]="",DBGenzai[[#This Row],[標準報酬]]=0),"",ROUNDUP(_xlfn.XLOOKUP(DBGenzai[[#This Row],[標準報酬]],HDATE23[月  額],HDATE23[健康保険],"",0,1)-0.5,0))</f>
        <v/>
      </c>
      <c r="U1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5" t="str">
        <f ca="1">IF(DBGenzai[[#This Row],[年齢]]&lt;=69,_xlfn.XLOOKUP(DBGenzai[[#This Row],[標準報酬]],HDATE23[月  額],HDATE23[厚生年金],"",0,1),"0")</f>
        <v/>
      </c>
      <c r="W181" s="86">
        <v>46164</v>
      </c>
      <c r="X1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2" t="s">
        <v>66</v>
      </c>
      <c r="Z181" s="80" t="s">
        <v>1130</v>
      </c>
      <c r="AA181" s="83" t="s">
        <v>1131</v>
      </c>
      <c r="AB181" s="83" t="s">
        <v>1132</v>
      </c>
      <c r="AC181" s="87" t="s">
        <v>49</v>
      </c>
      <c r="AD181" s="87">
        <v>44466</v>
      </c>
      <c r="AE181" s="87">
        <v>44544</v>
      </c>
      <c r="AF181" s="87"/>
      <c r="AG181" s="87">
        <v>44531</v>
      </c>
      <c r="AH181" s="80"/>
      <c r="AJ181" s="100">
        <f>DBGenzai[[#This Row],[入社日]]</f>
        <v>44466</v>
      </c>
      <c r="AK181" s="343"/>
      <c r="AL181" s="355"/>
      <c r="AM181" s="77"/>
      <c r="AN181" s="355"/>
      <c r="AO181" s="345"/>
    </row>
    <row r="182" spans="1:41">
      <c r="A182" s="79" t="s">
        <v>114</v>
      </c>
      <c r="B182" s="80">
        <v>210915</v>
      </c>
      <c r="C182" s="81"/>
      <c r="D182" s="82" t="s">
        <v>95</v>
      </c>
      <c r="E182" s="259"/>
      <c r="F182" s="259"/>
      <c r="G182" s="259"/>
      <c r="H182" s="83" t="s">
        <v>1133</v>
      </c>
      <c r="I182" s="83" t="s">
        <v>640</v>
      </c>
      <c r="J182" s="80" t="s">
        <v>43</v>
      </c>
      <c r="K182" s="80" t="s">
        <v>44</v>
      </c>
      <c r="L182" s="84">
        <v>34934</v>
      </c>
      <c r="M182" s="80">
        <f ca="1">DATEDIF(DBGenzai[[#This Row],[生年月日]],TODAY(),"Y")</f>
        <v>30</v>
      </c>
      <c r="N182" s="347">
        <v>1250</v>
      </c>
      <c r="O182" s="85"/>
      <c r="P182" s="347">
        <v>1600</v>
      </c>
      <c r="Q182" s="85">
        <v>350</v>
      </c>
      <c r="R182" s="347">
        <f t="shared" si="3"/>
        <v>350</v>
      </c>
      <c r="S182" s="85"/>
      <c r="T182" s="78" t="str">
        <f>IF(OR(DBGenzai[[#This Row],[標準報酬]]="",DBGenzai[[#This Row],[標準報酬]]=0),"",ROUNDUP(_xlfn.XLOOKUP(DBGenzai[[#This Row],[標準報酬]],HDATE23[月  額],HDATE23[健康保険],"",0,1)-0.5,0))</f>
        <v/>
      </c>
      <c r="U1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5" t="str">
        <f ca="1">IF(DBGenzai[[#This Row],[年齢]]&lt;=69,_xlfn.XLOOKUP(DBGenzai[[#This Row],[標準報酬]],HDATE23[月  額],HDATE23[厚生年金],"",0,1),"0")</f>
        <v/>
      </c>
      <c r="W182" s="86">
        <v>45246</v>
      </c>
      <c r="X1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2" t="s">
        <v>46</v>
      </c>
      <c r="Z182" s="80" t="s">
        <v>105</v>
      </c>
      <c r="AA182" s="83" t="s">
        <v>481</v>
      </c>
      <c r="AB182" s="83" t="s">
        <v>482</v>
      </c>
      <c r="AC182" s="87">
        <v>44464</v>
      </c>
      <c r="AD182" s="87">
        <v>44466</v>
      </c>
      <c r="AE182" s="87">
        <v>44468</v>
      </c>
      <c r="AF182" s="87">
        <v>44468</v>
      </c>
      <c r="AG182" s="87"/>
      <c r="AH182" s="80"/>
      <c r="AJ182" s="100">
        <f>DBGenzai[[#This Row],[入社日]]</f>
        <v>44466</v>
      </c>
      <c r="AK182" s="343"/>
      <c r="AL182" s="355"/>
      <c r="AM182" s="77"/>
      <c r="AN182" s="355"/>
      <c r="AO182" s="345"/>
    </row>
    <row r="183" spans="1:41">
      <c r="A183" s="79" t="s">
        <v>114</v>
      </c>
      <c r="B183" s="80">
        <v>210914</v>
      </c>
      <c r="C183" s="81">
        <v>222029</v>
      </c>
      <c r="D183" s="82" t="s">
        <v>76</v>
      </c>
      <c r="E183" s="82" t="s">
        <v>4623</v>
      </c>
      <c r="F183" s="101" t="s">
        <v>3154</v>
      </c>
      <c r="G183" s="6" t="s">
        <v>2643</v>
      </c>
      <c r="H183" s="83" t="s">
        <v>487</v>
      </c>
      <c r="I183" s="83" t="s">
        <v>488</v>
      </c>
      <c r="J183" s="80" t="s">
        <v>43</v>
      </c>
      <c r="K183" s="80" t="s">
        <v>44</v>
      </c>
      <c r="L183" s="84">
        <v>34689</v>
      </c>
      <c r="M183" s="80">
        <f ca="1">DATEDIF(DBGenzai[[#This Row],[生年月日]],TODAY(),"Y")</f>
        <v>30</v>
      </c>
      <c r="N183" s="347">
        <v>1400</v>
      </c>
      <c r="O183" s="85"/>
      <c r="P183" s="347">
        <v>1780</v>
      </c>
      <c r="Q183" s="85" t="s">
        <v>99</v>
      </c>
      <c r="R183" s="347">
        <f t="shared" si="3"/>
        <v>380</v>
      </c>
      <c r="S183" s="85">
        <v>240000</v>
      </c>
      <c r="T183" s="78">
        <f>IF(OR(DBGenzai[[#This Row],[標準報酬]]="",DBGenzai[[#This Row],[標準報酬]]=0),"",ROUNDUP(_xlfn.XLOOKUP(DBGenzai[[#This Row],[標準報酬]],HDATE23[月  額],HDATE23[健康保険],"",0,1)-0.5,0))</f>
        <v>12036</v>
      </c>
      <c r="U1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5">
        <f ca="1">IF(DBGenzai[[#This Row],[年齢]]&lt;=69,_xlfn.XLOOKUP(DBGenzai[[#This Row],[標準報酬]],HDATE23[月  額],HDATE23[厚生年金],"",0,1),"0")</f>
        <v>21960</v>
      </c>
      <c r="W183" s="86">
        <v>45437</v>
      </c>
      <c r="X1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2" t="s">
        <v>46</v>
      </c>
      <c r="Z183" s="80" t="s">
        <v>1719</v>
      </c>
      <c r="AA183" s="83" t="s">
        <v>2596</v>
      </c>
      <c r="AB183" s="83" t="s">
        <v>2594</v>
      </c>
      <c r="AC183" s="87">
        <v>44473</v>
      </c>
      <c r="AD183" s="87">
        <v>44469</v>
      </c>
      <c r="AE183" s="87">
        <v>45280</v>
      </c>
      <c r="AF183" s="87"/>
      <c r="AG183" s="87">
        <v>44531</v>
      </c>
      <c r="AH183" s="80" t="s">
        <v>50</v>
      </c>
      <c r="AJ183" s="100">
        <f>DBGenzai[[#This Row],[入社日]]</f>
        <v>44469</v>
      </c>
      <c r="AK183" s="343"/>
      <c r="AL183" s="355"/>
      <c r="AM183" s="77"/>
      <c r="AN183" s="355"/>
      <c r="AO183" s="345"/>
    </row>
    <row r="184" spans="1:41">
      <c r="A184" s="79" t="s">
        <v>40</v>
      </c>
      <c r="B184" s="80">
        <v>211003</v>
      </c>
      <c r="C184" s="81">
        <v>232020</v>
      </c>
      <c r="D184" s="82" t="s">
        <v>152</v>
      </c>
      <c r="E184" s="101" t="s">
        <v>4630</v>
      </c>
      <c r="F184" s="256" t="s">
        <v>3779</v>
      </c>
      <c r="G184" s="256" t="s">
        <v>3778</v>
      </c>
      <c r="H184" s="83" t="s">
        <v>494</v>
      </c>
      <c r="I184" s="83" t="s">
        <v>495</v>
      </c>
      <c r="J184" s="80" t="s">
        <v>43</v>
      </c>
      <c r="K184" s="80" t="s">
        <v>389</v>
      </c>
      <c r="L184" s="84">
        <v>24511</v>
      </c>
      <c r="M184" s="80">
        <f ca="1">DATEDIF(DBGenzai[[#This Row],[生年月日]],TODAY(),"Y")</f>
        <v>58</v>
      </c>
      <c r="N184" s="347">
        <v>1300</v>
      </c>
      <c r="O184" s="85"/>
      <c r="P184" s="347">
        <v>1870</v>
      </c>
      <c r="Q184" s="85"/>
      <c r="R184" s="347">
        <f t="shared" si="3"/>
        <v>570</v>
      </c>
      <c r="S184" s="85">
        <v>280000</v>
      </c>
      <c r="T184" s="78">
        <f>IF(OR(DBGenzai[[#This Row],[標準報酬]]="",DBGenzai[[#This Row],[標準報酬]]=0),"",ROUNDUP(_xlfn.XLOOKUP(DBGenzai[[#This Row],[標準報酬]],HDATE23[月  額],HDATE23[健康保険],"",0,1)-0.5,0))</f>
        <v>14042</v>
      </c>
      <c r="U184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5">
        <f ca="1">IF(DBGenzai[[#This Row],[年齢]]&lt;=69,_xlfn.XLOOKUP(DBGenzai[[#This Row],[標準報酬]],HDATE23[月  額],HDATE23[厚生年金],"",0,1),"0")</f>
        <v>25620</v>
      </c>
      <c r="W184" s="86"/>
      <c r="X1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2"/>
      <c r="Z184" s="80" t="s">
        <v>496</v>
      </c>
      <c r="AA184" s="83" t="s">
        <v>2478</v>
      </c>
      <c r="AB184" s="83"/>
      <c r="AC184" s="87" t="s">
        <v>49</v>
      </c>
      <c r="AD184" s="87">
        <v>44470</v>
      </c>
      <c r="AE184" s="87"/>
      <c r="AF184" s="87"/>
      <c r="AG184" s="87">
        <v>44531</v>
      </c>
      <c r="AH184" s="80" t="s">
        <v>50</v>
      </c>
      <c r="AJ184" s="100">
        <f>DBGenzai[[#This Row],[入社日]]</f>
        <v>44470</v>
      </c>
      <c r="AK184" s="343"/>
      <c r="AL184" s="355"/>
      <c r="AM184" s="77"/>
      <c r="AN184" s="355"/>
      <c r="AO184" s="345"/>
    </row>
    <row r="185" spans="1:41">
      <c r="A185" s="79" t="s">
        <v>40</v>
      </c>
      <c r="B185" s="80">
        <v>211004</v>
      </c>
      <c r="C185" s="81">
        <v>232025</v>
      </c>
      <c r="D185" s="82" t="s">
        <v>152</v>
      </c>
      <c r="E185" s="82" t="s">
        <v>4641</v>
      </c>
      <c r="F185" s="256" t="s">
        <v>3780</v>
      </c>
      <c r="G185" s="6" t="s">
        <v>2637</v>
      </c>
      <c r="H185" s="83" t="s">
        <v>500</v>
      </c>
      <c r="I185" s="83" t="s">
        <v>501</v>
      </c>
      <c r="J185" s="80" t="s">
        <v>43</v>
      </c>
      <c r="K185" s="80" t="s">
        <v>389</v>
      </c>
      <c r="L185" s="84">
        <v>31792</v>
      </c>
      <c r="M185" s="80">
        <f ca="1">DATEDIF(DBGenzai[[#This Row],[生年月日]],TODAY(),"Y")</f>
        <v>38</v>
      </c>
      <c r="N185" s="347">
        <v>1160</v>
      </c>
      <c r="O185" s="85"/>
      <c r="P185" s="347">
        <v>1820</v>
      </c>
      <c r="Q185" s="85"/>
      <c r="R185" s="347">
        <f t="shared" si="3"/>
        <v>660</v>
      </c>
      <c r="S185" s="85">
        <v>190000</v>
      </c>
      <c r="T185" s="78">
        <f>IF(OR(DBGenzai[[#This Row],[標準報酬]]="",DBGenzai[[#This Row],[標準報酬]]=0),"",ROUNDUP(_xlfn.XLOOKUP(DBGenzai[[#This Row],[標準報酬]],HDATE23[月  額],HDATE23[健康保険],"",0,1)-0.5,0))</f>
        <v>9528</v>
      </c>
      <c r="U1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5">
        <f ca="1">IF(DBGenzai[[#This Row],[年齢]]&lt;=69,_xlfn.XLOOKUP(DBGenzai[[#This Row],[標準報酬]],HDATE23[月  額],HDATE23[厚生年金],"",0,1),"0")</f>
        <v>17385</v>
      </c>
      <c r="W185" s="86"/>
      <c r="X1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2"/>
      <c r="Z185" s="80" t="s">
        <v>502</v>
      </c>
      <c r="AA185" s="83" t="s">
        <v>2477</v>
      </c>
      <c r="AB185" s="83"/>
      <c r="AC185" s="87" t="s">
        <v>49</v>
      </c>
      <c r="AD185" s="87">
        <v>44470</v>
      </c>
      <c r="AE185" s="87"/>
      <c r="AF185" s="87"/>
      <c r="AG185" s="87">
        <v>44531</v>
      </c>
      <c r="AH185" s="80" t="s">
        <v>50</v>
      </c>
      <c r="AJ185" s="100">
        <f>DBGenzai[[#This Row],[入社日]]</f>
        <v>44470</v>
      </c>
      <c r="AK185" s="343"/>
      <c r="AL185" s="355"/>
      <c r="AM185" s="77"/>
      <c r="AN185" s="355"/>
      <c r="AO185" s="345"/>
    </row>
    <row r="186" spans="1:41">
      <c r="A186" s="79" t="s">
        <v>40</v>
      </c>
      <c r="B186" s="80">
        <v>211006</v>
      </c>
      <c r="C186" s="81">
        <v>232022</v>
      </c>
      <c r="D186" s="82" t="s">
        <v>152</v>
      </c>
      <c r="E186" s="259" t="s">
        <v>4641</v>
      </c>
      <c r="F186" s="256" t="s">
        <v>3267</v>
      </c>
      <c r="G186" s="6" t="s">
        <v>2640</v>
      </c>
      <c r="H186" s="83" t="s">
        <v>506</v>
      </c>
      <c r="I186" s="83" t="s">
        <v>507</v>
      </c>
      <c r="J186" s="80" t="s">
        <v>43</v>
      </c>
      <c r="K186" s="80" t="s">
        <v>389</v>
      </c>
      <c r="L186" s="84">
        <v>22913</v>
      </c>
      <c r="M186" s="80">
        <f ca="1">DATEDIF(DBGenzai[[#This Row],[生年月日]],TODAY(),"Y")</f>
        <v>63</v>
      </c>
      <c r="N186" s="347">
        <v>1360</v>
      </c>
      <c r="O186" s="85"/>
      <c r="P186" s="347">
        <v>1920</v>
      </c>
      <c r="Q186" s="85"/>
      <c r="R186" s="347">
        <f t="shared" si="3"/>
        <v>560</v>
      </c>
      <c r="S186" s="85">
        <v>260000</v>
      </c>
      <c r="T186" s="78">
        <f>IF(OR(DBGenzai[[#This Row],[標準報酬]]="",DBGenzai[[#This Row],[標準報酬]]=0),"",ROUNDUP(_xlfn.XLOOKUP(DBGenzai[[#This Row],[標準報酬]],HDATE23[月  額],HDATE23[健康保険],"",0,1)-0.5,0))</f>
        <v>13039</v>
      </c>
      <c r="U186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5">
        <f ca="1">IF(DBGenzai[[#This Row],[年齢]]&lt;=69,_xlfn.XLOOKUP(DBGenzai[[#This Row],[標準報酬]],HDATE23[月  額],HDATE23[厚生年金],"",0,1),"0")</f>
        <v>23790</v>
      </c>
      <c r="W186" s="86"/>
      <c r="X1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2"/>
      <c r="Z186" s="80" t="s">
        <v>4570</v>
      </c>
      <c r="AA186" s="83" t="s">
        <v>4568</v>
      </c>
      <c r="AB186" s="83" t="s">
        <v>4569</v>
      </c>
      <c r="AC186" s="87" t="s">
        <v>49</v>
      </c>
      <c r="AD186" s="87">
        <v>44470</v>
      </c>
      <c r="AE186" s="87"/>
      <c r="AF186" s="87"/>
      <c r="AG186" s="87">
        <v>44531</v>
      </c>
      <c r="AH186" s="80" t="s">
        <v>50</v>
      </c>
      <c r="AJ186" s="100">
        <f>DBGenzai[[#This Row],[入社日]]</f>
        <v>44470</v>
      </c>
      <c r="AK186" s="343"/>
      <c r="AL186" s="355"/>
      <c r="AM186" s="77"/>
      <c r="AN186" s="355"/>
      <c r="AO186" s="345"/>
    </row>
    <row r="187" spans="1:41">
      <c r="A187" s="79" t="s">
        <v>114</v>
      </c>
      <c r="B187" s="80">
        <v>211001</v>
      </c>
      <c r="C187" s="81">
        <v>232021</v>
      </c>
      <c r="D187" s="82" t="s">
        <v>152</v>
      </c>
      <c r="E187" s="101" t="s">
        <v>4630</v>
      </c>
      <c r="F187" s="256" t="s">
        <v>1991</v>
      </c>
      <c r="G187" s="256"/>
      <c r="H187" s="83" t="s">
        <v>490</v>
      </c>
      <c r="I187" s="83" t="s">
        <v>491</v>
      </c>
      <c r="J187" s="80" t="s">
        <v>43</v>
      </c>
      <c r="K187" s="80" t="s">
        <v>389</v>
      </c>
      <c r="L187" s="84">
        <v>25188</v>
      </c>
      <c r="M187" s="80">
        <f ca="1">DATEDIF(DBGenzai[[#This Row],[生年月日]],TODAY(),"Y")</f>
        <v>56</v>
      </c>
      <c r="N187" s="347">
        <v>1350</v>
      </c>
      <c r="O187" s="85"/>
      <c r="P187" s="347">
        <v>1770</v>
      </c>
      <c r="Q187" s="85"/>
      <c r="R187" s="347">
        <f t="shared" si="3"/>
        <v>420</v>
      </c>
      <c r="S187" s="85"/>
      <c r="T187" s="78" t="str">
        <f>IF(OR(DBGenzai[[#This Row],[標準報酬]]="",DBGenzai[[#This Row],[標準報酬]]=0),"",ROUNDUP(_xlfn.XLOOKUP(DBGenzai[[#This Row],[標準報酬]],HDATE23[月  額],HDATE23[健康保険],"",0,1)-0.5,0))</f>
        <v/>
      </c>
      <c r="U1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5" t="str">
        <f ca="1">IF(DBGenzai[[#This Row],[年齢]]&lt;=69,_xlfn.XLOOKUP(DBGenzai[[#This Row],[標準報酬]],HDATE23[月  額],HDATE23[厚生年金],"",0,1),"0")</f>
        <v/>
      </c>
      <c r="W187" s="86"/>
      <c r="X1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2"/>
      <c r="Z187" s="80" t="s">
        <v>492</v>
      </c>
      <c r="AA187" s="83" t="s">
        <v>493</v>
      </c>
      <c r="AB187" s="83"/>
      <c r="AC187" s="87" t="s">
        <v>49</v>
      </c>
      <c r="AD187" s="87">
        <v>44470</v>
      </c>
      <c r="AE187" s="87">
        <v>44834</v>
      </c>
      <c r="AF187" s="87"/>
      <c r="AG187" s="87">
        <v>44531</v>
      </c>
      <c r="AH187" s="80" t="s">
        <v>50</v>
      </c>
      <c r="AJ187" s="100">
        <f>DBGenzai[[#This Row],[入社日]]</f>
        <v>44470</v>
      </c>
      <c r="AK187" s="343"/>
      <c r="AL187" s="355"/>
      <c r="AM187" s="77"/>
      <c r="AN187" s="355"/>
      <c r="AO187" s="345"/>
    </row>
    <row r="188" spans="1:41">
      <c r="A188" s="79" t="s">
        <v>114</v>
      </c>
      <c r="B188" s="80">
        <v>211002</v>
      </c>
      <c r="C188" s="81">
        <v>232024</v>
      </c>
      <c r="D188" s="82" t="s">
        <v>152</v>
      </c>
      <c r="E188" s="101" t="s">
        <v>4641</v>
      </c>
      <c r="F188" s="256" t="s">
        <v>1734</v>
      </c>
      <c r="G188" s="6" t="s">
        <v>2636</v>
      </c>
      <c r="H188" s="83" t="s">
        <v>497</v>
      </c>
      <c r="I188" s="83" t="s">
        <v>498</v>
      </c>
      <c r="J188" s="80" t="s">
        <v>43</v>
      </c>
      <c r="K188" s="80" t="s">
        <v>389</v>
      </c>
      <c r="L188" s="84">
        <v>23064</v>
      </c>
      <c r="M188" s="80">
        <f ca="1">DATEDIF(DBGenzai[[#This Row],[生年月日]],TODAY(),"Y")</f>
        <v>62</v>
      </c>
      <c r="N188" s="347">
        <v>1250</v>
      </c>
      <c r="O188" s="85"/>
      <c r="P188" s="347">
        <v>1790</v>
      </c>
      <c r="Q188" s="85"/>
      <c r="R188" s="347">
        <f t="shared" si="3"/>
        <v>540</v>
      </c>
      <c r="S188" s="85">
        <v>220000</v>
      </c>
      <c r="T188" s="78">
        <f>IF(OR(DBGenzai[[#This Row],[標準報酬]]="",DBGenzai[[#This Row],[標準報酬]]=0),"",ROUNDUP(_xlfn.XLOOKUP(DBGenzai[[#This Row],[標準報酬]],HDATE23[月  額],HDATE23[健康保険],"",0,1)-0.5,0))</f>
        <v>11033</v>
      </c>
      <c r="U188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5">
        <f ca="1">IF(DBGenzai[[#This Row],[年齢]]&lt;=69,_xlfn.XLOOKUP(DBGenzai[[#This Row],[標準報酬]],HDATE23[月  額],HDATE23[厚生年金],"",0,1),"0")</f>
        <v>20130</v>
      </c>
      <c r="W188" s="86"/>
      <c r="X1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2"/>
      <c r="Z188" s="80" t="s">
        <v>208</v>
      </c>
      <c r="AA188" s="83" t="s">
        <v>340</v>
      </c>
      <c r="AB188" s="83" t="s">
        <v>499</v>
      </c>
      <c r="AC188" s="87">
        <v>44409</v>
      </c>
      <c r="AD188" s="87">
        <v>44470</v>
      </c>
      <c r="AE188" s="87">
        <v>45427</v>
      </c>
      <c r="AF188" s="87"/>
      <c r="AG188" s="87">
        <v>44531</v>
      </c>
      <c r="AH188" s="80" t="s">
        <v>50</v>
      </c>
      <c r="AJ188" s="100">
        <f>DBGenzai[[#This Row],[入社日]]</f>
        <v>44470</v>
      </c>
      <c r="AK188" s="343"/>
      <c r="AL188" s="355"/>
      <c r="AM188" s="77"/>
      <c r="AN188" s="355"/>
      <c r="AO188" s="345"/>
    </row>
    <row r="189" spans="1:41">
      <c r="A189" s="79" t="s">
        <v>114</v>
      </c>
      <c r="B189" s="80">
        <v>211005</v>
      </c>
      <c r="C189" s="81">
        <v>232023</v>
      </c>
      <c r="D189" s="82" t="s">
        <v>152</v>
      </c>
      <c r="E189" s="101" t="s">
        <v>4641</v>
      </c>
      <c r="F189" s="256" t="s">
        <v>1722</v>
      </c>
      <c r="G189" s="44" t="s">
        <v>2638</v>
      </c>
      <c r="H189" s="83" t="s">
        <v>503</v>
      </c>
      <c r="I189" s="83" t="s">
        <v>504</v>
      </c>
      <c r="J189" s="80" t="s">
        <v>43</v>
      </c>
      <c r="K189" s="80" t="s">
        <v>1735</v>
      </c>
      <c r="L189" s="84">
        <v>25246</v>
      </c>
      <c r="M189" s="80">
        <f ca="1">DATEDIF(DBGenzai[[#This Row],[生年月日]],TODAY(),"Y")</f>
        <v>56</v>
      </c>
      <c r="N189" s="347">
        <v>1250</v>
      </c>
      <c r="O189" s="85"/>
      <c r="P189" s="347">
        <v>1800</v>
      </c>
      <c r="Q189" s="85"/>
      <c r="R189" s="347">
        <f t="shared" si="3"/>
        <v>550</v>
      </c>
      <c r="S189" s="85">
        <v>240000</v>
      </c>
      <c r="T189" s="78">
        <f>IF(OR(DBGenzai[[#This Row],[標準報酬]]="",DBGenzai[[#This Row],[標準報酬]]=0),"",ROUNDUP(_xlfn.XLOOKUP(DBGenzai[[#This Row],[標準報酬]],HDATE23[月  額],HDATE23[健康保険],"",0,1)-0.5,0))</f>
        <v>12036</v>
      </c>
      <c r="U189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5">
        <f ca="1">IF(DBGenzai[[#This Row],[年齢]]&lt;=69,_xlfn.XLOOKUP(DBGenzai[[#This Row],[標準報酬]],HDATE23[月  額],HDATE23[厚生年金],"",0,1),"0")</f>
        <v>21960</v>
      </c>
      <c r="W189" s="86">
        <v>46190</v>
      </c>
      <c r="X1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2" t="s">
        <v>66</v>
      </c>
      <c r="Z189" s="80" t="s">
        <v>505</v>
      </c>
      <c r="AA189" s="83" t="s">
        <v>2479</v>
      </c>
      <c r="AB189" s="83"/>
      <c r="AC189" s="87" t="s">
        <v>49</v>
      </c>
      <c r="AD189" s="87">
        <v>44470</v>
      </c>
      <c r="AE189" s="87">
        <v>45167</v>
      </c>
      <c r="AF189" s="87"/>
      <c r="AG189" s="87">
        <v>44531</v>
      </c>
      <c r="AH189" s="80" t="s">
        <v>50</v>
      </c>
      <c r="AJ189" s="100">
        <f>DBGenzai[[#This Row],[入社日]]</f>
        <v>44470</v>
      </c>
      <c r="AK189" s="343"/>
      <c r="AL189" s="355"/>
      <c r="AM189" s="77"/>
      <c r="AN189" s="355"/>
      <c r="AO189" s="345"/>
    </row>
    <row r="190" spans="1:41">
      <c r="A190" s="79" t="s">
        <v>114</v>
      </c>
      <c r="B190" s="80">
        <v>211007</v>
      </c>
      <c r="C190" s="81">
        <v>232026</v>
      </c>
      <c r="D190" s="82" t="s">
        <v>152</v>
      </c>
      <c r="E190" s="262" t="s">
        <v>4641</v>
      </c>
      <c r="F190" s="267" t="s">
        <v>1722</v>
      </c>
      <c r="G190" s="429" t="s">
        <v>2638</v>
      </c>
      <c r="H190" s="83" t="s">
        <v>508</v>
      </c>
      <c r="I190" s="83" t="s">
        <v>509</v>
      </c>
      <c r="J190" s="80" t="s">
        <v>275</v>
      </c>
      <c r="K190" s="80" t="s">
        <v>389</v>
      </c>
      <c r="L190" s="84">
        <v>25068</v>
      </c>
      <c r="M190" s="80">
        <f ca="1">DATEDIF(DBGenzai[[#This Row],[生年月日]],TODAY(),"Y")</f>
        <v>57</v>
      </c>
      <c r="N190" s="347">
        <v>1250</v>
      </c>
      <c r="O190" s="85"/>
      <c r="P190" s="347">
        <v>1790</v>
      </c>
      <c r="Q190" s="85"/>
      <c r="R190" s="347">
        <f t="shared" si="3"/>
        <v>540</v>
      </c>
      <c r="S190" s="85">
        <v>280000</v>
      </c>
      <c r="T190" s="78">
        <f>IF(OR(DBGenzai[[#This Row],[標準報酬]]="",DBGenzai[[#This Row],[標準報酬]]=0),"",ROUNDUP(_xlfn.XLOOKUP(DBGenzai[[#This Row],[標準報酬]],HDATE23[月  額],HDATE23[健康保険],"",0,1)-0.5,0))</f>
        <v>14042</v>
      </c>
      <c r="U190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5">
        <f ca="1">IF(DBGenzai[[#This Row],[年齢]]&lt;=69,_xlfn.XLOOKUP(DBGenzai[[#This Row],[標準報酬]],HDATE23[月  額],HDATE23[厚生年金],"",0,1),"0")</f>
        <v>25620</v>
      </c>
      <c r="W190" s="86"/>
      <c r="X1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2"/>
      <c r="Z190" s="80" t="s">
        <v>208</v>
      </c>
      <c r="AA190" s="83" t="s">
        <v>510</v>
      </c>
      <c r="AB190" s="83" t="s">
        <v>511</v>
      </c>
      <c r="AC190" s="87" t="s">
        <v>1697</v>
      </c>
      <c r="AD190" s="87">
        <v>44470</v>
      </c>
      <c r="AE190" s="87">
        <v>45229</v>
      </c>
      <c r="AF190" s="87"/>
      <c r="AG190" s="87">
        <v>44531</v>
      </c>
      <c r="AH190" s="80" t="s">
        <v>50</v>
      </c>
      <c r="AJ190" s="100">
        <f>DBGenzai[[#This Row],[入社日]]</f>
        <v>44470</v>
      </c>
      <c r="AK190" s="343"/>
      <c r="AL190" s="355"/>
      <c r="AM190" s="77"/>
      <c r="AN190" s="355"/>
      <c r="AO190" s="345"/>
    </row>
    <row r="191" spans="1:41">
      <c r="A191" s="79" t="s">
        <v>114</v>
      </c>
      <c r="B191" s="80">
        <v>211008</v>
      </c>
      <c r="C191" s="81"/>
      <c r="D191" s="82" t="s">
        <v>95</v>
      </c>
      <c r="E191" s="82" t="s">
        <v>4650</v>
      </c>
      <c r="F191" s="256" t="s">
        <v>1723</v>
      </c>
      <c r="G191" s="256"/>
      <c r="H191" s="83" t="s">
        <v>512</v>
      </c>
      <c r="I191" s="83" t="s">
        <v>513</v>
      </c>
      <c r="J191" s="80" t="s">
        <v>43</v>
      </c>
      <c r="K191" s="80" t="s">
        <v>44</v>
      </c>
      <c r="L191" s="84">
        <v>33027</v>
      </c>
      <c r="M191" s="80">
        <f ca="1">DATEDIF(DBGenzai[[#This Row],[生年月日]],TODAY(),"Y")</f>
        <v>35</v>
      </c>
      <c r="N191" s="347">
        <v>1600</v>
      </c>
      <c r="O191" s="85" t="s">
        <v>514</v>
      </c>
      <c r="P191" s="347">
        <v>2100</v>
      </c>
      <c r="Q191" s="85"/>
      <c r="R191" s="347">
        <f t="shared" si="3"/>
        <v>500</v>
      </c>
      <c r="S191" s="85"/>
      <c r="T191" s="78" t="str">
        <f>IF(OR(DBGenzai[[#This Row],[標準報酬]]="",DBGenzai[[#This Row],[標準報酬]]=0),"",ROUNDUP(_xlfn.XLOOKUP(DBGenzai[[#This Row],[標準報酬]],HDATE23[月  額],HDATE23[健康保険],"",0,1)-0.5,0))</f>
        <v/>
      </c>
      <c r="U1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5" t="str">
        <f ca="1">IF(DBGenzai[[#This Row],[年齢]]&lt;=69,_xlfn.XLOOKUP(DBGenzai[[#This Row],[標準報酬]],HDATE23[月  額],HDATE23[厚生年金],"",0,1),"0")</f>
        <v/>
      </c>
      <c r="W191" s="86">
        <v>44896</v>
      </c>
      <c r="X1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2" t="s">
        <v>46</v>
      </c>
      <c r="Z191" s="80" t="s">
        <v>470</v>
      </c>
      <c r="AA191" s="83" t="s">
        <v>471</v>
      </c>
      <c r="AB191" s="83" t="s">
        <v>515</v>
      </c>
      <c r="AC191" s="87">
        <v>44470</v>
      </c>
      <c r="AD191" s="87">
        <v>44473</v>
      </c>
      <c r="AE191" s="87">
        <v>44740</v>
      </c>
      <c r="AF191" s="87"/>
      <c r="AG191" s="87">
        <v>44531</v>
      </c>
      <c r="AH191" s="80" t="s">
        <v>50</v>
      </c>
      <c r="AJ191" s="100">
        <f>DBGenzai[[#This Row],[入社日]]</f>
        <v>44473</v>
      </c>
      <c r="AK191" s="343"/>
      <c r="AL191" s="355"/>
      <c r="AM191" s="77"/>
      <c r="AN191" s="355"/>
      <c r="AO191" s="345"/>
    </row>
    <row r="192" spans="1:41">
      <c r="A192" s="79" t="s">
        <v>114</v>
      </c>
      <c r="B192" s="80">
        <v>211009</v>
      </c>
      <c r="C192" s="81"/>
      <c r="D192" s="82" t="s">
        <v>2103</v>
      </c>
      <c r="E192" s="93"/>
      <c r="F192" s="93"/>
      <c r="G192" s="93"/>
      <c r="H192" s="83" t="s">
        <v>1134</v>
      </c>
      <c r="I192" s="83" t="s">
        <v>1135</v>
      </c>
      <c r="J192" s="80" t="s">
        <v>275</v>
      </c>
      <c r="K192" s="80" t="s">
        <v>44</v>
      </c>
      <c r="L192" s="84">
        <v>35034</v>
      </c>
      <c r="M192" s="80">
        <f ca="1">DATEDIF(DBGenzai[[#This Row],[生年月日]],TODAY(),"Y")</f>
        <v>30</v>
      </c>
      <c r="N192" s="347">
        <v>1300</v>
      </c>
      <c r="O192" s="85"/>
      <c r="P192" s="347">
        <v>1800</v>
      </c>
      <c r="Q192" s="85"/>
      <c r="R192" s="347">
        <f t="shared" si="3"/>
        <v>500</v>
      </c>
      <c r="S192" s="85"/>
      <c r="T192" s="78" t="str">
        <f>IF(OR(DBGenzai[[#This Row],[標準報酬]]="",DBGenzai[[#This Row],[標準報酬]]=0),"",ROUNDUP(_xlfn.XLOOKUP(DBGenzai[[#This Row],[標準報酬]],HDATE23[月  額],HDATE23[健康保険],"",0,1)-0.5,0))</f>
        <v/>
      </c>
      <c r="U1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5" t="str">
        <f ca="1">IF(DBGenzai[[#This Row],[年齢]]&lt;=69,_xlfn.XLOOKUP(DBGenzai[[#This Row],[標準報酬]],HDATE23[月  額],HDATE23[厚生年金],"",0,1),"0")</f>
        <v/>
      </c>
      <c r="W192" s="86">
        <v>44667</v>
      </c>
      <c r="X1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2" t="s">
        <v>46</v>
      </c>
      <c r="Z192" s="80" t="s">
        <v>1136</v>
      </c>
      <c r="AA192" s="83" t="s">
        <v>1137</v>
      </c>
      <c r="AB192" s="83" t="s">
        <v>1138</v>
      </c>
      <c r="AC192" s="87" t="s">
        <v>1697</v>
      </c>
      <c r="AD192" s="87">
        <v>44474</v>
      </c>
      <c r="AE192" s="87">
        <v>44581</v>
      </c>
      <c r="AF192" s="87"/>
      <c r="AG192" s="87">
        <v>44531</v>
      </c>
      <c r="AH192" s="80"/>
      <c r="AJ192" s="100">
        <f>DBGenzai[[#This Row],[入社日]]</f>
        <v>44474</v>
      </c>
      <c r="AK192" s="343"/>
      <c r="AL192" s="355"/>
      <c r="AM192" s="77"/>
      <c r="AN192" s="355"/>
      <c r="AO192" s="345"/>
    </row>
    <row r="193" spans="1:41">
      <c r="A193" s="79" t="s">
        <v>40</v>
      </c>
      <c r="B193" s="80">
        <v>211010</v>
      </c>
      <c r="C193" s="81">
        <v>222030</v>
      </c>
      <c r="D193" s="82" t="s">
        <v>76</v>
      </c>
      <c r="E193" s="82" t="s">
        <v>4623</v>
      </c>
      <c r="F193" s="101" t="s">
        <v>1856</v>
      </c>
      <c r="G193" s="101" t="s">
        <v>2646</v>
      </c>
      <c r="H193" s="83" t="s">
        <v>2261</v>
      </c>
      <c r="I193" s="83" t="s">
        <v>2328</v>
      </c>
      <c r="J193" s="80" t="s">
        <v>43</v>
      </c>
      <c r="K193" s="80" t="s">
        <v>1768</v>
      </c>
      <c r="L193" s="84">
        <v>28551</v>
      </c>
      <c r="M193" s="80">
        <f ca="1">DATEDIF(DBGenzai[[#This Row],[生年月日]],TODAY(),"Y")</f>
        <v>47</v>
      </c>
      <c r="N193" s="347">
        <v>1430</v>
      </c>
      <c r="O193" s="85"/>
      <c r="P193" s="347">
        <v>1890</v>
      </c>
      <c r="Q193" s="85" t="s">
        <v>99</v>
      </c>
      <c r="R193" s="347">
        <f t="shared" si="3"/>
        <v>460</v>
      </c>
      <c r="S193" s="85">
        <v>300000</v>
      </c>
      <c r="T193" s="78">
        <f>IF(OR(DBGenzai[[#This Row],[標準報酬]]="",DBGenzai[[#This Row],[標準報酬]]=0),"",ROUNDUP(_xlfn.XLOOKUP(DBGenzai[[#This Row],[標準報酬]],HDATE23[月  額],HDATE23[健康保険],"",0,1)-0.5,0))</f>
        <v>15045</v>
      </c>
      <c r="U193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5">
        <f ca="1">IF(DBGenzai[[#This Row],[年齢]]&lt;=69,_xlfn.XLOOKUP(DBGenzai[[#This Row],[標準報酬]],HDATE23[月  額],HDATE23[厚生年金],"",0,1),"0")</f>
        <v>27450</v>
      </c>
      <c r="W193" s="86">
        <v>46702</v>
      </c>
      <c r="X1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2" t="s">
        <v>1880</v>
      </c>
      <c r="Z193" s="80" t="s">
        <v>81</v>
      </c>
      <c r="AA193" s="83" t="s">
        <v>4267</v>
      </c>
      <c r="AB193" s="83" t="s">
        <v>4057</v>
      </c>
      <c r="AC193" s="87">
        <v>44593</v>
      </c>
      <c r="AD193" s="87">
        <v>44476</v>
      </c>
      <c r="AE193" s="87"/>
      <c r="AF193" s="87"/>
      <c r="AG193" s="87">
        <v>44531</v>
      </c>
      <c r="AH193" s="80" t="s">
        <v>50</v>
      </c>
      <c r="AJ193" s="100">
        <f>DBGenzai[[#This Row],[入社日]]</f>
        <v>44476</v>
      </c>
      <c r="AK193" s="343"/>
      <c r="AL193" s="355"/>
      <c r="AM193" s="77"/>
      <c r="AN193" s="355"/>
      <c r="AO193" s="345"/>
    </row>
    <row r="194" spans="1:41">
      <c r="A194" s="79" t="s">
        <v>114</v>
      </c>
      <c r="B194" s="80">
        <v>211011</v>
      </c>
      <c r="C194" s="81">
        <v>222031</v>
      </c>
      <c r="D194" s="82" t="s">
        <v>76</v>
      </c>
      <c r="E194" s="82" t="s">
        <v>4623</v>
      </c>
      <c r="F194" s="101" t="s">
        <v>3843</v>
      </c>
      <c r="G194" s="6" t="s">
        <v>4136</v>
      </c>
      <c r="H194" s="83" t="s">
        <v>516</v>
      </c>
      <c r="I194" s="83" t="s">
        <v>517</v>
      </c>
      <c r="J194" s="80" t="s">
        <v>43</v>
      </c>
      <c r="K194" s="80" t="s">
        <v>44</v>
      </c>
      <c r="L194" s="84">
        <v>35351</v>
      </c>
      <c r="M194" s="80">
        <f ca="1">DATEDIF(DBGenzai[[#This Row],[生年月日]],TODAY(),"Y")</f>
        <v>29</v>
      </c>
      <c r="N194" s="347">
        <v>1420</v>
      </c>
      <c r="O194" s="85"/>
      <c r="P194" s="347">
        <v>1820</v>
      </c>
      <c r="Q194" s="85" t="s">
        <v>80</v>
      </c>
      <c r="R194" s="347">
        <f t="shared" si="3"/>
        <v>400</v>
      </c>
      <c r="S194" s="85">
        <v>340000</v>
      </c>
      <c r="T194" s="78">
        <f>IF(OR(DBGenzai[[#This Row],[標準報酬]]="",DBGenzai[[#This Row],[標準報酬]]=0),"",ROUNDUP(_xlfn.XLOOKUP(DBGenzai[[#This Row],[標準報酬]],HDATE23[月  額],HDATE23[健康保険],"",0,1)-0.5,0))</f>
        <v>17051</v>
      </c>
      <c r="U1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5">
        <f ca="1">IF(DBGenzai[[#This Row],[年齢]]&lt;=69,_xlfn.XLOOKUP(DBGenzai[[#This Row],[標準報酬]],HDATE23[月  額],HDATE23[厚生年金],"",0,1),"0")</f>
        <v>31110</v>
      </c>
      <c r="W194" s="86">
        <v>46528</v>
      </c>
      <c r="X1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2" t="s">
        <v>46</v>
      </c>
      <c r="Z194" s="80" t="s">
        <v>124</v>
      </c>
      <c r="AA194" s="83" t="s">
        <v>125</v>
      </c>
      <c r="AB194" s="83" t="s">
        <v>126</v>
      </c>
      <c r="AC194" s="87">
        <v>44475</v>
      </c>
      <c r="AD194" s="87">
        <v>44477</v>
      </c>
      <c r="AE194" s="87">
        <v>45654</v>
      </c>
      <c r="AF194" s="87"/>
      <c r="AG194" s="87">
        <v>44531</v>
      </c>
      <c r="AH194" s="80" t="s">
        <v>50</v>
      </c>
      <c r="AJ194" s="100">
        <f>DBGenzai[[#This Row],[入社日]]</f>
        <v>44477</v>
      </c>
      <c r="AK194" s="343"/>
      <c r="AL194" s="355"/>
      <c r="AM194" s="77"/>
      <c r="AN194" s="355"/>
      <c r="AO194" s="345"/>
    </row>
    <row r="195" spans="1:41">
      <c r="A195" s="79" t="s">
        <v>114</v>
      </c>
      <c r="B195" s="80">
        <v>211012</v>
      </c>
      <c r="C195" s="81">
        <v>8210016</v>
      </c>
      <c r="D195" s="82" t="s">
        <v>2129</v>
      </c>
      <c r="E195" s="101" t="s">
        <v>2418</v>
      </c>
      <c r="F195" s="101" t="s">
        <v>2418</v>
      </c>
      <c r="G195" s="101"/>
      <c r="H195" s="83" t="s">
        <v>2070</v>
      </c>
      <c r="I195" s="83" t="s">
        <v>2069</v>
      </c>
      <c r="J195" s="80" t="s">
        <v>43</v>
      </c>
      <c r="K195" s="80" t="s">
        <v>44</v>
      </c>
      <c r="L195" s="84">
        <v>34946</v>
      </c>
      <c r="M195" s="80">
        <f ca="1">DATEDIF(DBGenzai[[#This Row],[生年月日]],TODAY(),"Y")</f>
        <v>30</v>
      </c>
      <c r="N195" s="347">
        <v>1400</v>
      </c>
      <c r="O195" s="85"/>
      <c r="P195" s="347">
        <v>1990</v>
      </c>
      <c r="Q195" s="85"/>
      <c r="R195" s="347">
        <f t="shared" si="3"/>
        <v>590</v>
      </c>
      <c r="S195" s="85">
        <v>300000</v>
      </c>
      <c r="T195" s="78">
        <f>IF(OR(DBGenzai[[#This Row],[標準報酬]]="",DBGenzai[[#This Row],[標準報酬]]=0),"",ROUNDUP(_xlfn.XLOOKUP(DBGenzai[[#This Row],[標準報酬]],HDATE23[月  額],HDATE23[健康保険],"",0,1)-0.5,0))</f>
        <v>15045</v>
      </c>
      <c r="U1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5">
        <f ca="1">IF(DBGenzai[[#This Row],[年齢]]&lt;=69,_xlfn.XLOOKUP(DBGenzai[[#This Row],[標準報酬]],HDATE23[月  額],HDATE23[厚生年金],"",0,1),"0")</f>
        <v>27450</v>
      </c>
      <c r="W195" s="86">
        <v>46633</v>
      </c>
      <c r="X1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2" t="s">
        <v>46</v>
      </c>
      <c r="Z195" s="80" t="s">
        <v>2660</v>
      </c>
      <c r="AA195" s="83" t="s">
        <v>2661</v>
      </c>
      <c r="AB195" s="83" t="s">
        <v>2742</v>
      </c>
      <c r="AC195" s="87" t="s">
        <v>1697</v>
      </c>
      <c r="AD195" s="87">
        <v>44480</v>
      </c>
      <c r="AE195" s="87">
        <v>45617</v>
      </c>
      <c r="AF195" s="87"/>
      <c r="AG195" s="87">
        <v>44531</v>
      </c>
      <c r="AH195" s="80" t="s">
        <v>50</v>
      </c>
      <c r="AJ195" s="100">
        <f>DBGenzai[[#This Row],[入社日]]</f>
        <v>44480</v>
      </c>
      <c r="AK195" s="343" t="s">
        <v>3837</v>
      </c>
      <c r="AL195" s="355">
        <v>45934</v>
      </c>
      <c r="AM195" s="77" t="s">
        <v>3838</v>
      </c>
      <c r="AN195" s="355">
        <v>46168</v>
      </c>
      <c r="AO195" s="345"/>
    </row>
    <row r="196" spans="1:41">
      <c r="A196" s="79" t="s">
        <v>114</v>
      </c>
      <c r="B196" s="80">
        <v>211013</v>
      </c>
      <c r="C196" s="81">
        <v>500011</v>
      </c>
      <c r="D196" s="82" t="s">
        <v>258</v>
      </c>
      <c r="E196" s="259" t="s">
        <v>4639</v>
      </c>
      <c r="F196" s="266" t="s">
        <v>1723</v>
      </c>
      <c r="G196" s="266"/>
      <c r="H196" s="83" t="s">
        <v>523</v>
      </c>
      <c r="I196" s="83" t="s">
        <v>524</v>
      </c>
      <c r="J196" s="80" t="s">
        <v>43</v>
      </c>
      <c r="K196" s="80" t="s">
        <v>44</v>
      </c>
      <c r="L196" s="84">
        <v>32133</v>
      </c>
      <c r="M196" s="80">
        <f ca="1">DATEDIF(DBGenzai[[#This Row],[生年月日]],TODAY(),"Y")</f>
        <v>37</v>
      </c>
      <c r="N196" s="347">
        <v>1400</v>
      </c>
      <c r="O196" s="85"/>
      <c r="P196" s="347">
        <v>1900</v>
      </c>
      <c r="Q196" s="85"/>
      <c r="R196" s="347">
        <f t="shared" si="3"/>
        <v>500</v>
      </c>
      <c r="S196" s="85"/>
      <c r="T196" s="78" t="str">
        <f>IF(OR(DBGenzai[[#This Row],[標準報酬]]="",DBGenzai[[#This Row],[標準報酬]]=0),"",ROUNDUP(_xlfn.XLOOKUP(DBGenzai[[#This Row],[標準報酬]],HDATE23[月  額],HDATE23[健康保険],"",0,1)-0.5,0))</f>
        <v/>
      </c>
      <c r="U1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5" t="str">
        <f ca="1">IF(DBGenzai[[#This Row],[年齢]]&lt;=69,_xlfn.XLOOKUP(DBGenzai[[#This Row],[標準報酬]],HDATE23[月  額],HDATE23[厚生年金],"",0,1),"0")</f>
        <v/>
      </c>
      <c r="W196" s="86">
        <v>45828</v>
      </c>
      <c r="X1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2" t="s">
        <v>46</v>
      </c>
      <c r="Z196" s="80" t="s">
        <v>315</v>
      </c>
      <c r="AA196" s="83" t="s">
        <v>350</v>
      </c>
      <c r="AB196" s="83" t="s">
        <v>525</v>
      </c>
      <c r="AC196" s="87">
        <v>44478</v>
      </c>
      <c r="AD196" s="87">
        <v>44480</v>
      </c>
      <c r="AE196" s="87">
        <v>44771</v>
      </c>
      <c r="AF196" s="87"/>
      <c r="AG196" s="87">
        <v>44531</v>
      </c>
      <c r="AH196" s="80" t="s">
        <v>50</v>
      </c>
      <c r="AJ196" s="100">
        <f>DBGenzai[[#This Row],[入社日]]</f>
        <v>44480</v>
      </c>
      <c r="AK196" s="343"/>
      <c r="AL196" s="355"/>
      <c r="AM196" s="77"/>
      <c r="AN196" s="355"/>
      <c r="AO196" s="345"/>
    </row>
    <row r="197" spans="1:41">
      <c r="A197" s="79" t="s">
        <v>114</v>
      </c>
      <c r="B197" s="80">
        <v>211014</v>
      </c>
      <c r="C197" s="81"/>
      <c r="D197" s="82" t="s">
        <v>144</v>
      </c>
      <c r="E197" s="82"/>
      <c r="F197" s="82"/>
      <c r="G197" s="82"/>
      <c r="H197" s="83" t="s">
        <v>639</v>
      </c>
      <c r="I197" s="83" t="s">
        <v>1139</v>
      </c>
      <c r="J197" s="80" t="s">
        <v>43</v>
      </c>
      <c r="K197" s="80" t="s">
        <v>44</v>
      </c>
      <c r="L197" s="84">
        <v>34461</v>
      </c>
      <c r="M197" s="80">
        <f ca="1">DATEDIF(DBGenzai[[#This Row],[生年月日]],TODAY(),"Y")</f>
        <v>31</v>
      </c>
      <c r="N197" s="347">
        <v>1400</v>
      </c>
      <c r="O197" s="85"/>
      <c r="P197" s="347">
        <v>2000</v>
      </c>
      <c r="Q197" s="85"/>
      <c r="R197" s="347">
        <f t="shared" si="3"/>
        <v>600</v>
      </c>
      <c r="S197" s="85"/>
      <c r="T197" s="78" t="str">
        <f>IF(OR(DBGenzai[[#This Row],[標準報酬]]="",DBGenzai[[#This Row],[標準報酬]]=0),"",ROUNDUP(_xlfn.XLOOKUP(DBGenzai[[#This Row],[標準報酬]],HDATE23[月  額],HDATE23[健康保険],"",0,1)-0.5,0))</f>
        <v/>
      </c>
      <c r="U1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5" t="str">
        <f ca="1">IF(DBGenzai[[#This Row],[年齢]]&lt;=69,_xlfn.XLOOKUP(DBGenzai[[#This Row],[標準報酬]],HDATE23[月  額],HDATE23[厚生年金],"",0,1),"0")</f>
        <v/>
      </c>
      <c r="W197" s="86">
        <v>45018</v>
      </c>
      <c r="X1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2" t="s">
        <v>46</v>
      </c>
      <c r="Z197" s="80" t="s">
        <v>470</v>
      </c>
      <c r="AA197" s="83" t="s">
        <v>471</v>
      </c>
      <c r="AB197" s="83" t="s">
        <v>522</v>
      </c>
      <c r="AC197" s="87">
        <v>44471</v>
      </c>
      <c r="AD197" s="87">
        <v>44480</v>
      </c>
      <c r="AE197" s="87">
        <v>44611</v>
      </c>
      <c r="AF197" s="87"/>
      <c r="AG197" s="87">
        <v>44531</v>
      </c>
      <c r="AH197" s="80"/>
      <c r="AJ197" s="100">
        <f>DBGenzai[[#This Row],[入社日]]</f>
        <v>44480</v>
      </c>
      <c r="AK197" s="343"/>
      <c r="AL197" s="355"/>
      <c r="AM197" s="77"/>
      <c r="AN197" s="355"/>
      <c r="AO197" s="345"/>
    </row>
    <row r="198" spans="1:41">
      <c r="A198" s="79" t="s">
        <v>114</v>
      </c>
      <c r="B198" s="80">
        <v>211015</v>
      </c>
      <c r="C198" s="81"/>
      <c r="D198" s="82" t="s">
        <v>144</v>
      </c>
      <c r="E198" s="269" t="s">
        <v>4631</v>
      </c>
      <c r="F198" s="269"/>
      <c r="G198" s="269"/>
      <c r="H198" s="83" t="s">
        <v>519</v>
      </c>
      <c r="I198" s="83" t="s">
        <v>520</v>
      </c>
      <c r="J198" s="80" t="s">
        <v>43</v>
      </c>
      <c r="K198" s="80" t="s">
        <v>44</v>
      </c>
      <c r="L198" s="84">
        <v>33673</v>
      </c>
      <c r="M198" s="80">
        <f ca="1">DATEDIF(DBGenzai[[#This Row],[生年月日]],TODAY(),"Y")</f>
        <v>33</v>
      </c>
      <c r="N198" s="347">
        <v>1500</v>
      </c>
      <c r="O198" s="85" t="s">
        <v>521</v>
      </c>
      <c r="P198" s="347">
        <v>2000</v>
      </c>
      <c r="Q198" s="85"/>
      <c r="R198" s="347">
        <f t="shared" si="3"/>
        <v>500</v>
      </c>
      <c r="S198" s="85">
        <v>360000</v>
      </c>
      <c r="T198" s="78">
        <f>IF(OR(DBGenzai[[#This Row],[標準報酬]]="",DBGenzai[[#This Row],[標準報酬]]=0),"",ROUNDUP(_xlfn.XLOOKUP(DBGenzai[[#This Row],[標準報酬]],HDATE23[月  額],HDATE23[健康保険],"",0,1)-0.5,0))</f>
        <v>18054</v>
      </c>
      <c r="U1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5">
        <f ca="1">IF(DBGenzai[[#This Row],[年齢]]&lt;=69,_xlfn.XLOOKUP(DBGenzai[[#This Row],[標準報酬]],HDATE23[月  額],HDATE23[厚生年金],"",0,1),"0")</f>
        <v>32940</v>
      </c>
      <c r="W198" s="86">
        <v>46499</v>
      </c>
      <c r="X1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2" t="s">
        <v>46</v>
      </c>
      <c r="Z198" s="80" t="s">
        <v>470</v>
      </c>
      <c r="AA198" s="83" t="s">
        <v>471</v>
      </c>
      <c r="AB198" s="83" t="s">
        <v>522</v>
      </c>
      <c r="AC198" s="87">
        <v>44479</v>
      </c>
      <c r="AD198" s="87">
        <v>44480</v>
      </c>
      <c r="AE198" s="87">
        <v>45441</v>
      </c>
      <c r="AF198" s="87"/>
      <c r="AG198" s="87">
        <v>44531</v>
      </c>
      <c r="AH198" s="80" t="s">
        <v>50</v>
      </c>
      <c r="AJ198" s="100">
        <f>DBGenzai[[#This Row],[入社日]]</f>
        <v>44480</v>
      </c>
      <c r="AK198" s="343"/>
      <c r="AL198" s="355"/>
      <c r="AM198" s="77"/>
      <c r="AN198" s="355"/>
      <c r="AO198" s="345"/>
    </row>
    <row r="199" spans="1:41">
      <c r="A199" s="79" t="s">
        <v>114</v>
      </c>
      <c r="B199" s="80">
        <v>211016</v>
      </c>
      <c r="C199" s="81">
        <v>60051</v>
      </c>
      <c r="D199" s="82" t="s">
        <v>529</v>
      </c>
      <c r="E199" s="101" t="s">
        <v>4652</v>
      </c>
      <c r="F199" s="101"/>
      <c r="G199" s="101"/>
      <c r="H199" s="83" t="s">
        <v>530</v>
      </c>
      <c r="I199" s="83" t="s">
        <v>531</v>
      </c>
      <c r="J199" s="80" t="s">
        <v>43</v>
      </c>
      <c r="K199" s="80" t="s">
        <v>44</v>
      </c>
      <c r="L199" s="84">
        <v>34043</v>
      </c>
      <c r="M199" s="80">
        <f ca="1">DATEDIF(DBGenzai[[#This Row],[生年月日]],TODAY(),"Y")</f>
        <v>32</v>
      </c>
      <c r="N199" s="347">
        <v>1450</v>
      </c>
      <c r="O199" s="85"/>
      <c r="P199" s="347">
        <v>2000</v>
      </c>
      <c r="Q199" s="85"/>
      <c r="R199" s="347">
        <f t="shared" si="3"/>
        <v>550</v>
      </c>
      <c r="S199" s="85">
        <v>360000</v>
      </c>
      <c r="T199" s="78">
        <f>IF(OR(DBGenzai[[#This Row],[標準報酬]]="",DBGenzai[[#This Row],[標準報酬]]=0),"",ROUNDUP(_xlfn.XLOOKUP(DBGenzai[[#This Row],[標準報酬]],HDATE23[月  額],HDATE23[健康保険],"",0,1)-0.5,0))</f>
        <v>18054</v>
      </c>
      <c r="U1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5">
        <f ca="1">IF(DBGenzai[[#This Row],[年齢]]&lt;=69,_xlfn.XLOOKUP(DBGenzai[[#This Row],[標準報酬]],HDATE23[月  額],HDATE23[厚生年金],"",0,1),"0")</f>
        <v>32940</v>
      </c>
      <c r="W199" s="86">
        <v>46805</v>
      </c>
      <c r="X1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2" t="s">
        <v>46</v>
      </c>
      <c r="Z199" s="80" t="s">
        <v>3078</v>
      </c>
      <c r="AA199" s="83" t="s">
        <v>3104</v>
      </c>
      <c r="AB199" s="83" t="s">
        <v>3105</v>
      </c>
      <c r="AC199" s="87" t="s">
        <v>1697</v>
      </c>
      <c r="AD199" s="87">
        <v>44481</v>
      </c>
      <c r="AE199" s="87">
        <v>45564</v>
      </c>
      <c r="AF199" s="87"/>
      <c r="AG199" s="87">
        <v>44531</v>
      </c>
      <c r="AH199" s="80" t="s">
        <v>50</v>
      </c>
      <c r="AJ199" s="100">
        <f>DBGenzai[[#This Row],[入社日]]</f>
        <v>44481</v>
      </c>
      <c r="AK199" s="343"/>
      <c r="AL199" s="355"/>
      <c r="AM199" s="77"/>
      <c r="AN199" s="355"/>
      <c r="AO199" s="345"/>
    </row>
    <row r="200" spans="1:41">
      <c r="A200" s="79" t="s">
        <v>114</v>
      </c>
      <c r="B200" s="80">
        <v>211017</v>
      </c>
      <c r="C200" s="81">
        <v>60050</v>
      </c>
      <c r="D200" s="82" t="s">
        <v>529</v>
      </c>
      <c r="E200" s="262" t="s">
        <v>4652</v>
      </c>
      <c r="F200" s="264"/>
      <c r="G200" s="74"/>
      <c r="H200" s="83" t="s">
        <v>535</v>
      </c>
      <c r="I200" s="83" t="s">
        <v>536</v>
      </c>
      <c r="J200" s="80" t="s">
        <v>43</v>
      </c>
      <c r="K200" s="80" t="s">
        <v>44</v>
      </c>
      <c r="L200" s="84">
        <v>32906</v>
      </c>
      <c r="M200" s="80">
        <f ca="1">DATEDIF(DBGenzai[[#This Row],[生年月日]],TODAY(),"Y")</f>
        <v>35</v>
      </c>
      <c r="N200" s="347">
        <v>1400</v>
      </c>
      <c r="O200" s="85"/>
      <c r="P200" s="347">
        <v>2000</v>
      </c>
      <c r="Q200" s="85"/>
      <c r="R200" s="347">
        <f t="shared" si="3"/>
        <v>600</v>
      </c>
      <c r="S200" s="85"/>
      <c r="T200" s="78" t="str">
        <f>IF(OR(DBGenzai[[#This Row],[標準報酬]]="",DBGenzai[[#This Row],[標準報酬]]=0),"",ROUNDUP(_xlfn.XLOOKUP(DBGenzai[[#This Row],[標準報酬]],HDATE23[月  額],HDATE23[健康保険],"",0,1)-0.5,0))</f>
        <v/>
      </c>
      <c r="U2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5" t="str">
        <f ca="1">IF(DBGenzai[[#This Row],[年齢]]&lt;=69,_xlfn.XLOOKUP(DBGenzai[[#This Row],[標準報酬]],HDATE23[月  額],HDATE23[厚生年金],"",0,1),"0")</f>
        <v/>
      </c>
      <c r="W200" s="86">
        <v>45041</v>
      </c>
      <c r="X2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2" t="s">
        <v>46</v>
      </c>
      <c r="Z200" s="80" t="s">
        <v>532</v>
      </c>
      <c r="AA200" s="83" t="s">
        <v>533</v>
      </c>
      <c r="AB200" s="83" t="s">
        <v>534</v>
      </c>
      <c r="AC200" s="87">
        <v>44480</v>
      </c>
      <c r="AD200" s="87">
        <v>44481</v>
      </c>
      <c r="AE200" s="87">
        <v>44923</v>
      </c>
      <c r="AF200" s="87">
        <v>44925</v>
      </c>
      <c r="AG200" s="87">
        <v>44531</v>
      </c>
      <c r="AH200" s="80" t="s">
        <v>50</v>
      </c>
      <c r="AJ200" s="100">
        <f>DBGenzai[[#This Row],[入社日]]</f>
        <v>44481</v>
      </c>
      <c r="AK200" s="343"/>
      <c r="AL200" s="355"/>
      <c r="AM200" s="77"/>
      <c r="AN200" s="355"/>
      <c r="AO200" s="345"/>
    </row>
    <row r="201" spans="1:41">
      <c r="A201" s="79" t="s">
        <v>114</v>
      </c>
      <c r="B201" s="80">
        <v>211018</v>
      </c>
      <c r="C201" s="81">
        <v>60052</v>
      </c>
      <c r="D201" s="82" t="s">
        <v>529</v>
      </c>
      <c r="E201" s="82" t="s">
        <v>4652</v>
      </c>
      <c r="F201" s="82"/>
      <c r="G201" s="254"/>
      <c r="H201" s="83" t="s">
        <v>537</v>
      </c>
      <c r="I201" s="83" t="s">
        <v>538</v>
      </c>
      <c r="J201" s="80" t="s">
        <v>43</v>
      </c>
      <c r="K201" s="80" t="s">
        <v>44</v>
      </c>
      <c r="L201" s="84">
        <v>35330</v>
      </c>
      <c r="M201" s="80">
        <f ca="1">DATEDIF(DBGenzai[[#This Row],[生年月日]],TODAY(),"Y")</f>
        <v>29</v>
      </c>
      <c r="N201" s="347">
        <v>1400</v>
      </c>
      <c r="O201" s="85"/>
      <c r="P201" s="347">
        <v>2000</v>
      </c>
      <c r="Q201" s="85"/>
      <c r="R201" s="347">
        <f t="shared" si="3"/>
        <v>600</v>
      </c>
      <c r="S201" s="85">
        <v>300000</v>
      </c>
      <c r="T201" s="78">
        <f>IF(OR(DBGenzai[[#This Row],[標準報酬]]="",DBGenzai[[#This Row],[標準報酬]]=0),"",ROUNDUP(_xlfn.XLOOKUP(DBGenzai[[#This Row],[標準報酬]],HDATE23[月  額],HDATE23[健康保険],"",0,1)-0.5,0))</f>
        <v>15045</v>
      </c>
      <c r="U2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5">
        <f ca="1">IF(DBGenzai[[#This Row],[年齢]]&lt;=69,_xlfn.XLOOKUP(DBGenzai[[#This Row],[標準報酬]],HDATE23[月  額],HDATE23[厚生年金],"",0,1),"0")</f>
        <v>27450</v>
      </c>
      <c r="W201" s="86">
        <v>45080</v>
      </c>
      <c r="X2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2" t="s">
        <v>46</v>
      </c>
      <c r="Z201" s="80" t="s">
        <v>539</v>
      </c>
      <c r="AA201" s="83" t="s">
        <v>540</v>
      </c>
      <c r="AB201" s="83" t="s">
        <v>541</v>
      </c>
      <c r="AC201" s="87">
        <v>44664</v>
      </c>
      <c r="AD201" s="87">
        <v>44481</v>
      </c>
      <c r="AE201" s="87">
        <v>45057</v>
      </c>
      <c r="AF201" s="87"/>
      <c r="AG201" s="87">
        <v>44531</v>
      </c>
      <c r="AH201" s="80" t="s">
        <v>50</v>
      </c>
      <c r="AI201" s="100" t="s">
        <v>542</v>
      </c>
      <c r="AJ201" s="100">
        <f>DBGenzai[[#This Row],[入社日]]</f>
        <v>44481</v>
      </c>
      <c r="AK201" s="343"/>
      <c r="AL201" s="355"/>
      <c r="AM201" s="77"/>
      <c r="AN201" s="355"/>
      <c r="AO201" s="345"/>
    </row>
    <row r="202" spans="1:41">
      <c r="A202" s="79" t="s">
        <v>114</v>
      </c>
      <c r="B202" s="80">
        <v>211019</v>
      </c>
      <c r="C202" s="81"/>
      <c r="D202" s="82" t="s">
        <v>1782</v>
      </c>
      <c r="E202" s="82" t="s">
        <v>4624</v>
      </c>
      <c r="F202" s="82" t="s">
        <v>2658</v>
      </c>
      <c r="G202" s="82" t="s">
        <v>2659</v>
      </c>
      <c r="H202" s="83" t="s">
        <v>543</v>
      </c>
      <c r="I202" s="83" t="s">
        <v>544</v>
      </c>
      <c r="J202" s="80" t="s">
        <v>43</v>
      </c>
      <c r="K202" s="80" t="s">
        <v>44</v>
      </c>
      <c r="L202" s="84">
        <v>34981</v>
      </c>
      <c r="M202" s="80">
        <f ca="1">DATEDIF(DBGenzai[[#This Row],[生年月日]],TODAY(),"Y")</f>
        <v>30</v>
      </c>
      <c r="N202" s="347">
        <v>1300</v>
      </c>
      <c r="O202" s="85"/>
      <c r="P202" s="347">
        <v>1650</v>
      </c>
      <c r="Q202" s="85"/>
      <c r="R202" s="347">
        <f t="shared" si="3"/>
        <v>350</v>
      </c>
      <c r="S202" s="85"/>
      <c r="T202" s="78" t="str">
        <f>IF(OR(DBGenzai[[#This Row],[標準報酬]]="",DBGenzai[[#This Row],[標準報酬]]=0),"",ROUNDUP(_xlfn.XLOOKUP(DBGenzai[[#This Row],[標準報酬]],HDATE23[月  額],HDATE23[健康保険],"",0,1)-0.5,0))</f>
        <v/>
      </c>
      <c r="U2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5" t="str">
        <f ca="1">IF(DBGenzai[[#This Row],[年齢]]&lt;=69,_xlfn.XLOOKUP(DBGenzai[[#This Row],[標準報酬]],HDATE23[月  額],HDATE23[厚生年金],"",0,1),"0")</f>
        <v/>
      </c>
      <c r="W202" s="86">
        <v>44999</v>
      </c>
      <c r="X2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2" t="s">
        <v>46</v>
      </c>
      <c r="Z202" s="80" t="s">
        <v>545</v>
      </c>
      <c r="AA202" s="83" t="s">
        <v>3798</v>
      </c>
      <c r="AB202" s="83" t="s">
        <v>546</v>
      </c>
      <c r="AC202" s="87" t="s">
        <v>49</v>
      </c>
      <c r="AD202" s="87">
        <v>44482</v>
      </c>
      <c r="AE202" s="87">
        <v>44698</v>
      </c>
      <c r="AF202" s="87"/>
      <c r="AG202" s="87">
        <v>44531</v>
      </c>
      <c r="AH202" s="80" t="s">
        <v>50</v>
      </c>
      <c r="AJ202" s="100">
        <f>DBGenzai[[#This Row],[入社日]]</f>
        <v>44482</v>
      </c>
      <c r="AK202" s="343"/>
      <c r="AL202" s="355"/>
      <c r="AM202" s="77"/>
      <c r="AN202" s="355"/>
      <c r="AO202" s="345"/>
    </row>
    <row r="203" spans="1:41">
      <c r="A203" s="79" t="s">
        <v>114</v>
      </c>
      <c r="B203" s="80">
        <v>211020</v>
      </c>
      <c r="C203" s="81">
        <v>222032</v>
      </c>
      <c r="D203" s="82" t="s">
        <v>76</v>
      </c>
      <c r="E203" s="270" t="s">
        <v>4623</v>
      </c>
      <c r="F203" s="270" t="s">
        <v>1975</v>
      </c>
      <c r="G203" s="407" t="s">
        <v>2644</v>
      </c>
      <c r="H203" s="83" t="s">
        <v>547</v>
      </c>
      <c r="I203" s="83" t="s">
        <v>548</v>
      </c>
      <c r="J203" s="80" t="s">
        <v>43</v>
      </c>
      <c r="K203" s="80" t="s">
        <v>44</v>
      </c>
      <c r="L203" s="84">
        <v>33832</v>
      </c>
      <c r="M203" s="80">
        <f ca="1">DATEDIF(DBGenzai[[#This Row],[生年月日]],TODAY(),"Y")</f>
        <v>33</v>
      </c>
      <c r="N203" s="347">
        <v>1400</v>
      </c>
      <c r="O203" s="85"/>
      <c r="P203" s="347">
        <v>1770</v>
      </c>
      <c r="Q203" s="85" t="s">
        <v>99</v>
      </c>
      <c r="R203" s="347">
        <f t="shared" si="3"/>
        <v>370</v>
      </c>
      <c r="S203" s="85">
        <v>240000</v>
      </c>
      <c r="T203" s="78">
        <f>IF(OR(DBGenzai[[#This Row],[標準報酬]]="",DBGenzai[[#This Row],[標準報酬]]=0),"",ROUNDUP(_xlfn.XLOOKUP(DBGenzai[[#This Row],[標準報酬]],HDATE23[月  額],HDATE23[健康保険],"",0,1)-0.5,0))</f>
        <v>12036</v>
      </c>
      <c r="U2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5">
        <f ca="1">IF(DBGenzai[[#This Row],[年齢]]&lt;=69,_xlfn.XLOOKUP(DBGenzai[[#This Row],[標準報酬]],HDATE23[月  額],HDATE23[厚生年金],"",0,1),"0")</f>
        <v>21960</v>
      </c>
      <c r="W203" s="86">
        <v>45459</v>
      </c>
      <c r="X2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2" t="s">
        <v>46</v>
      </c>
      <c r="Z203" s="80" t="s">
        <v>2571</v>
      </c>
      <c r="AA203" s="83" t="s">
        <v>3421</v>
      </c>
      <c r="AB203" s="83" t="s">
        <v>549</v>
      </c>
      <c r="AC203" s="87">
        <v>44476</v>
      </c>
      <c r="AD203" s="87">
        <v>44487</v>
      </c>
      <c r="AE203" s="87">
        <v>45366</v>
      </c>
      <c r="AF203" s="87"/>
      <c r="AG203" s="80">
        <v>22.01</v>
      </c>
      <c r="AH203" s="80" t="s">
        <v>50</v>
      </c>
      <c r="AJ203" s="100">
        <f>DBGenzai[[#This Row],[入社日]]</f>
        <v>44487</v>
      </c>
      <c r="AK203" s="343"/>
      <c r="AL203" s="355"/>
      <c r="AM203" s="77"/>
      <c r="AN203" s="355"/>
      <c r="AO203" s="345"/>
    </row>
    <row r="204" spans="1:41">
      <c r="A204" s="79" t="s">
        <v>114</v>
      </c>
      <c r="B204" s="80">
        <v>211021</v>
      </c>
      <c r="C204" s="81">
        <v>222033</v>
      </c>
      <c r="D204" s="82" t="s">
        <v>76</v>
      </c>
      <c r="E204" s="93" t="s">
        <v>4623</v>
      </c>
      <c r="F204" s="93" t="s">
        <v>1975</v>
      </c>
      <c r="G204" s="258"/>
      <c r="H204" s="83" t="s">
        <v>550</v>
      </c>
      <c r="I204" s="83" t="s">
        <v>551</v>
      </c>
      <c r="J204" s="80" t="s">
        <v>43</v>
      </c>
      <c r="K204" s="80" t="s">
        <v>44</v>
      </c>
      <c r="L204" s="84">
        <v>34506</v>
      </c>
      <c r="M204" s="80">
        <f ca="1">DATEDIF(DBGenzai[[#This Row],[生年月日]],TODAY(),"Y")</f>
        <v>31</v>
      </c>
      <c r="N204" s="347">
        <v>1400</v>
      </c>
      <c r="O204" s="85"/>
      <c r="P204" s="347">
        <v>1780</v>
      </c>
      <c r="Q204" s="85" t="s">
        <v>99</v>
      </c>
      <c r="R204" s="347">
        <f t="shared" si="3"/>
        <v>380</v>
      </c>
      <c r="S204" s="85"/>
      <c r="T204" s="78" t="str">
        <f>IF(OR(DBGenzai[[#This Row],[標準報酬]]="",DBGenzai[[#This Row],[標準報酬]]=0),"",ROUNDUP(_xlfn.XLOOKUP(DBGenzai[[#This Row],[標準報酬]],HDATE23[月  額],HDATE23[健康保険],"",0,1)-0.5,0))</f>
        <v/>
      </c>
      <c r="U2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5" t="str">
        <f ca="1">IF(DBGenzai[[#This Row],[年齢]]&lt;=69,_xlfn.XLOOKUP(DBGenzai[[#This Row],[標準報酬]],HDATE23[月  額],HDATE23[厚生年金],"",0,1),"0")</f>
        <v/>
      </c>
      <c r="W204" s="86">
        <v>45474</v>
      </c>
      <c r="X2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2" t="s">
        <v>46</v>
      </c>
      <c r="Z204" s="80" t="s">
        <v>81</v>
      </c>
      <c r="AA204" s="83" t="s">
        <v>109</v>
      </c>
      <c r="AB204" s="83" t="s">
        <v>4056</v>
      </c>
      <c r="AC204" s="87">
        <v>44484</v>
      </c>
      <c r="AD204" s="87">
        <v>44487</v>
      </c>
      <c r="AE204" s="87">
        <v>44923</v>
      </c>
      <c r="AF204" s="87"/>
      <c r="AG204" s="80">
        <v>22.01</v>
      </c>
      <c r="AH204" s="80" t="s">
        <v>50</v>
      </c>
      <c r="AJ204" s="100">
        <f>DBGenzai[[#This Row],[入社日]]</f>
        <v>44487</v>
      </c>
      <c r="AK204" s="343"/>
      <c r="AL204" s="355"/>
      <c r="AM204" s="77"/>
      <c r="AN204" s="355"/>
      <c r="AO204" s="345"/>
    </row>
    <row r="205" spans="1:41">
      <c r="A205" s="79" t="s">
        <v>114</v>
      </c>
      <c r="B205" s="80">
        <v>211022</v>
      </c>
      <c r="C205" s="81">
        <v>60055</v>
      </c>
      <c r="D205" s="82" t="s">
        <v>529</v>
      </c>
      <c r="E205" s="82" t="s">
        <v>4652</v>
      </c>
      <c r="F205" s="101"/>
      <c r="G205" s="101"/>
      <c r="H205" s="83" t="s">
        <v>552</v>
      </c>
      <c r="I205" s="83" t="s">
        <v>553</v>
      </c>
      <c r="J205" s="80" t="s">
        <v>43</v>
      </c>
      <c r="K205" s="80" t="s">
        <v>44</v>
      </c>
      <c r="L205" s="84">
        <v>33773</v>
      </c>
      <c r="M205" s="80">
        <f ca="1">DATEDIF(DBGenzai[[#This Row],[生年月日]],TODAY(),"Y")</f>
        <v>33</v>
      </c>
      <c r="N205" s="347">
        <v>1450</v>
      </c>
      <c r="O205" s="85"/>
      <c r="P205" s="347">
        <v>2000</v>
      </c>
      <c r="Q205" s="85"/>
      <c r="R205" s="347">
        <f t="shared" si="3"/>
        <v>550</v>
      </c>
      <c r="S205" s="85">
        <v>360000</v>
      </c>
      <c r="T205" s="78">
        <f>IF(OR(DBGenzai[[#This Row],[標準報酬]]="",DBGenzai[[#This Row],[標準報酬]]=0),"",ROUNDUP(_xlfn.XLOOKUP(DBGenzai[[#This Row],[標準報酬]],HDATE23[月  額],HDATE23[健康保険],"",0,1)-0.5,0))</f>
        <v>18054</v>
      </c>
      <c r="U2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5">
        <f ca="1">IF(DBGenzai[[#This Row],[年齢]]&lt;=69,_xlfn.XLOOKUP(DBGenzai[[#This Row],[標準報酬]],HDATE23[月  額],HDATE23[厚生年金],"",0,1),"0")</f>
        <v>32940</v>
      </c>
      <c r="W205" s="86">
        <v>46498</v>
      </c>
      <c r="X2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2" t="s">
        <v>46</v>
      </c>
      <c r="Z205" s="80" t="s">
        <v>554</v>
      </c>
      <c r="AA205" s="83" t="s">
        <v>555</v>
      </c>
      <c r="AB205" s="83" t="s">
        <v>556</v>
      </c>
      <c r="AC205" s="87">
        <v>44484</v>
      </c>
      <c r="AD205" s="87">
        <v>44487</v>
      </c>
      <c r="AE205" s="87">
        <v>45881</v>
      </c>
      <c r="AF205" s="87"/>
      <c r="AG205" s="80">
        <v>22.01</v>
      </c>
      <c r="AH205" s="80" t="s">
        <v>50</v>
      </c>
      <c r="AJ205" s="100">
        <f>DBGenzai[[#This Row],[入社日]]</f>
        <v>44487</v>
      </c>
      <c r="AK205" s="343"/>
      <c r="AL205" s="355"/>
      <c r="AM205" s="77"/>
      <c r="AN205" s="355"/>
      <c r="AO205" s="345"/>
    </row>
    <row r="206" spans="1:41">
      <c r="A206" s="79" t="s">
        <v>114</v>
      </c>
      <c r="B206" s="80">
        <v>211023</v>
      </c>
      <c r="C206" s="81">
        <v>60054</v>
      </c>
      <c r="D206" s="82" t="s">
        <v>529</v>
      </c>
      <c r="E206" s="262" t="s">
        <v>4652</v>
      </c>
      <c r="F206" s="262"/>
      <c r="G206" s="262"/>
      <c r="H206" s="83" t="s">
        <v>557</v>
      </c>
      <c r="I206" s="83" t="s">
        <v>558</v>
      </c>
      <c r="J206" s="80" t="s">
        <v>43</v>
      </c>
      <c r="K206" s="80" t="s">
        <v>44</v>
      </c>
      <c r="L206" s="84">
        <v>34262</v>
      </c>
      <c r="M206" s="80">
        <f ca="1">DATEDIF(DBGenzai[[#This Row],[生年月日]],TODAY(),"Y")</f>
        <v>32</v>
      </c>
      <c r="N206" s="347">
        <v>1400</v>
      </c>
      <c r="O206" s="85"/>
      <c r="P206" s="347">
        <v>2000</v>
      </c>
      <c r="Q206" s="85"/>
      <c r="R206" s="347">
        <f t="shared" si="3"/>
        <v>600</v>
      </c>
      <c r="S206" s="85">
        <v>300000</v>
      </c>
      <c r="T206" s="78">
        <f>IF(OR(DBGenzai[[#This Row],[標準報酬]]="",DBGenzai[[#This Row],[標準報酬]]=0),"",ROUNDUP(_xlfn.XLOOKUP(DBGenzai[[#This Row],[標準報酬]],HDATE23[月  額],HDATE23[健康保険],"",0,1)-0.5,0))</f>
        <v>15045</v>
      </c>
      <c r="U2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5">
        <f ca="1">IF(DBGenzai[[#This Row],[年齢]]&lt;=69,_xlfn.XLOOKUP(DBGenzai[[#This Row],[標準報酬]],HDATE23[月  額],HDATE23[厚生年金],"",0,1),"0")</f>
        <v>27450</v>
      </c>
      <c r="W206" s="86">
        <v>46077</v>
      </c>
      <c r="X2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2" t="s">
        <v>46</v>
      </c>
      <c r="Z206" s="80" t="s">
        <v>554</v>
      </c>
      <c r="AA206" s="83" t="s">
        <v>555</v>
      </c>
      <c r="AB206" s="83" t="s">
        <v>556</v>
      </c>
      <c r="AC206" s="87">
        <v>44484</v>
      </c>
      <c r="AD206" s="87">
        <v>44487</v>
      </c>
      <c r="AE206" s="87">
        <v>45106</v>
      </c>
      <c r="AF206" s="87"/>
      <c r="AG206" s="80">
        <v>22.01</v>
      </c>
      <c r="AH206" s="80" t="s">
        <v>50</v>
      </c>
      <c r="AJ206" s="100">
        <f>DBGenzai[[#This Row],[入社日]]</f>
        <v>44487</v>
      </c>
      <c r="AK206" s="343"/>
      <c r="AL206" s="355"/>
      <c r="AM206" s="77"/>
      <c r="AN206" s="355"/>
      <c r="AO206" s="345"/>
    </row>
    <row r="207" spans="1:41">
      <c r="A207" s="79" t="s">
        <v>114</v>
      </c>
      <c r="B207" s="80">
        <v>211024</v>
      </c>
      <c r="C207" s="81">
        <v>60053</v>
      </c>
      <c r="D207" s="82" t="s">
        <v>529</v>
      </c>
      <c r="E207" s="82" t="s">
        <v>4652</v>
      </c>
      <c r="F207" s="82"/>
      <c r="G207" s="82"/>
      <c r="H207" s="83" t="s">
        <v>559</v>
      </c>
      <c r="I207" s="83" t="s">
        <v>560</v>
      </c>
      <c r="J207" s="80" t="s">
        <v>43</v>
      </c>
      <c r="K207" s="80" t="s">
        <v>44</v>
      </c>
      <c r="L207" s="84">
        <v>33705</v>
      </c>
      <c r="M207" s="80">
        <f ca="1">DATEDIF(DBGenzai[[#This Row],[生年月日]],TODAY(),"Y")</f>
        <v>33</v>
      </c>
      <c r="N207" s="347">
        <v>1400</v>
      </c>
      <c r="O207" s="85"/>
      <c r="P207" s="347">
        <v>2000</v>
      </c>
      <c r="Q207" s="85"/>
      <c r="R207" s="347">
        <f t="shared" si="3"/>
        <v>600</v>
      </c>
      <c r="S207" s="85">
        <v>300000</v>
      </c>
      <c r="T207" s="78">
        <f>IF(OR(DBGenzai[[#This Row],[標準報酬]]="",DBGenzai[[#This Row],[標準報酬]]=0),"",ROUNDUP(_xlfn.XLOOKUP(DBGenzai[[#This Row],[標準報酬]],HDATE23[月  額],HDATE23[健康保険],"",0,1)-0.5,0))</f>
        <v>15045</v>
      </c>
      <c r="U2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5">
        <f ca="1">IF(DBGenzai[[#This Row],[年齢]]&lt;=69,_xlfn.XLOOKUP(DBGenzai[[#This Row],[標準報酬]],HDATE23[月  額],HDATE23[厚生年金],"",0,1),"0")</f>
        <v>27450</v>
      </c>
      <c r="W207" s="86">
        <v>45403</v>
      </c>
      <c r="X2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2" t="s">
        <v>46</v>
      </c>
      <c r="Z207" s="80" t="s">
        <v>554</v>
      </c>
      <c r="AA207" s="83" t="s">
        <v>2258</v>
      </c>
      <c r="AB207" s="83" t="s">
        <v>2257</v>
      </c>
      <c r="AC207" s="87">
        <v>44484</v>
      </c>
      <c r="AD207" s="87">
        <v>44487</v>
      </c>
      <c r="AE207" s="87">
        <v>45163</v>
      </c>
      <c r="AF207" s="87"/>
      <c r="AG207" s="80">
        <v>22.01</v>
      </c>
      <c r="AH207" s="80" t="s">
        <v>50</v>
      </c>
      <c r="AJ207" s="100">
        <f>DBGenzai[[#This Row],[入社日]]</f>
        <v>44487</v>
      </c>
      <c r="AK207" s="343"/>
      <c r="AL207" s="355"/>
      <c r="AM207" s="77"/>
      <c r="AN207" s="355"/>
      <c r="AO207" s="345"/>
    </row>
    <row r="208" spans="1:41">
      <c r="A208" s="79" t="s">
        <v>114</v>
      </c>
      <c r="B208" s="80">
        <v>211025</v>
      </c>
      <c r="C208" s="81"/>
      <c r="D208" s="82" t="s">
        <v>152</v>
      </c>
      <c r="E208" s="93"/>
      <c r="F208" s="261" t="s">
        <v>1736</v>
      </c>
      <c r="G208" s="426"/>
      <c r="H208" s="83" t="s">
        <v>561</v>
      </c>
      <c r="I208" s="83" t="s">
        <v>562</v>
      </c>
      <c r="J208" s="80" t="s">
        <v>43</v>
      </c>
      <c r="K208" s="80" t="s">
        <v>44</v>
      </c>
      <c r="L208" s="84">
        <v>33048</v>
      </c>
      <c r="M208" s="80">
        <f ca="1">DATEDIF(DBGenzai[[#This Row],[生年月日]],TODAY(),"Y")</f>
        <v>35</v>
      </c>
      <c r="N208" s="347">
        <v>1350</v>
      </c>
      <c r="O208" s="85"/>
      <c r="P208" s="347">
        <v>1750</v>
      </c>
      <c r="Q208" s="85" t="s">
        <v>99</v>
      </c>
      <c r="R208" s="347">
        <f t="shared" si="3"/>
        <v>400</v>
      </c>
      <c r="S208" s="85"/>
      <c r="T208" s="78" t="str">
        <f>IF(OR(DBGenzai[[#This Row],[標準報酬]]="",DBGenzai[[#This Row],[標準報酬]]=0),"",ROUNDUP(_xlfn.XLOOKUP(DBGenzai[[#This Row],[標準報酬]],HDATE23[月  額],HDATE23[健康保険],"",0,1)-0.5,0))</f>
        <v/>
      </c>
      <c r="U2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5" t="str">
        <f ca="1">IF(DBGenzai[[#This Row],[年齢]]&lt;=69,_xlfn.XLOOKUP(DBGenzai[[#This Row],[標準報酬]],HDATE23[月  額],HDATE23[厚生年金],"",0,1),"0")</f>
        <v/>
      </c>
      <c r="W208" s="86">
        <v>44806</v>
      </c>
      <c r="X2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2" t="s">
        <v>46</v>
      </c>
      <c r="Z208" s="80" t="s">
        <v>155</v>
      </c>
      <c r="AA208" s="83" t="s">
        <v>563</v>
      </c>
      <c r="AB208" s="83" t="s">
        <v>564</v>
      </c>
      <c r="AC208" s="87" t="s">
        <v>49</v>
      </c>
      <c r="AD208" s="87">
        <v>44489</v>
      </c>
      <c r="AE208" s="87">
        <v>44638</v>
      </c>
      <c r="AF208" s="87"/>
      <c r="AG208" s="80">
        <v>22.01</v>
      </c>
      <c r="AH208" s="80" t="s">
        <v>50</v>
      </c>
      <c r="AJ208" s="100">
        <f>DBGenzai[[#This Row],[入社日]]</f>
        <v>44489</v>
      </c>
      <c r="AK208" s="343"/>
      <c r="AL208" s="355"/>
      <c r="AM208" s="77"/>
      <c r="AN208" s="355"/>
      <c r="AO208" s="345"/>
    </row>
    <row r="209" spans="1:41">
      <c r="A209" s="79" t="s">
        <v>114</v>
      </c>
      <c r="B209" s="80">
        <v>211031</v>
      </c>
      <c r="C209" s="81"/>
      <c r="D209" s="82" t="s">
        <v>144</v>
      </c>
      <c r="E209" s="101" t="s">
        <v>4631</v>
      </c>
      <c r="F209" s="101"/>
      <c r="G209" s="101"/>
      <c r="H209" s="83" t="s">
        <v>2493</v>
      </c>
      <c r="I209" s="83" t="s">
        <v>566</v>
      </c>
      <c r="J209" s="80" t="s">
        <v>43</v>
      </c>
      <c r="K209" s="80" t="s">
        <v>44</v>
      </c>
      <c r="L209" s="84">
        <v>31475</v>
      </c>
      <c r="M209" s="80">
        <f ca="1">DATEDIF(DBGenzai[[#This Row],[生年月日]],TODAY(),"Y")</f>
        <v>39</v>
      </c>
      <c r="N209" s="347">
        <v>1500</v>
      </c>
      <c r="O209" s="85" t="s">
        <v>567</v>
      </c>
      <c r="P209" s="347">
        <v>2000</v>
      </c>
      <c r="Q209" s="85"/>
      <c r="R209" s="347">
        <f t="shared" si="3"/>
        <v>500</v>
      </c>
      <c r="S209" s="85">
        <v>360000</v>
      </c>
      <c r="T209" s="78">
        <f>IF(OR(DBGenzai[[#This Row],[標準報酬]]="",DBGenzai[[#This Row],[標準報酬]]=0),"",ROUNDUP(_xlfn.XLOOKUP(DBGenzai[[#This Row],[標準報酬]],HDATE23[月  額],HDATE23[健康保険],"",0,1)-0.5,0))</f>
        <v>18054</v>
      </c>
      <c r="U2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5">
        <f ca="1">IF(DBGenzai[[#This Row],[年齢]]&lt;=69,_xlfn.XLOOKUP(DBGenzai[[#This Row],[標準報酬]],HDATE23[月  額],HDATE23[厚生年金],"",0,1),"0")</f>
        <v>32940</v>
      </c>
      <c r="W209" s="86">
        <v>46109</v>
      </c>
      <c r="X2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2" t="s">
        <v>46</v>
      </c>
      <c r="Z209" s="80" t="s">
        <v>470</v>
      </c>
      <c r="AA209" s="83" t="s">
        <v>471</v>
      </c>
      <c r="AB209" s="83" t="s">
        <v>568</v>
      </c>
      <c r="AC209" s="87">
        <v>44491</v>
      </c>
      <c r="AD209" s="87">
        <v>44492</v>
      </c>
      <c r="AE209" s="87">
        <v>45321</v>
      </c>
      <c r="AF209" s="87"/>
      <c r="AG209" s="80">
        <v>22.01</v>
      </c>
      <c r="AH209" s="80" t="s">
        <v>50</v>
      </c>
      <c r="AJ209" s="100">
        <f>DBGenzai[[#This Row],[入社日]]</f>
        <v>44492</v>
      </c>
      <c r="AK209" s="343"/>
      <c r="AL209" s="355"/>
      <c r="AM209" s="77"/>
      <c r="AN209" s="355"/>
      <c r="AO209" s="345"/>
    </row>
    <row r="210" spans="1:41">
      <c r="A210" s="79" t="s">
        <v>114</v>
      </c>
      <c r="B210" s="80">
        <v>211026</v>
      </c>
      <c r="C210" s="81">
        <v>500012</v>
      </c>
      <c r="D210" s="82" t="s">
        <v>258</v>
      </c>
      <c r="E210" s="262" t="s">
        <v>4639</v>
      </c>
      <c r="F210" s="262"/>
      <c r="G210" s="262"/>
      <c r="H210" s="83" t="s">
        <v>569</v>
      </c>
      <c r="I210" s="83" t="s">
        <v>570</v>
      </c>
      <c r="J210" s="80" t="s">
        <v>43</v>
      </c>
      <c r="K210" s="80" t="s">
        <v>44</v>
      </c>
      <c r="L210" s="84">
        <v>31720</v>
      </c>
      <c r="M210" s="80">
        <f ca="1">DATEDIF(DBGenzai[[#This Row],[生年月日]],TODAY(),"Y")</f>
        <v>39</v>
      </c>
      <c r="N210" s="347">
        <v>1400</v>
      </c>
      <c r="O210" s="85"/>
      <c r="P210" s="347">
        <v>2000</v>
      </c>
      <c r="Q210" s="85"/>
      <c r="R210" s="347">
        <f t="shared" si="3"/>
        <v>600</v>
      </c>
      <c r="S210" s="85"/>
      <c r="T210" s="78" t="str">
        <f>IF(OR(DBGenzai[[#This Row],[標準報酬]]="",DBGenzai[[#This Row],[標準報酬]]=0),"",ROUNDUP(_xlfn.XLOOKUP(DBGenzai[[#This Row],[標準報酬]],HDATE23[月  額],HDATE23[健康保険],"",0,1)-0.5,0))</f>
        <v/>
      </c>
      <c r="U2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5" t="str">
        <f ca="1">IF(DBGenzai[[#This Row],[年齢]]&lt;=69,_xlfn.XLOOKUP(DBGenzai[[#This Row],[標準報酬]],HDATE23[月  額],HDATE23[厚生年金],"",0,1),"0")</f>
        <v/>
      </c>
      <c r="W210" s="86">
        <v>44959</v>
      </c>
      <c r="X2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2" t="s">
        <v>46</v>
      </c>
      <c r="Z210" s="80" t="s">
        <v>315</v>
      </c>
      <c r="AA210" s="83" t="s">
        <v>316</v>
      </c>
      <c r="AB210" s="83" t="s">
        <v>317</v>
      </c>
      <c r="AC210" s="87">
        <v>44737</v>
      </c>
      <c r="AD210" s="87">
        <v>44494</v>
      </c>
      <c r="AE210" s="87">
        <v>44803</v>
      </c>
      <c r="AF210" s="87"/>
      <c r="AG210" s="80">
        <v>22.01</v>
      </c>
      <c r="AH210" s="80" t="s">
        <v>50</v>
      </c>
      <c r="AJ210" s="100">
        <f>DBGenzai[[#This Row],[入社日]]</f>
        <v>44494</v>
      </c>
      <c r="AK210" s="343"/>
      <c r="AL210" s="355"/>
      <c r="AM210" s="77"/>
      <c r="AN210" s="355"/>
      <c r="AO210" s="345"/>
    </row>
    <row r="211" spans="1:41">
      <c r="A211" s="79" t="s">
        <v>114</v>
      </c>
      <c r="B211" s="80">
        <v>211027</v>
      </c>
      <c r="C211" s="81">
        <v>84030</v>
      </c>
      <c r="D211" s="82" t="s">
        <v>1845</v>
      </c>
      <c r="E211" s="82" t="s">
        <v>4653</v>
      </c>
      <c r="F211" s="82"/>
      <c r="G211" s="254"/>
      <c r="H211" s="83" t="s">
        <v>571</v>
      </c>
      <c r="I211" s="83" t="s">
        <v>572</v>
      </c>
      <c r="J211" s="80" t="s">
        <v>43</v>
      </c>
      <c r="K211" s="80" t="s">
        <v>44</v>
      </c>
      <c r="L211" s="84">
        <v>35548</v>
      </c>
      <c r="M211" s="80">
        <f ca="1">DATEDIF(DBGenzai[[#This Row],[生年月日]],TODAY(),"Y")</f>
        <v>28</v>
      </c>
      <c r="N211" s="347">
        <v>1400</v>
      </c>
      <c r="O211" s="85" t="s">
        <v>573</v>
      </c>
      <c r="P211" s="347">
        <v>1850</v>
      </c>
      <c r="Q211" s="85"/>
      <c r="R211" s="347">
        <f t="shared" si="3"/>
        <v>450</v>
      </c>
      <c r="S211" s="85">
        <v>280000</v>
      </c>
      <c r="T211" s="78">
        <f>IF(OR(DBGenzai[[#This Row],[標準報酬]]="",DBGenzai[[#This Row],[標準報酬]]=0),"",ROUNDUP(_xlfn.XLOOKUP(DBGenzai[[#This Row],[標準報酬]],HDATE23[月  額],HDATE23[健康保険],"",0,1)-0.5,0))</f>
        <v>14042</v>
      </c>
      <c r="U2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5">
        <f ca="1">IF(DBGenzai[[#This Row],[年齢]]&lt;=69,_xlfn.XLOOKUP(DBGenzai[[#This Row],[標準報酬]],HDATE23[月  額],HDATE23[厚生年金],"",0,1),"0")</f>
        <v>25620</v>
      </c>
      <c r="W211" s="86">
        <v>46089</v>
      </c>
      <c r="X2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2" t="s">
        <v>46</v>
      </c>
      <c r="Z211" s="80" t="s">
        <v>217</v>
      </c>
      <c r="AA211" s="83" t="s">
        <v>218</v>
      </c>
      <c r="AB211" s="83" t="s">
        <v>219</v>
      </c>
      <c r="AC211" s="87"/>
      <c r="AD211" s="87">
        <v>44494</v>
      </c>
      <c r="AE211" s="87">
        <v>45215</v>
      </c>
      <c r="AF211" s="87"/>
      <c r="AG211" s="80">
        <v>22.01</v>
      </c>
      <c r="AH211" s="80" t="s">
        <v>50</v>
      </c>
      <c r="AI211" s="73" t="s">
        <v>2140</v>
      </c>
      <c r="AJ211" s="100">
        <f>DBGenzai[[#This Row],[入社日]]</f>
        <v>44494</v>
      </c>
      <c r="AK211" s="343"/>
      <c r="AL211" s="355"/>
      <c r="AM211" s="77"/>
      <c r="AN211" s="355"/>
      <c r="AO211" s="345"/>
    </row>
    <row r="212" spans="1:41">
      <c r="A212" s="79" t="s">
        <v>114</v>
      </c>
      <c r="B212" s="80">
        <v>211028</v>
      </c>
      <c r="C212" s="81">
        <v>222034</v>
      </c>
      <c r="D212" s="82" t="s">
        <v>76</v>
      </c>
      <c r="E212" s="93" t="s">
        <v>4623</v>
      </c>
      <c r="F212" s="270" t="s">
        <v>3154</v>
      </c>
      <c r="G212" s="277" t="s">
        <v>2643</v>
      </c>
      <c r="H212" s="83" t="s">
        <v>577</v>
      </c>
      <c r="I212" s="83" t="s">
        <v>578</v>
      </c>
      <c r="J212" s="80" t="s">
        <v>43</v>
      </c>
      <c r="K212" s="80" t="s">
        <v>44</v>
      </c>
      <c r="L212" s="84">
        <v>35038</v>
      </c>
      <c r="M212" s="80">
        <f ca="1">DATEDIF(DBGenzai[[#This Row],[生年月日]],TODAY(),"Y")</f>
        <v>30</v>
      </c>
      <c r="N212" s="347">
        <v>1400</v>
      </c>
      <c r="O212" s="85"/>
      <c r="P212" s="347">
        <v>1810</v>
      </c>
      <c r="Q212" s="85" t="s">
        <v>99</v>
      </c>
      <c r="R212" s="347">
        <f t="shared" si="3"/>
        <v>410</v>
      </c>
      <c r="S212" s="85">
        <v>260000</v>
      </c>
      <c r="T212" s="78">
        <f>IF(OR(DBGenzai[[#This Row],[標準報酬]]="",DBGenzai[[#This Row],[標準報酬]]=0),"",ROUNDUP(_xlfn.XLOOKUP(DBGenzai[[#This Row],[標準報酬]],HDATE23[月  額],HDATE23[健康保険],"",0,1)-0.5,0))</f>
        <v>13039</v>
      </c>
      <c r="U2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5">
        <f ca="1">IF(DBGenzai[[#This Row],[年齢]]&lt;=69,_xlfn.XLOOKUP(DBGenzai[[#This Row],[標準報酬]],HDATE23[月  額],HDATE23[厚生年金],"",0,1),"0")</f>
        <v>23790</v>
      </c>
      <c r="W212" s="86">
        <v>45429</v>
      </c>
      <c r="X2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2" t="s">
        <v>46</v>
      </c>
      <c r="Z212" s="80" t="s">
        <v>579</v>
      </c>
      <c r="AA212" s="83" t="s">
        <v>3421</v>
      </c>
      <c r="AB212" s="83" t="s">
        <v>549</v>
      </c>
      <c r="AC212" s="87">
        <v>44492</v>
      </c>
      <c r="AD212" s="87">
        <v>44496</v>
      </c>
      <c r="AE212" s="87">
        <v>45401</v>
      </c>
      <c r="AF212" s="87"/>
      <c r="AG212" s="80">
        <v>22.01</v>
      </c>
      <c r="AH212" s="80" t="s">
        <v>50</v>
      </c>
      <c r="AJ212" s="100">
        <f>DBGenzai[[#This Row],[入社日]]</f>
        <v>44496</v>
      </c>
      <c r="AK212" s="343"/>
      <c r="AL212" s="355"/>
      <c r="AM212" s="77"/>
      <c r="AN212" s="355"/>
      <c r="AO212" s="345"/>
    </row>
    <row r="213" spans="1:41">
      <c r="A213" s="79" t="s">
        <v>114</v>
      </c>
      <c r="B213" s="80">
        <v>211029</v>
      </c>
      <c r="C213" s="81">
        <v>222035</v>
      </c>
      <c r="D213" s="82" t="s">
        <v>76</v>
      </c>
      <c r="E213" s="82" t="s">
        <v>4623</v>
      </c>
      <c r="F213" s="82"/>
      <c r="G213" s="82"/>
      <c r="H213" s="83" t="s">
        <v>580</v>
      </c>
      <c r="I213" s="83" t="s">
        <v>581</v>
      </c>
      <c r="J213" s="80" t="s">
        <v>43</v>
      </c>
      <c r="K213" s="80" t="s">
        <v>44</v>
      </c>
      <c r="L213" s="84">
        <v>35306</v>
      </c>
      <c r="M213" s="80">
        <f ca="1">DATEDIF(DBGenzai[[#This Row],[生年月日]],TODAY(),"Y")</f>
        <v>29</v>
      </c>
      <c r="N213" s="347">
        <v>1400</v>
      </c>
      <c r="O213" s="85"/>
      <c r="P213" s="347">
        <v>1770</v>
      </c>
      <c r="Q213" s="85" t="s">
        <v>99</v>
      </c>
      <c r="R213" s="347">
        <f t="shared" si="3"/>
        <v>370</v>
      </c>
      <c r="S213" s="85"/>
      <c r="T213" s="78" t="str">
        <f>IF(OR(DBGenzai[[#This Row],[標準報酬]]="",DBGenzai[[#This Row],[標準報酬]]=0),"",ROUNDUP(_xlfn.XLOOKUP(DBGenzai[[#This Row],[標準報酬]],HDATE23[月  額],HDATE23[健康保険],"",0,1)-0.5,0))</f>
        <v/>
      </c>
      <c r="U2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5" t="str">
        <f ca="1">IF(DBGenzai[[#This Row],[年齢]]&lt;=69,_xlfn.XLOOKUP(DBGenzai[[#This Row],[標準報酬]],HDATE23[月  額],HDATE23[厚生年金],"",0,1),"0")</f>
        <v/>
      </c>
      <c r="W213" s="86">
        <v>45311</v>
      </c>
      <c r="X2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2" t="s">
        <v>46</v>
      </c>
      <c r="Z213" s="80" t="s">
        <v>582</v>
      </c>
      <c r="AA213" s="83" t="s">
        <v>583</v>
      </c>
      <c r="AB213" s="83" t="s">
        <v>584</v>
      </c>
      <c r="AC213" s="87">
        <v>44489</v>
      </c>
      <c r="AD213" s="87">
        <v>44496</v>
      </c>
      <c r="AE213" s="87">
        <v>44844</v>
      </c>
      <c r="AF213" s="87"/>
      <c r="AG213" s="80">
        <v>22.01</v>
      </c>
      <c r="AH213" s="80" t="s">
        <v>50</v>
      </c>
      <c r="AJ213" s="100">
        <f>DBGenzai[[#This Row],[入社日]]</f>
        <v>44496</v>
      </c>
      <c r="AK213" s="343"/>
      <c r="AL213" s="355"/>
      <c r="AM213" s="77"/>
      <c r="AN213" s="355"/>
      <c r="AO213" s="345"/>
    </row>
    <row r="214" spans="1:41" ht="18" customHeight="1">
      <c r="A214" s="79" t="s">
        <v>114</v>
      </c>
      <c r="B214" s="80">
        <v>211030</v>
      </c>
      <c r="C214" s="81"/>
      <c r="D214" s="82" t="s">
        <v>144</v>
      </c>
      <c r="E214" s="262" t="s">
        <v>4650</v>
      </c>
      <c r="F214" s="267" t="s">
        <v>1992</v>
      </c>
      <c r="G214" s="267"/>
      <c r="H214" s="83" t="s">
        <v>574</v>
      </c>
      <c r="I214" s="83" t="s">
        <v>575</v>
      </c>
      <c r="J214" s="80" t="s">
        <v>43</v>
      </c>
      <c r="K214" s="80" t="s">
        <v>44</v>
      </c>
      <c r="L214" s="84">
        <v>31640</v>
      </c>
      <c r="M214" s="80">
        <f ca="1">DATEDIF(DBGenzai[[#This Row],[生年月日]],TODAY(),"Y")</f>
        <v>39</v>
      </c>
      <c r="N214" s="347">
        <v>1600</v>
      </c>
      <c r="O214" s="85" t="s">
        <v>576</v>
      </c>
      <c r="P214" s="347">
        <v>2100</v>
      </c>
      <c r="Q214" s="85"/>
      <c r="R214" s="347">
        <f t="shared" si="3"/>
        <v>500</v>
      </c>
      <c r="S214" s="85"/>
      <c r="T214" s="78" t="str">
        <f>IF(OR(DBGenzai[[#This Row],[標準報酬]]="",DBGenzai[[#This Row],[標準報酬]]=0),"",ROUNDUP(_xlfn.XLOOKUP(DBGenzai[[#This Row],[標準報酬]],HDATE23[月  額],HDATE23[健康保険],"",0,1)-0.5,0))</f>
        <v/>
      </c>
      <c r="U2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5" t="str">
        <f ca="1">IF(DBGenzai[[#This Row],[年齢]]&lt;=69,_xlfn.XLOOKUP(DBGenzai[[#This Row],[標準報酬]],HDATE23[月  額],HDATE23[厚生年金],"",0,1),"0")</f>
        <v/>
      </c>
      <c r="W214" s="86">
        <v>45034</v>
      </c>
      <c r="X2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2" t="s">
        <v>46</v>
      </c>
      <c r="Z214" s="80" t="s">
        <v>470</v>
      </c>
      <c r="AA214" s="83" t="s">
        <v>471</v>
      </c>
      <c r="AB214" s="83" t="s">
        <v>568</v>
      </c>
      <c r="AC214" s="87">
        <v>44491</v>
      </c>
      <c r="AD214" s="87">
        <v>44496</v>
      </c>
      <c r="AE214" s="87">
        <v>44818</v>
      </c>
      <c r="AF214" s="87"/>
      <c r="AG214" s="80">
        <v>22.01</v>
      </c>
      <c r="AH214" s="80" t="s">
        <v>50</v>
      </c>
      <c r="AJ214" s="100">
        <f>DBGenzai[[#This Row],[入社日]]</f>
        <v>44496</v>
      </c>
      <c r="AK214" s="343"/>
      <c r="AL214" s="355"/>
      <c r="AM214" s="77"/>
      <c r="AN214" s="355"/>
      <c r="AO214" s="345"/>
    </row>
    <row r="215" spans="1:41" ht="18" customHeight="1">
      <c r="A215" s="79" t="s">
        <v>114</v>
      </c>
      <c r="B215" s="80">
        <v>211101</v>
      </c>
      <c r="C215" s="81">
        <v>500013</v>
      </c>
      <c r="D215" s="82" t="s">
        <v>258</v>
      </c>
      <c r="E215" s="82" t="s">
        <v>4639</v>
      </c>
      <c r="F215" s="256" t="s">
        <v>1992</v>
      </c>
      <c r="G215" s="256"/>
      <c r="H215" s="83" t="s">
        <v>591</v>
      </c>
      <c r="I215" s="83" t="s">
        <v>592</v>
      </c>
      <c r="J215" s="80" t="s">
        <v>275</v>
      </c>
      <c r="K215" s="80" t="s">
        <v>44</v>
      </c>
      <c r="L215" s="84">
        <v>34551</v>
      </c>
      <c r="M215" s="80">
        <f ca="1">DATEDIF(DBGenzai[[#This Row],[生年月日]],TODAY(),"Y")</f>
        <v>31</v>
      </c>
      <c r="N215" s="347">
        <v>1300</v>
      </c>
      <c r="O215" s="85" t="s">
        <v>593</v>
      </c>
      <c r="P215" s="347">
        <v>1900</v>
      </c>
      <c r="Q215" s="85" t="s">
        <v>594</v>
      </c>
      <c r="R215" s="347">
        <f t="shared" si="3"/>
        <v>600</v>
      </c>
      <c r="S215" s="85"/>
      <c r="T215" s="78" t="str">
        <f>IF(OR(DBGenzai[[#This Row],[標準報酬]]="",DBGenzai[[#This Row],[標準報酬]]=0),"",ROUNDUP(_xlfn.XLOOKUP(DBGenzai[[#This Row],[標準報酬]],HDATE23[月  額],HDATE23[健康保険],"",0,1)-0.5,0))</f>
        <v/>
      </c>
      <c r="U2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5" t="str">
        <f ca="1">IF(DBGenzai[[#This Row],[年齢]]&lt;=69,_xlfn.XLOOKUP(DBGenzai[[#This Row],[標準報酬]],HDATE23[月  額],HDATE23[厚生年金],"",0,1),"0")</f>
        <v/>
      </c>
      <c r="W215" s="86">
        <v>45867</v>
      </c>
      <c r="X2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2" t="s">
        <v>46</v>
      </c>
      <c r="Z215" s="80" t="s">
        <v>315</v>
      </c>
      <c r="AA215" s="83" t="s">
        <v>595</v>
      </c>
      <c r="AB215" s="83" t="s">
        <v>596</v>
      </c>
      <c r="AC215" s="87">
        <v>44499</v>
      </c>
      <c r="AD215" s="87">
        <v>44501</v>
      </c>
      <c r="AE215" s="87">
        <v>44802</v>
      </c>
      <c r="AF215" s="87"/>
      <c r="AG215" s="80">
        <v>22.01</v>
      </c>
      <c r="AH215" s="80" t="s">
        <v>50</v>
      </c>
      <c r="AJ215" s="100">
        <f>DBGenzai[[#This Row],[入社日]]</f>
        <v>44501</v>
      </c>
      <c r="AK215" s="343"/>
      <c r="AL215" s="355"/>
      <c r="AM215" s="77"/>
      <c r="AN215" s="355"/>
      <c r="AO215" s="345"/>
    </row>
    <row r="216" spans="1:41" ht="18" customHeight="1">
      <c r="A216" s="79" t="s">
        <v>114</v>
      </c>
      <c r="B216" s="80">
        <v>211102</v>
      </c>
      <c r="C216" s="81">
        <v>212016</v>
      </c>
      <c r="D216" s="82" t="s">
        <v>107</v>
      </c>
      <c r="E216" s="82" t="s">
        <v>4622</v>
      </c>
      <c r="F216" s="256" t="s">
        <v>1854</v>
      </c>
      <c r="G216" s="256"/>
      <c r="H216" s="83" t="s">
        <v>597</v>
      </c>
      <c r="I216" s="83" t="s">
        <v>598</v>
      </c>
      <c r="J216" s="80" t="s">
        <v>43</v>
      </c>
      <c r="K216" s="80" t="s">
        <v>44</v>
      </c>
      <c r="L216" s="84">
        <v>31725</v>
      </c>
      <c r="M216" s="80">
        <f ca="1">DATEDIF(DBGenzai[[#This Row],[生年月日]],TODAY(),"Y")</f>
        <v>39</v>
      </c>
      <c r="N216" s="347">
        <v>1410</v>
      </c>
      <c r="O216" s="85"/>
      <c r="P216" s="347">
        <v>1770</v>
      </c>
      <c r="Q216" s="85"/>
      <c r="R216" s="347">
        <f t="shared" si="3"/>
        <v>360</v>
      </c>
      <c r="S216" s="85"/>
      <c r="T216" s="78" t="str">
        <f>IF(OR(DBGenzai[[#This Row],[標準報酬]]="",DBGenzai[[#This Row],[標準報酬]]=0),"",ROUNDUP(_xlfn.XLOOKUP(DBGenzai[[#This Row],[標準報酬]],HDATE23[月  額],HDATE23[健康保険],"",0,1)-0.5,0))</f>
        <v/>
      </c>
      <c r="U2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5" t="str">
        <f ca="1">IF(DBGenzai[[#This Row],[年齢]]&lt;=69,_xlfn.XLOOKUP(DBGenzai[[#This Row],[標準報酬]],HDATE23[月  額],HDATE23[厚生年金],"",0,1),"0")</f>
        <v/>
      </c>
      <c r="W216" s="86">
        <v>45242</v>
      </c>
      <c r="X2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2" t="s">
        <v>46</v>
      </c>
      <c r="Z216" s="80" t="s">
        <v>599</v>
      </c>
      <c r="AA216" s="83" t="s">
        <v>2010</v>
      </c>
      <c r="AB216" s="83" t="s">
        <v>600</v>
      </c>
      <c r="AC216" s="87" t="s">
        <v>1697</v>
      </c>
      <c r="AD216" s="87">
        <v>44501</v>
      </c>
      <c r="AE216" s="87">
        <v>44923</v>
      </c>
      <c r="AF216" s="87"/>
      <c r="AG216" s="80">
        <v>22.01</v>
      </c>
      <c r="AH216" s="80" t="s">
        <v>50</v>
      </c>
      <c r="AI216" s="73" t="s">
        <v>1737</v>
      </c>
      <c r="AJ216" s="100">
        <f>DBGenzai[[#This Row],[入社日]]</f>
        <v>44501</v>
      </c>
      <c r="AK216" s="343"/>
      <c r="AL216" s="355"/>
      <c r="AM216" s="77"/>
      <c r="AN216" s="355"/>
      <c r="AO216" s="345"/>
    </row>
    <row r="217" spans="1:41">
      <c r="A217" s="79" t="s">
        <v>114</v>
      </c>
      <c r="B217" s="80">
        <v>211103</v>
      </c>
      <c r="C217" s="81"/>
      <c r="D217" s="82" t="s">
        <v>152</v>
      </c>
      <c r="E217" s="93"/>
      <c r="F217" s="93"/>
      <c r="G217" s="93"/>
      <c r="H217" s="83" t="s">
        <v>1140</v>
      </c>
      <c r="I217" s="83" t="s">
        <v>1141</v>
      </c>
      <c r="J217" s="80" t="s">
        <v>275</v>
      </c>
      <c r="K217" s="80" t="s">
        <v>44</v>
      </c>
      <c r="L217" s="84">
        <v>34112</v>
      </c>
      <c r="M217" s="80">
        <f ca="1">DATEDIF(DBGenzai[[#This Row],[生年月日]],TODAY(),"Y")</f>
        <v>32</v>
      </c>
      <c r="N217" s="347">
        <v>1210</v>
      </c>
      <c r="O217" s="85"/>
      <c r="P217" s="347">
        <v>1610</v>
      </c>
      <c r="Q217" s="85" t="s">
        <v>99</v>
      </c>
      <c r="R217" s="347">
        <f t="shared" si="3"/>
        <v>400</v>
      </c>
      <c r="S217" s="85"/>
      <c r="T217" s="78" t="str">
        <f>IF(OR(DBGenzai[[#This Row],[標準報酬]]="",DBGenzai[[#This Row],[標準報酬]]=0),"",ROUNDUP(_xlfn.XLOOKUP(DBGenzai[[#This Row],[標準報酬]],HDATE23[月  額],HDATE23[健康保険],"",0,1)-0.5,0))</f>
        <v/>
      </c>
      <c r="U2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5" t="str">
        <f ca="1">IF(DBGenzai[[#This Row],[年齢]]&lt;=69,_xlfn.XLOOKUP(DBGenzai[[#This Row],[標準報酬]],HDATE23[月  額],HDATE23[厚生年金],"",0,1),"0")</f>
        <v/>
      </c>
      <c r="W217" s="86">
        <v>44653</v>
      </c>
      <c r="X2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2" t="s">
        <v>46</v>
      </c>
      <c r="Z217" s="80" t="s">
        <v>1142</v>
      </c>
      <c r="AA217" s="83" t="s">
        <v>1143</v>
      </c>
      <c r="AB217" s="83"/>
      <c r="AC217" s="87" t="s">
        <v>49</v>
      </c>
      <c r="AD217" s="87">
        <v>44501</v>
      </c>
      <c r="AE217" s="87">
        <v>44666</v>
      </c>
      <c r="AF217" s="87"/>
      <c r="AG217" s="80">
        <v>22.01</v>
      </c>
      <c r="AH217" s="80" t="s">
        <v>50</v>
      </c>
      <c r="AJ217" s="100">
        <f>DBGenzai[[#This Row],[入社日]]</f>
        <v>44501</v>
      </c>
      <c r="AK217" s="343"/>
      <c r="AL217" s="355"/>
      <c r="AM217" s="77"/>
      <c r="AN217" s="355"/>
      <c r="AO217" s="345"/>
    </row>
    <row r="218" spans="1:41" ht="18" customHeight="1">
      <c r="A218" s="79" t="s">
        <v>114</v>
      </c>
      <c r="B218" s="80">
        <v>211104</v>
      </c>
      <c r="C218" s="81">
        <v>232029</v>
      </c>
      <c r="D218" s="82" t="s">
        <v>152</v>
      </c>
      <c r="E218" s="101" t="s">
        <v>4630</v>
      </c>
      <c r="F218" s="447" t="s">
        <v>1991</v>
      </c>
      <c r="G218" s="449"/>
      <c r="H218" s="83" t="s">
        <v>586</v>
      </c>
      <c r="I218" s="83" t="s">
        <v>587</v>
      </c>
      <c r="J218" s="80" t="s">
        <v>43</v>
      </c>
      <c r="K218" s="80" t="s">
        <v>44</v>
      </c>
      <c r="L218" s="84">
        <v>33254</v>
      </c>
      <c r="M218" s="80">
        <f ca="1">DATEDIF(DBGenzai[[#This Row],[生年月日]],TODAY(),"Y")</f>
        <v>34</v>
      </c>
      <c r="N218" s="347">
        <v>1400</v>
      </c>
      <c r="O218" s="85"/>
      <c r="P218" s="347">
        <v>1770</v>
      </c>
      <c r="Q218" s="85" t="s">
        <v>99</v>
      </c>
      <c r="R218" s="347">
        <f t="shared" si="3"/>
        <v>370</v>
      </c>
      <c r="S218" s="85"/>
      <c r="T218" s="78" t="str">
        <f>IF(OR(DBGenzai[[#This Row],[標準報酬]]="",DBGenzai[[#This Row],[標準報酬]]=0),"",ROUNDUP(_xlfn.XLOOKUP(DBGenzai[[#This Row],[標準報酬]],HDATE23[月  額],HDATE23[健康保険],"",0,1)-0.5,0))</f>
        <v/>
      </c>
      <c r="U2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5" t="str">
        <f ca="1">IF(DBGenzai[[#This Row],[年齢]]&lt;=69,_xlfn.XLOOKUP(DBGenzai[[#This Row],[標準報酬]],HDATE23[月  額],HDATE23[厚生年金],"",0,1),"0")</f>
        <v/>
      </c>
      <c r="W218" s="86">
        <v>45211</v>
      </c>
      <c r="X2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2" t="s">
        <v>46</v>
      </c>
      <c r="Z218" s="80" t="s">
        <v>208</v>
      </c>
      <c r="AA218" s="83" t="s">
        <v>588</v>
      </c>
      <c r="AB218" s="83" t="s">
        <v>4062</v>
      </c>
      <c r="AC218" s="87" t="s">
        <v>49</v>
      </c>
      <c r="AD218" s="87">
        <v>44501</v>
      </c>
      <c r="AE218" s="87">
        <v>44894</v>
      </c>
      <c r="AF218" s="87"/>
      <c r="AG218" s="80">
        <v>22.01</v>
      </c>
      <c r="AH218" s="80" t="s">
        <v>50</v>
      </c>
      <c r="AI218" s="73" t="s">
        <v>590</v>
      </c>
      <c r="AJ218" s="100">
        <f>DBGenzai[[#This Row],[入社日]]</f>
        <v>44501</v>
      </c>
      <c r="AK218" s="343"/>
      <c r="AL218" s="355"/>
      <c r="AM218" s="77"/>
      <c r="AN218" s="355"/>
      <c r="AO218" s="345"/>
    </row>
    <row r="219" spans="1:41">
      <c r="A219" s="79" t="s">
        <v>114</v>
      </c>
      <c r="B219" s="80">
        <v>211105</v>
      </c>
      <c r="C219" s="81">
        <v>242025</v>
      </c>
      <c r="D219" s="82" t="s">
        <v>95</v>
      </c>
      <c r="E219" s="275" t="s">
        <v>4626</v>
      </c>
      <c r="F219" s="265" t="s">
        <v>1982</v>
      </c>
      <c r="G219" s="426" t="s">
        <v>2647</v>
      </c>
      <c r="H219" s="83" t="s">
        <v>225</v>
      </c>
      <c r="I219" s="83" t="s">
        <v>585</v>
      </c>
      <c r="J219" s="80" t="s">
        <v>43</v>
      </c>
      <c r="K219" s="80" t="s">
        <v>44</v>
      </c>
      <c r="L219" s="84">
        <v>33833</v>
      </c>
      <c r="M219" s="80">
        <f ca="1">DATEDIF(DBGenzai[[#This Row],[生年月日]],TODAY(),"Y")</f>
        <v>33</v>
      </c>
      <c r="N219" s="347">
        <v>1400</v>
      </c>
      <c r="O219" s="85"/>
      <c r="P219" s="347">
        <v>1770</v>
      </c>
      <c r="Q219" s="85"/>
      <c r="R219" s="347">
        <f t="shared" si="3"/>
        <v>370</v>
      </c>
      <c r="S219" s="85">
        <v>280000</v>
      </c>
      <c r="T219" s="78">
        <f>IF(OR(DBGenzai[[#This Row],[標準報酬]]="",DBGenzai[[#This Row],[標準報酬]]=0),"",ROUNDUP(_xlfn.XLOOKUP(DBGenzai[[#This Row],[標準報酬]],HDATE23[月  額],HDATE23[健康保険],"",0,1)-0.5,0))</f>
        <v>14042</v>
      </c>
      <c r="U2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5">
        <f ca="1">IF(DBGenzai[[#This Row],[年齢]]&lt;=69,_xlfn.XLOOKUP(DBGenzai[[#This Row],[標準報酬]],HDATE23[月  額],HDATE23[厚生年金],"",0,1),"0")</f>
        <v>25620</v>
      </c>
      <c r="W219" s="86">
        <v>45598</v>
      </c>
      <c r="X2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2" t="s">
        <v>46</v>
      </c>
      <c r="Z219" s="80" t="s">
        <v>105</v>
      </c>
      <c r="AA219" s="83" t="s">
        <v>481</v>
      </c>
      <c r="AB219" s="83" t="s">
        <v>482</v>
      </c>
      <c r="AC219" s="87">
        <v>44499</v>
      </c>
      <c r="AD219" s="87">
        <v>44501</v>
      </c>
      <c r="AE219" s="87">
        <v>45288</v>
      </c>
      <c r="AF219" s="87"/>
      <c r="AG219" s="80">
        <v>22.01</v>
      </c>
      <c r="AH219" s="80" t="s">
        <v>50</v>
      </c>
      <c r="AJ219" s="100">
        <f>DBGenzai[[#This Row],[入社日]]</f>
        <v>44501</v>
      </c>
      <c r="AK219" s="343"/>
      <c r="AL219" s="355"/>
      <c r="AM219" s="77"/>
      <c r="AN219" s="355"/>
      <c r="AO219" s="345"/>
    </row>
    <row r="220" spans="1:41">
      <c r="A220" s="79" t="s">
        <v>114</v>
      </c>
      <c r="B220" s="80">
        <v>211106</v>
      </c>
      <c r="C220" s="81"/>
      <c r="D220" s="82" t="s">
        <v>601</v>
      </c>
      <c r="E220" s="82"/>
      <c r="F220" s="256" t="s">
        <v>1992</v>
      </c>
      <c r="G220" s="256"/>
      <c r="H220" s="83" t="s">
        <v>602</v>
      </c>
      <c r="I220" s="83" t="s">
        <v>603</v>
      </c>
      <c r="J220" s="80" t="s">
        <v>43</v>
      </c>
      <c r="K220" s="80" t="s">
        <v>389</v>
      </c>
      <c r="L220" s="84">
        <v>27567</v>
      </c>
      <c r="M220" s="80">
        <f ca="1">DATEDIF(DBGenzai[[#This Row],[生年月日]],TODAY(),"Y")</f>
        <v>50</v>
      </c>
      <c r="N220" s="347">
        <v>1200</v>
      </c>
      <c r="O220" s="85"/>
      <c r="P220" s="347">
        <v>1750</v>
      </c>
      <c r="Q220" s="85"/>
      <c r="R220" s="347">
        <f t="shared" si="3"/>
        <v>550</v>
      </c>
      <c r="S220" s="85"/>
      <c r="T220" s="78" t="str">
        <f>IF(OR(DBGenzai[[#This Row],[標準報酬]]="",DBGenzai[[#This Row],[標準報酬]]=0),"",ROUNDUP(_xlfn.XLOOKUP(DBGenzai[[#This Row],[標準報酬]],HDATE23[月  額],HDATE23[健康保険],"",0,1)-0.5,0))</f>
        <v/>
      </c>
      <c r="U2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5" t="str">
        <f ca="1">IF(DBGenzai[[#This Row],[年齢]]&lt;=69,_xlfn.XLOOKUP(DBGenzai[[#This Row],[標準報酬]],HDATE23[月  額],HDATE23[厚生年金],"",0,1),"0")</f>
        <v/>
      </c>
      <c r="W220" s="86"/>
      <c r="X2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2"/>
      <c r="Z220" s="80" t="s">
        <v>604</v>
      </c>
      <c r="AA220" s="83" t="s">
        <v>605</v>
      </c>
      <c r="AB220" s="83"/>
      <c r="AC220" s="87" t="s">
        <v>49</v>
      </c>
      <c r="AD220" s="87">
        <v>44502</v>
      </c>
      <c r="AE220" s="87">
        <v>44678</v>
      </c>
      <c r="AF220" s="87"/>
      <c r="AG220" s="80">
        <v>22.01</v>
      </c>
      <c r="AH220" s="80" t="s">
        <v>50</v>
      </c>
      <c r="AI220" s="73" t="s">
        <v>606</v>
      </c>
      <c r="AJ220" s="100">
        <f>DBGenzai[[#This Row],[入社日]]</f>
        <v>44502</v>
      </c>
      <c r="AK220" s="343"/>
      <c r="AL220" s="355"/>
      <c r="AM220" s="77"/>
      <c r="AN220" s="355"/>
      <c r="AO220" s="345"/>
    </row>
    <row r="221" spans="1:41">
      <c r="A221" s="79" t="s">
        <v>114</v>
      </c>
      <c r="B221" s="80">
        <v>211107</v>
      </c>
      <c r="C221" s="81">
        <v>222036</v>
      </c>
      <c r="D221" s="82" t="s">
        <v>76</v>
      </c>
      <c r="E221" s="93" t="s">
        <v>4623</v>
      </c>
      <c r="F221" s="93" t="s">
        <v>1975</v>
      </c>
      <c r="G221" s="93"/>
      <c r="H221" s="83" t="s">
        <v>607</v>
      </c>
      <c r="I221" s="83" t="s">
        <v>608</v>
      </c>
      <c r="J221" s="80" t="s">
        <v>43</v>
      </c>
      <c r="K221" s="80" t="s">
        <v>44</v>
      </c>
      <c r="L221" s="84">
        <v>35128</v>
      </c>
      <c r="M221" s="80">
        <f ca="1">DATEDIF(DBGenzai[[#This Row],[生年月日]],TODAY(),"Y")</f>
        <v>29</v>
      </c>
      <c r="N221" s="347">
        <v>1410</v>
      </c>
      <c r="O221" s="85"/>
      <c r="P221" s="347">
        <v>1780</v>
      </c>
      <c r="Q221" s="85" t="s">
        <v>99</v>
      </c>
      <c r="R221" s="347">
        <f t="shared" si="3"/>
        <v>370</v>
      </c>
      <c r="S221" s="85"/>
      <c r="T221" s="78" t="str">
        <f>IF(OR(DBGenzai[[#This Row],[標準報酬]]="",DBGenzai[[#This Row],[標準報酬]]=0),"",ROUNDUP(_xlfn.XLOOKUP(DBGenzai[[#This Row],[標準報酬]],HDATE23[月  額],HDATE23[健康保険],"",0,1)-0.5,0))</f>
        <v/>
      </c>
      <c r="U2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5" t="str">
        <f ca="1">IF(DBGenzai[[#This Row],[年齢]]&lt;=69,_xlfn.XLOOKUP(DBGenzai[[#This Row],[標準報酬]],HDATE23[月  額],HDATE23[厚生年金],"",0,1),"0")</f>
        <v/>
      </c>
      <c r="W221" s="86">
        <v>45391</v>
      </c>
      <c r="X2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2" t="s">
        <v>46</v>
      </c>
      <c r="Z221" s="80" t="s">
        <v>582</v>
      </c>
      <c r="AA221" s="83" t="s">
        <v>583</v>
      </c>
      <c r="AB221" s="83" t="s">
        <v>584</v>
      </c>
      <c r="AC221" s="87">
        <v>44506</v>
      </c>
      <c r="AD221" s="87">
        <v>44508</v>
      </c>
      <c r="AE221" s="87">
        <v>44874</v>
      </c>
      <c r="AF221" s="87"/>
      <c r="AG221" s="80">
        <v>21.12</v>
      </c>
      <c r="AH221" s="80" t="s">
        <v>50</v>
      </c>
      <c r="AJ221" s="100">
        <f>DBGenzai[[#This Row],[入社日]]</f>
        <v>44508</v>
      </c>
      <c r="AK221" s="343"/>
      <c r="AL221" s="355"/>
      <c r="AM221" s="77"/>
      <c r="AN221" s="355"/>
      <c r="AO221" s="345"/>
    </row>
    <row r="222" spans="1:41">
      <c r="A222" s="79" t="s">
        <v>114</v>
      </c>
      <c r="B222" s="80">
        <v>211108</v>
      </c>
      <c r="C222" s="81"/>
      <c r="D222" s="82" t="s">
        <v>1846</v>
      </c>
      <c r="E222" s="101" t="s">
        <v>4654</v>
      </c>
      <c r="F222" s="101"/>
      <c r="G222" s="101"/>
      <c r="H222" s="83" t="s">
        <v>610</v>
      </c>
      <c r="I222" s="83" t="s">
        <v>611</v>
      </c>
      <c r="J222" s="80" t="s">
        <v>43</v>
      </c>
      <c r="K222" s="80" t="s">
        <v>44</v>
      </c>
      <c r="L222" s="84">
        <v>31963</v>
      </c>
      <c r="M222" s="80">
        <f ca="1">DATEDIF(DBGenzai[[#This Row],[生年月日]],TODAY(),"Y")</f>
        <v>38</v>
      </c>
      <c r="N222" s="347">
        <v>1500</v>
      </c>
      <c r="O222" s="85"/>
      <c r="P222" s="347">
        <v>1900</v>
      </c>
      <c r="Q222" s="85"/>
      <c r="R222" s="347">
        <f t="shared" si="3"/>
        <v>400</v>
      </c>
      <c r="S222" s="85">
        <v>320000</v>
      </c>
      <c r="T222" s="78">
        <f>IF(OR(DBGenzai[[#This Row],[標準報酬]]="",DBGenzai[[#This Row],[標準報酬]]=0),"",ROUNDUP(_xlfn.XLOOKUP(DBGenzai[[#This Row],[標準報酬]],HDATE23[月  額],HDATE23[健康保険],"",0,1)-0.5,0))</f>
        <v>16048</v>
      </c>
      <c r="U2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5">
        <f ca="1">IF(DBGenzai[[#This Row],[年齢]]&lt;=69,_xlfn.XLOOKUP(DBGenzai[[#This Row],[標準報酬]],HDATE23[月  額],HDATE23[厚生年金],"",0,1),"0")</f>
        <v>29280</v>
      </c>
      <c r="W222" s="86">
        <v>46305</v>
      </c>
      <c r="X2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2" t="s">
        <v>46</v>
      </c>
      <c r="Z222" s="80" t="s">
        <v>612</v>
      </c>
      <c r="AA222" s="83" t="s">
        <v>613</v>
      </c>
      <c r="AB222" s="83" t="s">
        <v>614</v>
      </c>
      <c r="AC222" s="87">
        <v>44513</v>
      </c>
      <c r="AD222" s="87">
        <v>44517</v>
      </c>
      <c r="AE222" s="87">
        <v>45311</v>
      </c>
      <c r="AF222" s="87"/>
      <c r="AG222" s="80">
        <v>22.02</v>
      </c>
      <c r="AH222" s="80" t="s">
        <v>50</v>
      </c>
      <c r="AJ222" s="100">
        <f>DBGenzai[[#This Row],[入社日]]</f>
        <v>44517</v>
      </c>
      <c r="AK222" s="343"/>
      <c r="AL222" s="355"/>
      <c r="AM222" s="77"/>
      <c r="AN222" s="355"/>
      <c r="AO222" s="345"/>
    </row>
    <row r="223" spans="1:41">
      <c r="A223" s="79" t="s">
        <v>114</v>
      </c>
      <c r="B223" s="80">
        <v>211109</v>
      </c>
      <c r="C223" s="81"/>
      <c r="D223" s="82" t="s">
        <v>144</v>
      </c>
      <c r="E223" s="101" t="s">
        <v>4650</v>
      </c>
      <c r="F223" s="101"/>
      <c r="G223" s="101"/>
      <c r="H223" s="83" t="s">
        <v>615</v>
      </c>
      <c r="I223" s="83" t="s">
        <v>616</v>
      </c>
      <c r="J223" s="80" t="s">
        <v>43</v>
      </c>
      <c r="K223" s="80" t="s">
        <v>44</v>
      </c>
      <c r="L223" s="84">
        <v>32051</v>
      </c>
      <c r="M223" s="80">
        <f ca="1">DATEDIF(DBGenzai[[#This Row],[生年月日]],TODAY(),"Y")</f>
        <v>38</v>
      </c>
      <c r="N223" s="347">
        <v>1600</v>
      </c>
      <c r="O223" s="85" t="s">
        <v>617</v>
      </c>
      <c r="P223" s="347">
        <v>2100</v>
      </c>
      <c r="Q223" s="85"/>
      <c r="R223" s="347">
        <f t="shared" si="3"/>
        <v>500</v>
      </c>
      <c r="S223" s="85">
        <v>410000</v>
      </c>
      <c r="T223" s="78">
        <f>IF(OR(DBGenzai[[#This Row],[標準報酬]]="",DBGenzai[[#This Row],[標準報酬]]=0),"",ROUNDUP(_xlfn.XLOOKUP(DBGenzai[[#This Row],[標準報酬]],HDATE23[月  額],HDATE23[健康保険],"",0,1)-0.5,0))</f>
        <v>20561</v>
      </c>
      <c r="U2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5">
        <f ca="1">IF(DBGenzai[[#This Row],[年齢]]&lt;=69,_xlfn.XLOOKUP(DBGenzai[[#This Row],[標準報酬]],HDATE23[月  額],HDATE23[厚生年金],"",0,1),"0")</f>
        <v>37515</v>
      </c>
      <c r="W223" s="86">
        <v>46279</v>
      </c>
      <c r="X2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2" t="s">
        <v>46</v>
      </c>
      <c r="Z223" s="80" t="s">
        <v>470</v>
      </c>
      <c r="AA223" s="83" t="s">
        <v>471</v>
      </c>
      <c r="AB223" s="83" t="s">
        <v>618</v>
      </c>
      <c r="AC223" s="87">
        <v>44520</v>
      </c>
      <c r="AD223" s="87">
        <v>44522</v>
      </c>
      <c r="AE223" s="87">
        <v>45503</v>
      </c>
      <c r="AF223" s="87"/>
      <c r="AG223" s="80">
        <v>22.02</v>
      </c>
      <c r="AH223" s="80" t="s">
        <v>50</v>
      </c>
      <c r="AJ223" s="100">
        <f>DBGenzai[[#This Row],[入社日]]</f>
        <v>44522</v>
      </c>
      <c r="AK223" s="343"/>
      <c r="AL223" s="355"/>
      <c r="AM223" s="77"/>
      <c r="AN223" s="355"/>
      <c r="AO223" s="345"/>
    </row>
    <row r="224" spans="1:41">
      <c r="A224" s="79" t="s">
        <v>114</v>
      </c>
      <c r="B224" s="80">
        <v>211110</v>
      </c>
      <c r="C224" s="81">
        <v>242026</v>
      </c>
      <c r="D224" s="82" t="s">
        <v>95</v>
      </c>
      <c r="E224" s="262" t="s">
        <v>4625</v>
      </c>
      <c r="F224" s="275" t="s">
        <v>1986</v>
      </c>
      <c r="G224" s="456" t="s">
        <v>2648</v>
      </c>
      <c r="H224" s="83" t="s">
        <v>625</v>
      </c>
      <c r="I224" s="83" t="s">
        <v>626</v>
      </c>
      <c r="J224" s="80" t="s">
        <v>43</v>
      </c>
      <c r="K224" s="80" t="s">
        <v>44</v>
      </c>
      <c r="L224" s="84">
        <v>35059</v>
      </c>
      <c r="M224" s="80">
        <f ca="1">DATEDIF(DBGenzai[[#This Row],[生年月日]],TODAY(),"Y")</f>
        <v>29</v>
      </c>
      <c r="N224" s="347">
        <v>1410</v>
      </c>
      <c r="O224" s="85"/>
      <c r="P224" s="347">
        <v>1790</v>
      </c>
      <c r="Q224" s="85"/>
      <c r="R224" s="347">
        <f t="shared" si="3"/>
        <v>380</v>
      </c>
      <c r="S224" s="85">
        <v>280000</v>
      </c>
      <c r="T224" s="78">
        <f>IF(OR(DBGenzai[[#This Row],[標準報酬]]="",DBGenzai[[#This Row],[標準報酬]]=0),"",ROUNDUP(_xlfn.XLOOKUP(DBGenzai[[#This Row],[標準報酬]],HDATE23[月  額],HDATE23[健康保険],"",0,1)-0.5,0))</f>
        <v>14042</v>
      </c>
      <c r="U2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5">
        <f ca="1">IF(DBGenzai[[#This Row],[年齢]]&lt;=69,_xlfn.XLOOKUP(DBGenzai[[#This Row],[標準報酬]],HDATE23[月  額],HDATE23[厚生年金],"",0,1),"0")</f>
        <v>25620</v>
      </c>
      <c r="W224" s="86">
        <v>47423</v>
      </c>
      <c r="X2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2" t="s">
        <v>46</v>
      </c>
      <c r="Z224" s="80" t="s">
        <v>105</v>
      </c>
      <c r="AA224" s="83" t="s">
        <v>106</v>
      </c>
      <c r="AB224" s="83" t="s">
        <v>3065</v>
      </c>
      <c r="AC224" s="87">
        <v>44519</v>
      </c>
      <c r="AD224" s="87">
        <v>44523</v>
      </c>
      <c r="AE224" s="87">
        <v>45552</v>
      </c>
      <c r="AF224" s="87"/>
      <c r="AG224" s="80">
        <v>22.02</v>
      </c>
      <c r="AH224" s="80" t="s">
        <v>50</v>
      </c>
      <c r="AJ224" s="100">
        <f>DBGenzai[[#This Row],[入社日]]</f>
        <v>44523</v>
      </c>
      <c r="AK224" s="343"/>
      <c r="AL224" s="355"/>
      <c r="AM224" s="77"/>
      <c r="AN224" s="355"/>
      <c r="AO224" s="345"/>
    </row>
    <row r="225" spans="1:41" ht="18" customHeight="1">
      <c r="A225" s="79" t="s">
        <v>114</v>
      </c>
      <c r="B225" s="80">
        <v>211111</v>
      </c>
      <c r="C225" s="81">
        <v>242027</v>
      </c>
      <c r="D225" s="82" t="s">
        <v>95</v>
      </c>
      <c r="E225" s="270" t="s">
        <v>4626</v>
      </c>
      <c r="F225" s="257" t="s">
        <v>1983</v>
      </c>
      <c r="G225" s="257"/>
      <c r="H225" s="83" t="s">
        <v>619</v>
      </c>
      <c r="I225" s="83" t="s">
        <v>620</v>
      </c>
      <c r="J225" s="80" t="s">
        <v>43</v>
      </c>
      <c r="K225" s="80" t="s">
        <v>44</v>
      </c>
      <c r="L225" s="84">
        <v>35754</v>
      </c>
      <c r="M225" s="80">
        <f ca="1">DATEDIF(DBGenzai[[#This Row],[生年月日]],TODAY(),"Y")</f>
        <v>28</v>
      </c>
      <c r="N225" s="347">
        <v>1410</v>
      </c>
      <c r="O225" s="85"/>
      <c r="P225" s="347">
        <v>1770</v>
      </c>
      <c r="Q225" s="85"/>
      <c r="R225" s="347">
        <f t="shared" si="3"/>
        <v>360</v>
      </c>
      <c r="S225" s="85">
        <v>300000</v>
      </c>
      <c r="T225" s="78">
        <f>IF(OR(DBGenzai[[#This Row],[標準報酬]]="",DBGenzai[[#This Row],[標準報酬]]=0),"",ROUNDUP(_xlfn.XLOOKUP(DBGenzai[[#This Row],[標準報酬]],HDATE23[月  額],HDATE23[健康保険],"",0,1)-0.5,0))</f>
        <v>15045</v>
      </c>
      <c r="U2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5">
        <f ca="1">IF(DBGenzai[[#This Row],[年齢]]&lt;=69,_xlfn.XLOOKUP(DBGenzai[[#This Row],[標準報酬]],HDATE23[月  額],HDATE23[厚生年金],"",0,1),"0")</f>
        <v>27450</v>
      </c>
      <c r="W225" s="86">
        <v>45583</v>
      </c>
      <c r="X2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2" t="s">
        <v>46</v>
      </c>
      <c r="Z225" s="80" t="s">
        <v>105</v>
      </c>
      <c r="AA225" s="83" t="s">
        <v>2573</v>
      </c>
      <c r="AB225" s="83" t="s">
        <v>2574</v>
      </c>
      <c r="AC225" s="87">
        <v>44519</v>
      </c>
      <c r="AD225" s="87">
        <v>44523</v>
      </c>
      <c r="AE225" s="87">
        <v>45041</v>
      </c>
      <c r="AF225" s="87"/>
      <c r="AG225" s="80">
        <v>22.02</v>
      </c>
      <c r="AH225" s="80" t="s">
        <v>50</v>
      </c>
      <c r="AJ225" s="100">
        <f>DBGenzai[[#This Row],[入社日]]</f>
        <v>44523</v>
      </c>
      <c r="AK225" s="343"/>
      <c r="AL225" s="355"/>
      <c r="AM225" s="77"/>
      <c r="AN225" s="355"/>
      <c r="AO225" s="345"/>
    </row>
    <row r="226" spans="1:41">
      <c r="A226" s="79" t="s">
        <v>114</v>
      </c>
      <c r="B226" s="80">
        <v>211112</v>
      </c>
      <c r="C226" s="81"/>
      <c r="D226" s="82" t="s">
        <v>2127</v>
      </c>
      <c r="E226" s="82"/>
      <c r="F226" s="82"/>
      <c r="G226" s="82"/>
      <c r="H226" s="83" t="s">
        <v>1144</v>
      </c>
      <c r="I226" s="83" t="s">
        <v>1145</v>
      </c>
      <c r="J226" s="80" t="s">
        <v>43</v>
      </c>
      <c r="K226" s="80" t="s">
        <v>44</v>
      </c>
      <c r="L226" s="84">
        <v>34178</v>
      </c>
      <c r="M226" s="80">
        <f ca="1">DATEDIF(DBGenzai[[#This Row],[生年月日]],TODAY(),"Y")</f>
        <v>32</v>
      </c>
      <c r="N226" s="347">
        <v>1400</v>
      </c>
      <c r="O226" s="85"/>
      <c r="P226" s="347">
        <v>1960</v>
      </c>
      <c r="Q226" s="85"/>
      <c r="R226" s="347">
        <f t="shared" si="3"/>
        <v>560</v>
      </c>
      <c r="S226" s="85"/>
      <c r="T226" s="78" t="str">
        <f>IF(OR(DBGenzai[[#This Row],[標準報酬]]="",DBGenzai[[#This Row],[標準報酬]]=0),"",ROUNDUP(_xlfn.XLOOKUP(DBGenzai[[#This Row],[標準報酬]],HDATE23[月  額],HDATE23[健康保険],"",0,1)-0.5,0))</f>
        <v/>
      </c>
      <c r="U2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5" t="str">
        <f ca="1">IF(DBGenzai[[#This Row],[年齢]]&lt;=69,_xlfn.XLOOKUP(DBGenzai[[#This Row],[標準報酬]],HDATE23[月  額],HDATE23[厚生年金],"",0,1),"0")</f>
        <v/>
      </c>
      <c r="W226" s="86">
        <v>44937</v>
      </c>
      <c r="X2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2" t="s">
        <v>46</v>
      </c>
      <c r="Z226" s="80" t="s">
        <v>113</v>
      </c>
      <c r="AA226" s="83" t="s">
        <v>88</v>
      </c>
      <c r="AB226" s="83" t="s">
        <v>89</v>
      </c>
      <c r="AC226" s="87">
        <v>44522</v>
      </c>
      <c r="AD226" s="87">
        <v>44523</v>
      </c>
      <c r="AE226" s="87">
        <v>44592</v>
      </c>
      <c r="AF226" s="87"/>
      <c r="AG226" s="87">
        <v>21.12</v>
      </c>
      <c r="AH226" s="80"/>
      <c r="AJ226" s="100">
        <f>DBGenzai[[#This Row],[入社日]]</f>
        <v>44523</v>
      </c>
      <c r="AK226" s="343"/>
      <c r="AL226" s="355"/>
      <c r="AM226" s="77"/>
      <c r="AN226" s="355"/>
      <c r="AO226" s="345"/>
    </row>
    <row r="227" spans="1:41">
      <c r="A227" s="79" t="s">
        <v>114</v>
      </c>
      <c r="B227" s="80">
        <v>211113</v>
      </c>
      <c r="C227" s="81">
        <v>8210019</v>
      </c>
      <c r="D227" s="82" t="s">
        <v>2127</v>
      </c>
      <c r="E227" s="259" t="s">
        <v>4655</v>
      </c>
      <c r="F227" s="259"/>
      <c r="G227" s="259"/>
      <c r="H227" s="83" t="s">
        <v>623</v>
      </c>
      <c r="I227" s="83" t="s">
        <v>624</v>
      </c>
      <c r="J227" s="80" t="s">
        <v>43</v>
      </c>
      <c r="K227" s="80" t="s">
        <v>44</v>
      </c>
      <c r="L227" s="84">
        <v>35013</v>
      </c>
      <c r="M227" s="80">
        <f ca="1">DATEDIF(DBGenzai[[#This Row],[生年月日]],TODAY(),"Y")</f>
        <v>30</v>
      </c>
      <c r="N227" s="347">
        <v>1400</v>
      </c>
      <c r="O227" s="85"/>
      <c r="P227" s="347">
        <v>1990</v>
      </c>
      <c r="Q227" s="85"/>
      <c r="R227" s="347">
        <f t="shared" ref="R227:R290" si="4">P227-N227</f>
        <v>590</v>
      </c>
      <c r="S227" s="85"/>
      <c r="T227" s="78" t="str">
        <f>IF(OR(DBGenzai[[#This Row],[標準報酬]]="",DBGenzai[[#This Row],[標準報酬]]=0),"",ROUNDUP(_xlfn.XLOOKUP(DBGenzai[[#This Row],[標準報酬]],HDATE23[月  額],HDATE23[健康保険],"",0,1)-0.5,0))</f>
        <v/>
      </c>
      <c r="U2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5" t="str">
        <f ca="1">IF(DBGenzai[[#This Row],[年齢]]&lt;=69,_xlfn.XLOOKUP(DBGenzai[[#This Row],[標準報酬]],HDATE23[月  額],HDATE23[厚生年金],"",0,1),"0")</f>
        <v/>
      </c>
      <c r="W227" s="86">
        <v>45115</v>
      </c>
      <c r="X2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2" t="s">
        <v>46</v>
      </c>
      <c r="Z227" s="80" t="s">
        <v>464</v>
      </c>
      <c r="AA227" s="83" t="s">
        <v>465</v>
      </c>
      <c r="AB227" s="83" t="s">
        <v>466</v>
      </c>
      <c r="AC227" s="87">
        <v>44522</v>
      </c>
      <c r="AD227" s="87">
        <v>44523</v>
      </c>
      <c r="AE227" s="87">
        <v>44876</v>
      </c>
      <c r="AF227" s="87"/>
      <c r="AG227" s="80">
        <v>22.02</v>
      </c>
      <c r="AH227" s="80" t="s">
        <v>50</v>
      </c>
      <c r="AJ227" s="100">
        <f>DBGenzai[[#This Row],[入社日]]</f>
        <v>44523</v>
      </c>
      <c r="AK227" s="343"/>
      <c r="AL227" s="355"/>
      <c r="AM227" s="77"/>
      <c r="AN227" s="355"/>
      <c r="AO227" s="345"/>
    </row>
    <row r="228" spans="1:41">
      <c r="A228" s="79" t="s">
        <v>114</v>
      </c>
      <c r="B228" s="80">
        <v>211114</v>
      </c>
      <c r="C228" s="81">
        <v>232031</v>
      </c>
      <c r="D228" s="82" t="s">
        <v>152</v>
      </c>
      <c r="E228" s="101" t="s">
        <v>4641</v>
      </c>
      <c r="F228" s="256" t="s">
        <v>1723</v>
      </c>
      <c r="G228" s="6" t="s">
        <v>3775</v>
      </c>
      <c r="H228" s="83" t="s">
        <v>627</v>
      </c>
      <c r="I228" s="83" t="s">
        <v>628</v>
      </c>
      <c r="J228" s="80" t="s">
        <v>43</v>
      </c>
      <c r="K228" s="80" t="s">
        <v>44</v>
      </c>
      <c r="L228" s="84">
        <v>31100</v>
      </c>
      <c r="M228" s="80">
        <f ca="1">DATEDIF(DBGenzai[[#This Row],[生年月日]],TODAY(),"Y")</f>
        <v>40</v>
      </c>
      <c r="N228" s="347">
        <v>1420</v>
      </c>
      <c r="O228" s="85"/>
      <c r="P228" s="347">
        <v>1770</v>
      </c>
      <c r="Q228" s="85"/>
      <c r="R228" s="347">
        <f t="shared" si="4"/>
        <v>350</v>
      </c>
      <c r="S228" s="85">
        <v>260000</v>
      </c>
      <c r="T228" s="78">
        <f>IF(OR(DBGenzai[[#This Row],[標準報酬]]="",DBGenzai[[#This Row],[標準報酬]]=0),"",ROUNDUP(_xlfn.XLOOKUP(DBGenzai[[#This Row],[標準報酬]],HDATE23[月  額],HDATE23[健康保険],"",0,1)-0.5,0))</f>
        <v>13039</v>
      </c>
      <c r="U22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5">
        <f ca="1">IF(DBGenzai[[#This Row],[年齢]]&lt;=69,_xlfn.XLOOKUP(DBGenzai[[#This Row],[標準報酬]],HDATE23[月  額],HDATE23[厚生年金],"",0,1),"0")</f>
        <v>23790</v>
      </c>
      <c r="W228" s="86">
        <v>46446</v>
      </c>
      <c r="X2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2" t="s">
        <v>46</v>
      </c>
      <c r="Z228" s="80" t="s">
        <v>208</v>
      </c>
      <c r="AA228" s="83" t="s">
        <v>1867</v>
      </c>
      <c r="AB228" s="83" t="s">
        <v>629</v>
      </c>
      <c r="AC228" s="87">
        <v>44519</v>
      </c>
      <c r="AD228" s="87">
        <v>44524</v>
      </c>
      <c r="AE228" s="87">
        <v>45715</v>
      </c>
      <c r="AF228" s="87"/>
      <c r="AG228" s="80">
        <v>22.02</v>
      </c>
      <c r="AH228" s="80" t="s">
        <v>50</v>
      </c>
      <c r="AJ228" s="100">
        <f>DBGenzai[[#This Row],[入社日]]</f>
        <v>44524</v>
      </c>
      <c r="AK228" s="343"/>
      <c r="AL228" s="355"/>
      <c r="AM228" s="77"/>
      <c r="AN228" s="355"/>
      <c r="AO228" s="345"/>
    </row>
    <row r="229" spans="1:41">
      <c r="A229" s="79" t="s">
        <v>114</v>
      </c>
      <c r="B229" s="80">
        <v>211115</v>
      </c>
      <c r="C229" s="81"/>
      <c r="D229" s="82" t="s">
        <v>152</v>
      </c>
      <c r="E229" s="259"/>
      <c r="F229" s="266"/>
      <c r="G229" s="266"/>
      <c r="H229" s="83" t="s">
        <v>630</v>
      </c>
      <c r="I229" s="83" t="s">
        <v>631</v>
      </c>
      <c r="J229" s="80" t="s">
        <v>43</v>
      </c>
      <c r="K229" s="80" t="s">
        <v>44</v>
      </c>
      <c r="L229" s="84">
        <v>35181</v>
      </c>
      <c r="M229" s="80">
        <f ca="1">DATEDIF(DBGenzai[[#This Row],[生年月日]],TODAY(),"Y")</f>
        <v>29</v>
      </c>
      <c r="N229" s="347">
        <v>1370</v>
      </c>
      <c r="O229" s="85"/>
      <c r="P229" s="347">
        <v>1790</v>
      </c>
      <c r="Q229" s="85"/>
      <c r="R229" s="347">
        <f t="shared" si="4"/>
        <v>420</v>
      </c>
      <c r="S229" s="85"/>
      <c r="T229" s="78" t="str">
        <f>IF(OR(DBGenzai[[#This Row],[標準報酬]]="",DBGenzai[[#This Row],[標準報酬]]=0),"",ROUNDUP(_xlfn.XLOOKUP(DBGenzai[[#This Row],[標準報酬]],HDATE23[月  額],HDATE23[健康保険],"",0,1)-0.5,0))</f>
        <v/>
      </c>
      <c r="U2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5" t="str">
        <f ca="1">IF(DBGenzai[[#This Row],[年齢]]&lt;=69,_xlfn.XLOOKUP(DBGenzai[[#This Row],[標準報酬]],HDATE23[月  額],HDATE23[厚生年金],"",0,1),"0")</f>
        <v/>
      </c>
      <c r="W229" s="86">
        <v>45020</v>
      </c>
      <c r="X2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2" t="s">
        <v>46</v>
      </c>
      <c r="Z229" s="80" t="s">
        <v>632</v>
      </c>
      <c r="AA229" s="83" t="s">
        <v>633</v>
      </c>
      <c r="AB229" s="83" t="s">
        <v>634</v>
      </c>
      <c r="AC229" s="87" t="s">
        <v>49</v>
      </c>
      <c r="AD229" s="87">
        <v>44529</v>
      </c>
      <c r="AE229" s="87">
        <v>44696</v>
      </c>
      <c r="AF229" s="87"/>
      <c r="AG229" s="80">
        <v>22.02</v>
      </c>
      <c r="AH229" s="80" t="s">
        <v>50</v>
      </c>
      <c r="AJ229" s="100">
        <f>DBGenzai[[#This Row],[入社日]]</f>
        <v>44529</v>
      </c>
      <c r="AK229" s="343"/>
      <c r="AL229" s="355"/>
      <c r="AM229" s="77"/>
      <c r="AN229" s="355"/>
      <c r="AO229" s="345"/>
    </row>
    <row r="230" spans="1:41" ht="18.600000000000001" customHeight="1">
      <c r="A230" s="79" t="s">
        <v>114</v>
      </c>
      <c r="B230" s="80">
        <v>211201</v>
      </c>
      <c r="C230" s="81">
        <v>222037</v>
      </c>
      <c r="D230" s="82" t="s">
        <v>3841</v>
      </c>
      <c r="E230" s="82" t="s">
        <v>4632</v>
      </c>
      <c r="F230" s="101" t="s">
        <v>1979</v>
      </c>
      <c r="G230" s="6" t="s">
        <v>2649</v>
      </c>
      <c r="H230" s="83" t="s">
        <v>635</v>
      </c>
      <c r="I230" s="83" t="s">
        <v>636</v>
      </c>
      <c r="J230" s="80" t="s">
        <v>43</v>
      </c>
      <c r="K230" s="80" t="s">
        <v>44</v>
      </c>
      <c r="L230" s="84">
        <v>33100</v>
      </c>
      <c r="M230" s="80">
        <f ca="1">DATEDIF(DBGenzai[[#This Row],[生年月日]],TODAY(),"Y")</f>
        <v>35</v>
      </c>
      <c r="N230" s="347">
        <v>1410</v>
      </c>
      <c r="O230" s="85"/>
      <c r="P230" s="347">
        <v>1840</v>
      </c>
      <c r="Q230" s="85"/>
      <c r="R230" s="347">
        <f t="shared" si="4"/>
        <v>430</v>
      </c>
      <c r="S230" s="85">
        <v>300000</v>
      </c>
      <c r="T230" s="78">
        <f>IF(OR(DBGenzai[[#This Row],[標準報酬]]="",DBGenzai[[#This Row],[標準報酬]]=0),"",ROUNDUP(_xlfn.XLOOKUP(DBGenzai[[#This Row],[標準報酬]],HDATE23[月  額],HDATE23[健康保険],"",0,1)-0.5,0))</f>
        <v>15045</v>
      </c>
      <c r="U2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5">
        <f ca="1">IF(DBGenzai[[#This Row],[年齢]]&lt;=69,_xlfn.XLOOKUP(DBGenzai[[#This Row],[標準報酬]],HDATE23[月  額],HDATE23[厚生年金],"",0,1),"0")</f>
        <v>27450</v>
      </c>
      <c r="W230" s="86">
        <v>46709</v>
      </c>
      <c r="X2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2" t="s">
        <v>46</v>
      </c>
      <c r="Z230" s="80" t="s">
        <v>1719</v>
      </c>
      <c r="AA230" s="83" t="s">
        <v>5052</v>
      </c>
      <c r="AB230" s="83" t="s">
        <v>5053</v>
      </c>
      <c r="AC230" s="87" t="s">
        <v>1697</v>
      </c>
      <c r="AD230" s="87">
        <v>44531</v>
      </c>
      <c r="AE230" s="87">
        <v>45947</v>
      </c>
      <c r="AF230" s="87"/>
      <c r="AG230" s="80">
        <v>22.02</v>
      </c>
      <c r="AH230" s="80" t="s">
        <v>50</v>
      </c>
      <c r="AJ230" s="100">
        <f>DBGenzai[[#This Row],[入社日]]</f>
        <v>44531</v>
      </c>
      <c r="AK230" s="343"/>
      <c r="AL230" s="355"/>
      <c r="AM230" s="77"/>
      <c r="AN230" s="355"/>
      <c r="AO230" s="345"/>
    </row>
    <row r="231" spans="1:41">
      <c r="A231" s="79" t="s">
        <v>114</v>
      </c>
      <c r="B231" s="80">
        <v>211202</v>
      </c>
      <c r="C231" s="81"/>
      <c r="D231" s="82" t="s">
        <v>144</v>
      </c>
      <c r="E231" s="101" t="s">
        <v>4631</v>
      </c>
      <c r="F231" s="101"/>
      <c r="G231" s="101"/>
      <c r="H231" s="83" t="s">
        <v>639</v>
      </c>
      <c r="I231" s="83" t="s">
        <v>640</v>
      </c>
      <c r="J231" s="80" t="s">
        <v>43</v>
      </c>
      <c r="K231" s="80" t="s">
        <v>44</v>
      </c>
      <c r="L231" s="84">
        <v>33817</v>
      </c>
      <c r="M231" s="80">
        <f ca="1">DATEDIF(DBGenzai[[#This Row],[生年月日]],TODAY(),"Y")</f>
        <v>33</v>
      </c>
      <c r="N231" s="347">
        <v>1500</v>
      </c>
      <c r="O231" s="85" t="s">
        <v>641</v>
      </c>
      <c r="P231" s="347">
        <v>2000</v>
      </c>
      <c r="Q231" s="85"/>
      <c r="R231" s="347">
        <f t="shared" si="4"/>
        <v>500</v>
      </c>
      <c r="S231" s="85">
        <v>340000</v>
      </c>
      <c r="T231" s="78">
        <f>IF(OR(DBGenzai[[#This Row],[標準報酬]]="",DBGenzai[[#This Row],[標準報酬]]=0),"",ROUNDUP(_xlfn.XLOOKUP(DBGenzai[[#This Row],[標準報酬]],HDATE23[月  額],HDATE23[健康保険],"",0,1)-0.5,0))</f>
        <v>17051</v>
      </c>
      <c r="U2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5">
        <f ca="1">IF(DBGenzai[[#This Row],[年齢]]&lt;=69,_xlfn.XLOOKUP(DBGenzai[[#This Row],[標準報酬]],HDATE23[月  額],HDATE23[厚生年金],"",0,1),"0")</f>
        <v>31110</v>
      </c>
      <c r="W231" s="86">
        <v>45691</v>
      </c>
      <c r="X2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2" t="s">
        <v>46</v>
      </c>
      <c r="Z231" s="80" t="s">
        <v>148</v>
      </c>
      <c r="AA231" s="83" t="s">
        <v>2090</v>
      </c>
      <c r="AB231" s="83" t="s">
        <v>150</v>
      </c>
      <c r="AC231" s="87">
        <v>44592</v>
      </c>
      <c r="AD231" s="87">
        <v>44532</v>
      </c>
      <c r="AE231" s="87">
        <v>45350</v>
      </c>
      <c r="AF231" s="87"/>
      <c r="AG231" s="80">
        <v>21.12</v>
      </c>
      <c r="AH231" s="80" t="s">
        <v>50</v>
      </c>
      <c r="AJ231" s="100">
        <f>DBGenzai[[#This Row],[入社日]]</f>
        <v>44532</v>
      </c>
      <c r="AK231" s="343"/>
      <c r="AL231" s="355"/>
      <c r="AM231" s="77"/>
      <c r="AN231" s="355"/>
      <c r="AO231" s="345"/>
    </row>
    <row r="232" spans="1:41">
      <c r="A232" s="79" t="s">
        <v>114</v>
      </c>
      <c r="B232" s="80">
        <v>211203</v>
      </c>
      <c r="C232" s="81">
        <v>232033</v>
      </c>
      <c r="D232" s="82" t="s">
        <v>152</v>
      </c>
      <c r="E232" s="101" t="s">
        <v>4630</v>
      </c>
      <c r="F232" s="256" t="s">
        <v>3771</v>
      </c>
      <c r="G232" s="256" t="s">
        <v>3772</v>
      </c>
      <c r="H232" s="83" t="s">
        <v>637</v>
      </c>
      <c r="I232" s="83" t="s">
        <v>638</v>
      </c>
      <c r="J232" s="80" t="s">
        <v>43</v>
      </c>
      <c r="K232" s="80" t="s">
        <v>44</v>
      </c>
      <c r="L232" s="84">
        <v>34986</v>
      </c>
      <c r="M232" s="80">
        <f ca="1">DATEDIF(DBGenzai[[#This Row],[生年月日]],TODAY(),"Y")</f>
        <v>30</v>
      </c>
      <c r="N232" s="347">
        <v>1410</v>
      </c>
      <c r="O232" s="85"/>
      <c r="P232" s="347">
        <v>1820</v>
      </c>
      <c r="Q232" s="85"/>
      <c r="R232" s="347">
        <f t="shared" si="4"/>
        <v>410</v>
      </c>
      <c r="S232" s="85">
        <v>300000</v>
      </c>
      <c r="T232" s="78">
        <f>IF(OR(DBGenzai[[#This Row],[標準報酬]]="",DBGenzai[[#This Row],[標準報酬]]=0),"",ROUNDUP(_xlfn.XLOOKUP(DBGenzai[[#This Row],[標準報酬]],HDATE23[月  額],HDATE23[健康保険],"",0,1)-0.5,0))</f>
        <v>15045</v>
      </c>
      <c r="U2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5">
        <f ca="1">IF(DBGenzai[[#This Row],[年齢]]&lt;=69,_xlfn.XLOOKUP(DBGenzai[[#This Row],[標準報酬]],HDATE23[月  額],HDATE23[厚生年金],"",0,1),"0")</f>
        <v>27450</v>
      </c>
      <c r="W232" s="86">
        <v>46040</v>
      </c>
      <c r="X2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2" t="s">
        <v>46</v>
      </c>
      <c r="Z232" s="80" t="s">
        <v>208</v>
      </c>
      <c r="AA232" s="83" t="s">
        <v>1714</v>
      </c>
      <c r="AB232" s="83" t="s">
        <v>2437</v>
      </c>
      <c r="AC232" s="87">
        <v>44970</v>
      </c>
      <c r="AD232" s="87">
        <v>44532</v>
      </c>
      <c r="AE232" s="87">
        <v>45491</v>
      </c>
      <c r="AF232" s="87">
        <v>45443</v>
      </c>
      <c r="AG232" s="80">
        <v>22.02</v>
      </c>
      <c r="AH232" s="80" t="s">
        <v>50</v>
      </c>
      <c r="AJ232" s="100">
        <f>DBGenzai[[#This Row],[入社日]]</f>
        <v>44532</v>
      </c>
      <c r="AK232" s="343"/>
      <c r="AL232" s="355"/>
      <c r="AM232" s="77"/>
      <c r="AN232" s="355"/>
      <c r="AO232" s="345"/>
    </row>
    <row r="233" spans="1:41">
      <c r="A233" s="79" t="s">
        <v>114</v>
      </c>
      <c r="B233" s="80">
        <v>211204</v>
      </c>
      <c r="C233" s="81"/>
      <c r="D233" s="82" t="s">
        <v>95</v>
      </c>
      <c r="E233" s="262"/>
      <c r="F233" s="264"/>
      <c r="G233" s="74"/>
      <c r="H233" s="83" t="s">
        <v>642</v>
      </c>
      <c r="I233" s="83" t="s">
        <v>643</v>
      </c>
      <c r="J233" s="80" t="s">
        <v>43</v>
      </c>
      <c r="K233" s="80" t="s">
        <v>44</v>
      </c>
      <c r="L233" s="84">
        <v>35722</v>
      </c>
      <c r="M233" s="80">
        <f ca="1">DATEDIF(DBGenzai[[#This Row],[生年月日]],TODAY(),"Y")</f>
        <v>28</v>
      </c>
      <c r="N233" s="347">
        <v>1350</v>
      </c>
      <c r="O233" s="85"/>
      <c r="P233" s="347">
        <v>1750</v>
      </c>
      <c r="Q233" s="85"/>
      <c r="R233" s="347">
        <f t="shared" si="4"/>
        <v>400</v>
      </c>
      <c r="S233" s="85"/>
      <c r="T233" s="78" t="str">
        <f>IF(OR(DBGenzai[[#This Row],[標準報酬]]="",DBGenzai[[#This Row],[標準報酬]]=0),"",ROUNDUP(_xlfn.XLOOKUP(DBGenzai[[#This Row],[標準報酬]],HDATE23[月  額],HDATE23[健康保険],"",0,1)-0.5,0))</f>
        <v/>
      </c>
      <c r="U2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5" t="str">
        <f ca="1">IF(DBGenzai[[#This Row],[年齢]]&lt;=69,_xlfn.XLOOKUP(DBGenzai[[#This Row],[標準報酬]],HDATE23[月  額],HDATE23[厚生年金],"",0,1),"0")</f>
        <v/>
      </c>
      <c r="W233" s="86">
        <v>45306</v>
      </c>
      <c r="X2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2" t="s">
        <v>46</v>
      </c>
      <c r="Z233" s="80" t="s">
        <v>105</v>
      </c>
      <c r="AA233" s="83" t="s">
        <v>621</v>
      </c>
      <c r="AB233" s="83" t="s">
        <v>622</v>
      </c>
      <c r="AC233" s="87"/>
      <c r="AD233" s="87">
        <v>44536</v>
      </c>
      <c r="AE233" s="87">
        <v>44638</v>
      </c>
      <c r="AF233" s="87"/>
      <c r="AG233" s="80">
        <v>21.12</v>
      </c>
      <c r="AH233" s="80" t="s">
        <v>50</v>
      </c>
      <c r="AJ233" s="100">
        <f>DBGenzai[[#This Row],[入社日]]</f>
        <v>44536</v>
      </c>
      <c r="AK233" s="343"/>
      <c r="AL233" s="355"/>
      <c r="AM233" s="77"/>
      <c r="AN233" s="355"/>
      <c r="AO233" s="345"/>
    </row>
    <row r="234" spans="1:41">
      <c r="A234" s="79" t="s">
        <v>114</v>
      </c>
      <c r="B234" s="80">
        <v>211205</v>
      </c>
      <c r="C234" s="81"/>
      <c r="D234" s="82" t="s">
        <v>529</v>
      </c>
      <c r="E234" s="93"/>
      <c r="F234" s="93"/>
      <c r="G234" s="74"/>
      <c r="H234" s="83" t="s">
        <v>1146</v>
      </c>
      <c r="I234" s="83" t="s">
        <v>1147</v>
      </c>
      <c r="J234" s="80" t="s">
        <v>43</v>
      </c>
      <c r="K234" s="80" t="s">
        <v>44</v>
      </c>
      <c r="L234" s="84">
        <v>34136</v>
      </c>
      <c r="M234" s="80">
        <f ca="1">DATEDIF(DBGenzai[[#This Row],[生年月日]],TODAY(),"Y")</f>
        <v>32</v>
      </c>
      <c r="N234" s="347">
        <v>1400</v>
      </c>
      <c r="O234" s="85"/>
      <c r="P234" s="347">
        <v>2000</v>
      </c>
      <c r="Q234" s="85"/>
      <c r="R234" s="347">
        <f t="shared" si="4"/>
        <v>600</v>
      </c>
      <c r="S234" s="85"/>
      <c r="T234" s="78" t="str">
        <f>IF(OR(DBGenzai[[#This Row],[標準報酬]]="",DBGenzai[[#This Row],[標準報酬]]=0),"",ROUNDUP(_xlfn.XLOOKUP(DBGenzai[[#This Row],[標準報酬]],HDATE23[月  額],HDATE23[健康保険],"",0,1)-0.5,0))</f>
        <v/>
      </c>
      <c r="U2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5" t="str">
        <f ca="1">IF(DBGenzai[[#This Row],[年齢]]&lt;=69,_xlfn.XLOOKUP(DBGenzai[[#This Row],[標準報酬]],HDATE23[月  額],HDATE23[厚生年金],"",0,1),"0")</f>
        <v/>
      </c>
      <c r="W234" s="86">
        <v>44628</v>
      </c>
      <c r="X2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2" t="s">
        <v>46</v>
      </c>
      <c r="Z234" s="80" t="s">
        <v>1148</v>
      </c>
      <c r="AA234" s="83" t="s">
        <v>1149</v>
      </c>
      <c r="AB234" s="83" t="s">
        <v>1150</v>
      </c>
      <c r="AC234" s="87">
        <v>44536</v>
      </c>
      <c r="AD234" s="87">
        <v>44537</v>
      </c>
      <c r="AE234" s="87">
        <v>44540</v>
      </c>
      <c r="AF234" s="87"/>
      <c r="AG234" s="87">
        <v>22.02</v>
      </c>
      <c r="AH234" s="80"/>
      <c r="AJ234" s="100">
        <f>DBGenzai[[#This Row],[入社日]]</f>
        <v>44537</v>
      </c>
      <c r="AK234" s="343"/>
      <c r="AL234" s="355"/>
      <c r="AM234" s="77"/>
      <c r="AN234" s="355"/>
      <c r="AO234" s="345"/>
    </row>
    <row r="235" spans="1:41">
      <c r="A235" s="79" t="s">
        <v>114</v>
      </c>
      <c r="B235" s="80">
        <v>211206</v>
      </c>
      <c r="C235" s="81"/>
      <c r="D235" s="82" t="s">
        <v>234</v>
      </c>
      <c r="E235" s="101" t="s">
        <v>1849</v>
      </c>
      <c r="F235" s="82" t="s">
        <v>1850</v>
      </c>
      <c r="G235" s="82"/>
      <c r="H235" s="83" t="s">
        <v>644</v>
      </c>
      <c r="I235" s="83" t="s">
        <v>645</v>
      </c>
      <c r="J235" s="80" t="s">
        <v>43</v>
      </c>
      <c r="K235" s="80" t="s">
        <v>44</v>
      </c>
      <c r="L235" s="84">
        <v>34949</v>
      </c>
      <c r="M235" s="80">
        <f ca="1">DATEDIF(DBGenzai[[#This Row],[生年月日]],TODAY(),"Y")</f>
        <v>30</v>
      </c>
      <c r="N235" s="347">
        <v>1320</v>
      </c>
      <c r="O235" s="85"/>
      <c r="P235" s="347">
        <v>1700</v>
      </c>
      <c r="Q235" s="85"/>
      <c r="R235" s="347">
        <f t="shared" si="4"/>
        <v>380</v>
      </c>
      <c r="S235" s="85"/>
      <c r="T235" s="78" t="str">
        <f>IF(OR(DBGenzai[[#This Row],[標準報酬]]="",DBGenzai[[#This Row],[標準報酬]]=0),"",ROUNDUP(_xlfn.XLOOKUP(DBGenzai[[#This Row],[標準報酬]],HDATE23[月  額],HDATE23[健康保険],"",0,1)-0.5,0))</f>
        <v/>
      </c>
      <c r="U2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5" t="str">
        <f ca="1">IF(DBGenzai[[#This Row],[年齢]]&lt;=69,_xlfn.XLOOKUP(DBGenzai[[#This Row],[標準報酬]],HDATE23[月  額],HDATE23[厚生年金],"",0,1),"0")</f>
        <v/>
      </c>
      <c r="W235" s="86">
        <v>45369</v>
      </c>
      <c r="X2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2" t="s">
        <v>46</v>
      </c>
      <c r="Z235" s="80" t="s">
        <v>238</v>
      </c>
      <c r="AA235" s="83" t="s">
        <v>312</v>
      </c>
      <c r="AB235" s="83" t="s">
        <v>4063</v>
      </c>
      <c r="AC235" s="87" t="s">
        <v>49</v>
      </c>
      <c r="AD235" s="87">
        <v>44543</v>
      </c>
      <c r="AE235" s="87">
        <v>44694</v>
      </c>
      <c r="AF235" s="87"/>
      <c r="AG235" s="80">
        <v>22.02</v>
      </c>
      <c r="AH235" s="80" t="s">
        <v>50</v>
      </c>
      <c r="AJ235" s="100">
        <f>DBGenzai[[#This Row],[入社日]]</f>
        <v>44543</v>
      </c>
      <c r="AK235" s="343"/>
      <c r="AL235" s="355"/>
      <c r="AM235" s="77"/>
      <c r="AN235" s="355"/>
      <c r="AO235" s="345"/>
    </row>
    <row r="236" spans="1:41">
      <c r="A236" s="79" t="s">
        <v>114</v>
      </c>
      <c r="B236" s="80">
        <v>211207</v>
      </c>
      <c r="C236" s="81"/>
      <c r="D236" s="82" t="s">
        <v>646</v>
      </c>
      <c r="E236" s="262"/>
      <c r="F236" s="262"/>
      <c r="G236" s="262"/>
      <c r="H236" s="83" t="s">
        <v>647</v>
      </c>
      <c r="I236" s="83" t="s">
        <v>648</v>
      </c>
      <c r="J236" s="80" t="s">
        <v>43</v>
      </c>
      <c r="K236" s="80" t="s">
        <v>44</v>
      </c>
      <c r="L236" s="84">
        <v>32777</v>
      </c>
      <c r="M236" s="80">
        <f ca="1">DATEDIF(DBGenzai[[#This Row],[生年月日]],TODAY(),"Y")</f>
        <v>36</v>
      </c>
      <c r="N236" s="347">
        <v>1400</v>
      </c>
      <c r="O236" s="85"/>
      <c r="P236" s="347">
        <v>1900</v>
      </c>
      <c r="Q236" s="85"/>
      <c r="R236" s="347">
        <f t="shared" si="4"/>
        <v>500</v>
      </c>
      <c r="S236" s="85"/>
      <c r="T236" s="78" t="str">
        <f>IF(OR(DBGenzai[[#This Row],[標準報酬]]="",DBGenzai[[#This Row],[標準報酬]]=0),"",ROUNDUP(_xlfn.XLOOKUP(DBGenzai[[#This Row],[標準報酬]],HDATE23[月  額],HDATE23[健康保険],"",0,1)-0.5,0))</f>
        <v/>
      </c>
      <c r="U2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5" t="str">
        <f ca="1">IF(DBGenzai[[#This Row],[年齢]]&lt;=69,_xlfn.XLOOKUP(DBGenzai[[#This Row],[標準報酬]],HDATE23[月  額],HDATE23[厚生年金],"",0,1),"0")</f>
        <v/>
      </c>
      <c r="W236" s="86">
        <v>45613</v>
      </c>
      <c r="X2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2" t="s">
        <v>46</v>
      </c>
      <c r="Z236" s="80" t="s">
        <v>649</v>
      </c>
      <c r="AA236" s="83" t="s">
        <v>650</v>
      </c>
      <c r="AB236" s="83" t="s">
        <v>651</v>
      </c>
      <c r="AC236" s="87" t="s">
        <v>49</v>
      </c>
      <c r="AD236" s="87">
        <v>44543</v>
      </c>
      <c r="AE236" s="87">
        <v>44674</v>
      </c>
      <c r="AF236" s="87"/>
      <c r="AG236" s="80">
        <v>22.02</v>
      </c>
      <c r="AH236" s="80" t="s">
        <v>50</v>
      </c>
      <c r="AJ236" s="100">
        <f>DBGenzai[[#This Row],[入社日]]</f>
        <v>44543</v>
      </c>
      <c r="AK236" s="343"/>
      <c r="AL236" s="355"/>
      <c r="AM236" s="77"/>
      <c r="AN236" s="355"/>
      <c r="AO236" s="345"/>
    </row>
    <row r="237" spans="1:41">
      <c r="A237" s="79" t="s">
        <v>114</v>
      </c>
      <c r="B237" s="80">
        <v>211208</v>
      </c>
      <c r="C237" s="81">
        <v>8210020</v>
      </c>
      <c r="D237" s="82" t="s">
        <v>2127</v>
      </c>
      <c r="E237" s="82" t="s">
        <v>4656</v>
      </c>
      <c r="F237" s="101" t="s">
        <v>2419</v>
      </c>
      <c r="G237" s="101"/>
      <c r="H237" s="83" t="s">
        <v>652</v>
      </c>
      <c r="I237" s="83" t="s">
        <v>653</v>
      </c>
      <c r="J237" s="80" t="s">
        <v>43</v>
      </c>
      <c r="K237" s="80" t="s">
        <v>44</v>
      </c>
      <c r="L237" s="84">
        <v>33059</v>
      </c>
      <c r="M237" s="80">
        <f ca="1">DATEDIF(DBGenzai[[#This Row],[生年月日]],TODAY(),"Y")</f>
        <v>35</v>
      </c>
      <c r="N237" s="347">
        <v>1400</v>
      </c>
      <c r="O237" s="85"/>
      <c r="P237" s="347">
        <v>1990</v>
      </c>
      <c r="Q237" s="85"/>
      <c r="R237" s="347">
        <f t="shared" si="4"/>
        <v>590</v>
      </c>
      <c r="S237" s="85">
        <v>340000</v>
      </c>
      <c r="T237" s="78">
        <f>IF(OR(DBGenzai[[#This Row],[標準報酬]]="",DBGenzai[[#This Row],[標準報酬]]=0),"",ROUNDUP(_xlfn.XLOOKUP(DBGenzai[[#This Row],[標準報酬]],HDATE23[月  額],HDATE23[健康保険],"",0,1)-0.5,0))</f>
        <v>17051</v>
      </c>
      <c r="U2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5">
        <f ca="1">IF(DBGenzai[[#This Row],[年齢]]&lt;=69,_xlfn.XLOOKUP(DBGenzai[[#This Row],[標準報酬]],HDATE23[月  額],HDATE23[厚生年金],"",0,1),"0")</f>
        <v>31110</v>
      </c>
      <c r="W237" s="86">
        <v>45595</v>
      </c>
      <c r="X2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2" t="s">
        <v>46</v>
      </c>
      <c r="Z237" s="80" t="s">
        <v>654</v>
      </c>
      <c r="AA237" s="83" t="s">
        <v>3899</v>
      </c>
      <c r="AB237" s="83" t="s">
        <v>4064</v>
      </c>
      <c r="AC237" s="87" t="s">
        <v>49</v>
      </c>
      <c r="AD237" s="87">
        <v>44543</v>
      </c>
      <c r="AE237" s="87">
        <v>45426</v>
      </c>
      <c r="AF237" s="87"/>
      <c r="AG237" s="80">
        <v>22.01</v>
      </c>
      <c r="AH237" s="80" t="s">
        <v>50</v>
      </c>
      <c r="AJ237" s="100">
        <f>DBGenzai[[#This Row],[入社日]]</f>
        <v>44543</v>
      </c>
      <c r="AK237" s="343"/>
      <c r="AL237" s="355"/>
      <c r="AM237" s="77"/>
      <c r="AN237" s="355"/>
      <c r="AO237" s="345"/>
    </row>
    <row r="238" spans="1:41">
      <c r="A238" s="79" t="s">
        <v>114</v>
      </c>
      <c r="B238" s="80">
        <v>211209</v>
      </c>
      <c r="C238" s="81">
        <v>8210021</v>
      </c>
      <c r="D238" s="82" t="s">
        <v>2127</v>
      </c>
      <c r="E238" s="82" t="s">
        <v>4620</v>
      </c>
      <c r="F238" s="82"/>
      <c r="G238" s="82"/>
      <c r="H238" s="83" t="s">
        <v>655</v>
      </c>
      <c r="I238" s="83" t="s">
        <v>656</v>
      </c>
      <c r="J238" s="80" t="s">
        <v>43</v>
      </c>
      <c r="K238" s="80" t="s">
        <v>44</v>
      </c>
      <c r="L238" s="84">
        <v>32092</v>
      </c>
      <c r="M238" s="80">
        <f ca="1">DATEDIF(DBGenzai[[#This Row],[生年月日]],TODAY(),"Y")</f>
        <v>38</v>
      </c>
      <c r="N238" s="347">
        <v>1400</v>
      </c>
      <c r="O238" s="85"/>
      <c r="P238" s="347">
        <v>1990</v>
      </c>
      <c r="Q238" s="85"/>
      <c r="R238" s="347">
        <f t="shared" si="4"/>
        <v>590</v>
      </c>
      <c r="S238" s="85"/>
      <c r="T238" s="78" t="str">
        <f>IF(OR(DBGenzai[[#This Row],[標準報酬]]="",DBGenzai[[#This Row],[標準報酬]]=0),"",ROUNDUP(_xlfn.XLOOKUP(DBGenzai[[#This Row],[標準報酬]],HDATE23[月  額],HDATE23[健康保険],"",0,1)-0.5,0))</f>
        <v/>
      </c>
      <c r="U2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5" t="str">
        <f ca="1">IF(DBGenzai[[#This Row],[年齢]]&lt;=69,_xlfn.XLOOKUP(DBGenzai[[#This Row],[標準報酬]],HDATE23[月  額],HDATE23[厚生年金],"",0,1),"0")</f>
        <v/>
      </c>
      <c r="W238" s="86">
        <v>45070</v>
      </c>
      <c r="X2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2" t="s">
        <v>46</v>
      </c>
      <c r="Z238" s="80" t="s">
        <v>657</v>
      </c>
      <c r="AA238" s="83" t="s">
        <v>3898</v>
      </c>
      <c r="AB238" s="83" t="s">
        <v>1925</v>
      </c>
      <c r="AC238" s="87">
        <v>44539</v>
      </c>
      <c r="AD238" s="87">
        <v>44543</v>
      </c>
      <c r="AE238" s="87">
        <v>44816</v>
      </c>
      <c r="AF238" s="87"/>
      <c r="AG238" s="80">
        <v>22.02</v>
      </c>
      <c r="AH238" s="80" t="s">
        <v>50</v>
      </c>
      <c r="AJ238" s="100">
        <f>DBGenzai[[#This Row],[入社日]]</f>
        <v>44543</v>
      </c>
      <c r="AK238" s="343"/>
      <c r="AL238" s="355"/>
      <c r="AM238" s="77"/>
      <c r="AN238" s="355"/>
      <c r="AO238" s="345"/>
    </row>
    <row r="239" spans="1:41">
      <c r="A239" s="79" t="s">
        <v>114</v>
      </c>
      <c r="B239" s="80">
        <v>211210</v>
      </c>
      <c r="C239" s="81"/>
      <c r="D239" s="82" t="s">
        <v>95</v>
      </c>
      <c r="E239" s="82"/>
      <c r="F239" s="82"/>
      <c r="G239" s="82"/>
      <c r="H239" s="83" t="s">
        <v>1151</v>
      </c>
      <c r="I239" s="83" t="s">
        <v>1152</v>
      </c>
      <c r="J239" s="80" t="s">
        <v>43</v>
      </c>
      <c r="K239" s="80" t="s">
        <v>44</v>
      </c>
      <c r="L239" s="84">
        <v>29933</v>
      </c>
      <c r="M239" s="80">
        <f ca="1">DATEDIF(DBGenzai[[#This Row],[生年月日]],TODAY(),"Y")</f>
        <v>44</v>
      </c>
      <c r="N239" s="347">
        <v>1350</v>
      </c>
      <c r="O239" s="85"/>
      <c r="P239" s="347">
        <v>1750</v>
      </c>
      <c r="Q239" s="85"/>
      <c r="R239" s="347">
        <f t="shared" si="4"/>
        <v>400</v>
      </c>
      <c r="S239" s="85"/>
      <c r="T239" s="78" t="str">
        <f>IF(OR(DBGenzai[[#This Row],[標準報酬]]="",DBGenzai[[#This Row],[標準報酬]]=0),"",ROUNDUP(_xlfn.XLOOKUP(DBGenzai[[#This Row],[標準報酬]],HDATE23[月  額],HDATE23[健康保険],"",0,1)-0.5,0))</f>
        <v/>
      </c>
      <c r="U2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5" t="str">
        <f ca="1">IF(DBGenzai[[#This Row],[年齢]]&lt;=69,_xlfn.XLOOKUP(DBGenzai[[#This Row],[標準報酬]],HDATE23[月  額],HDATE23[厚生年金],"",0,1),"0")</f>
        <v/>
      </c>
      <c r="W239" s="86">
        <v>45597</v>
      </c>
      <c r="X2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2" t="s">
        <v>46</v>
      </c>
      <c r="Z239" s="80" t="s">
        <v>135</v>
      </c>
      <c r="AA239" s="83" t="s">
        <v>256</v>
      </c>
      <c r="AB239" s="83" t="s">
        <v>257</v>
      </c>
      <c r="AC239" s="87">
        <v>44544</v>
      </c>
      <c r="AD239" s="87">
        <v>44546</v>
      </c>
      <c r="AE239" s="87">
        <v>44586</v>
      </c>
      <c r="AF239" s="87"/>
      <c r="AG239" s="87">
        <v>22.03</v>
      </c>
      <c r="AH239" s="80"/>
      <c r="AJ239" s="100">
        <f>DBGenzai[[#This Row],[入社日]]</f>
        <v>44546</v>
      </c>
      <c r="AK239" s="343"/>
      <c r="AL239" s="355"/>
      <c r="AM239" s="77"/>
      <c r="AN239" s="355"/>
      <c r="AO239" s="345"/>
    </row>
    <row r="240" spans="1:41">
      <c r="A240" s="79" t="s">
        <v>114</v>
      </c>
      <c r="B240" s="80">
        <v>211211</v>
      </c>
      <c r="C240" s="81">
        <v>8210024</v>
      </c>
      <c r="D240" s="82" t="s">
        <v>2126</v>
      </c>
      <c r="E240" s="101" t="s">
        <v>2424</v>
      </c>
      <c r="F240" s="101" t="s">
        <v>2424</v>
      </c>
      <c r="G240" s="101"/>
      <c r="H240" s="83" t="s">
        <v>664</v>
      </c>
      <c r="I240" s="83" t="s">
        <v>1893</v>
      </c>
      <c r="J240" s="80" t="s">
        <v>43</v>
      </c>
      <c r="K240" s="80" t="s">
        <v>44</v>
      </c>
      <c r="L240" s="84">
        <v>33865</v>
      </c>
      <c r="M240" s="80">
        <f ca="1">DATEDIF(DBGenzai[[#This Row],[生年月日]],TODAY(),"Y")</f>
        <v>33</v>
      </c>
      <c r="N240" s="347">
        <v>1400</v>
      </c>
      <c r="O240" s="85"/>
      <c r="P240" s="347">
        <v>1990</v>
      </c>
      <c r="Q240" s="85"/>
      <c r="R240" s="347">
        <f t="shared" si="4"/>
        <v>590</v>
      </c>
      <c r="S240" s="85">
        <v>360000</v>
      </c>
      <c r="T240" s="78">
        <f>IF(OR(DBGenzai[[#This Row],[標準報酬]]="",DBGenzai[[#This Row],[標準報酬]]=0),"",ROUNDUP(_xlfn.XLOOKUP(DBGenzai[[#This Row],[標準報酬]],HDATE23[月  額],HDATE23[健康保険],"",0,1)-0.5,0))</f>
        <v>18054</v>
      </c>
      <c r="U2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5">
        <f ca="1">IF(DBGenzai[[#This Row],[年齢]]&lt;=69,_xlfn.XLOOKUP(DBGenzai[[#This Row],[標準報酬]],HDATE23[月  額],HDATE23[厚生年金],"",0,1),"0")</f>
        <v>32940</v>
      </c>
      <c r="W240" s="86">
        <v>45641</v>
      </c>
      <c r="X2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2" t="s">
        <v>46</v>
      </c>
      <c r="Z240" s="80" t="s">
        <v>1927</v>
      </c>
      <c r="AA240" s="83" t="s">
        <v>2662</v>
      </c>
      <c r="AB240" s="83" t="s">
        <v>2743</v>
      </c>
      <c r="AC240" s="87" t="s">
        <v>49</v>
      </c>
      <c r="AD240" s="87">
        <v>44550</v>
      </c>
      <c r="AE240" s="87">
        <v>45317</v>
      </c>
      <c r="AF240" s="87"/>
      <c r="AG240" s="80">
        <v>22.01</v>
      </c>
      <c r="AH240" s="80" t="s">
        <v>50</v>
      </c>
      <c r="AJ240" s="100">
        <f>DBGenzai[[#This Row],[入社日]]</f>
        <v>44550</v>
      </c>
      <c r="AK240" s="343"/>
      <c r="AL240" s="355"/>
      <c r="AM240" s="77"/>
      <c r="AN240" s="355"/>
      <c r="AO240" s="345"/>
    </row>
    <row r="241" spans="1:41">
      <c r="A241" s="79" t="s">
        <v>114</v>
      </c>
      <c r="B241" s="80">
        <v>211212</v>
      </c>
      <c r="C241" s="81">
        <v>8210022</v>
      </c>
      <c r="D241" s="82" t="s">
        <v>2126</v>
      </c>
      <c r="E241" s="262" t="s">
        <v>4658</v>
      </c>
      <c r="F241" s="262" t="s">
        <v>2429</v>
      </c>
      <c r="G241" s="262"/>
      <c r="H241" s="83" t="s">
        <v>659</v>
      </c>
      <c r="I241" s="83" t="s">
        <v>660</v>
      </c>
      <c r="J241" s="80" t="s">
        <v>43</v>
      </c>
      <c r="K241" s="80" t="s">
        <v>44</v>
      </c>
      <c r="L241" s="84">
        <v>31479</v>
      </c>
      <c r="M241" s="80">
        <f ca="1">DATEDIF(DBGenzai[[#This Row],[生年月日]],TODAY(),"Y")</f>
        <v>39</v>
      </c>
      <c r="N241" s="347">
        <v>1400</v>
      </c>
      <c r="O241" s="85"/>
      <c r="P241" s="347">
        <v>1990</v>
      </c>
      <c r="Q241" s="85"/>
      <c r="R241" s="347">
        <f t="shared" si="4"/>
        <v>590</v>
      </c>
      <c r="S241" s="85">
        <v>360000</v>
      </c>
      <c r="T241" s="78">
        <f>IF(OR(DBGenzai[[#This Row],[標準報酬]]="",DBGenzai[[#This Row],[標準報酬]]=0),"",ROUNDUP(_xlfn.XLOOKUP(DBGenzai[[#This Row],[標準報酬]],HDATE23[月  額],HDATE23[健康保険],"",0,1)-0.5,0))</f>
        <v>18054</v>
      </c>
      <c r="U2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5">
        <f ca="1">IF(DBGenzai[[#This Row],[年齢]]&lt;=69,_xlfn.XLOOKUP(DBGenzai[[#This Row],[標準報酬]],HDATE23[月  額],HDATE23[厚生年金],"",0,1),"0")</f>
        <v>32940</v>
      </c>
      <c r="W241" s="86">
        <v>45408</v>
      </c>
      <c r="X2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2" t="s">
        <v>46</v>
      </c>
      <c r="Z241" s="80" t="s">
        <v>661</v>
      </c>
      <c r="AA241" s="83" t="s">
        <v>662</v>
      </c>
      <c r="AB241" s="83" t="s">
        <v>663</v>
      </c>
      <c r="AC241" s="87" t="s">
        <v>49</v>
      </c>
      <c r="AD241" s="87">
        <v>44550</v>
      </c>
      <c r="AE241" s="87">
        <v>45128</v>
      </c>
      <c r="AF241" s="87"/>
      <c r="AG241" s="80">
        <v>22.02</v>
      </c>
      <c r="AH241" s="80" t="s">
        <v>50</v>
      </c>
      <c r="AJ241" s="100">
        <f>DBGenzai[[#This Row],[入社日]]</f>
        <v>44550</v>
      </c>
      <c r="AK241" s="343"/>
      <c r="AL241" s="355"/>
      <c r="AM241" s="77"/>
      <c r="AN241" s="355"/>
      <c r="AO241" s="345"/>
    </row>
    <row r="242" spans="1:41">
      <c r="A242" s="79" t="s">
        <v>114</v>
      </c>
      <c r="B242" s="80">
        <v>211213</v>
      </c>
      <c r="C242" s="81">
        <v>8210025</v>
      </c>
      <c r="D242" s="82" t="s">
        <v>2127</v>
      </c>
      <c r="E242" s="270" t="s">
        <v>4620</v>
      </c>
      <c r="F242" s="93"/>
      <c r="G242" s="93"/>
      <c r="H242" s="83" t="s">
        <v>666</v>
      </c>
      <c r="I242" s="83" t="s">
        <v>667</v>
      </c>
      <c r="J242" s="80" t="s">
        <v>43</v>
      </c>
      <c r="K242" s="80" t="s">
        <v>44</v>
      </c>
      <c r="L242" s="84">
        <v>34548</v>
      </c>
      <c r="M242" s="80">
        <f ca="1">DATEDIF(DBGenzai[[#This Row],[生年月日]],TODAY(),"Y")</f>
        <v>31</v>
      </c>
      <c r="N242" s="347">
        <v>1400</v>
      </c>
      <c r="O242" s="85"/>
      <c r="P242" s="347">
        <v>1990</v>
      </c>
      <c r="Q242" s="85"/>
      <c r="R242" s="347">
        <f t="shared" si="4"/>
        <v>590</v>
      </c>
      <c r="S242" s="85"/>
      <c r="T242" s="78" t="str">
        <f>IF(OR(DBGenzai[[#This Row],[標準報酬]]="",DBGenzai[[#This Row],[標準報酬]]=0),"",ROUNDUP(_xlfn.XLOOKUP(DBGenzai[[#This Row],[標準報酬]],HDATE23[月  額],HDATE23[健康保険],"",0,1)-0.5,0))</f>
        <v/>
      </c>
      <c r="U2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5" t="str">
        <f ca="1">IF(DBGenzai[[#This Row],[年齢]]&lt;=69,_xlfn.XLOOKUP(DBGenzai[[#This Row],[標準報酬]],HDATE23[月  額],HDATE23[厚生年金],"",0,1),"0")</f>
        <v/>
      </c>
      <c r="W242" s="86">
        <v>45118</v>
      </c>
      <c r="X2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2" t="s">
        <v>46</v>
      </c>
      <c r="Z242" s="80" t="s">
        <v>657</v>
      </c>
      <c r="AA242" s="83" t="s">
        <v>3898</v>
      </c>
      <c r="AB242" s="83" t="s">
        <v>658</v>
      </c>
      <c r="AC242" s="87">
        <v>44555</v>
      </c>
      <c r="AD242" s="87">
        <v>44550</v>
      </c>
      <c r="AE242" s="87">
        <v>44742</v>
      </c>
      <c r="AF242" s="87"/>
      <c r="AG242" s="80">
        <v>22.03</v>
      </c>
      <c r="AH242" s="80" t="s">
        <v>50</v>
      </c>
      <c r="AJ242" s="100">
        <f>DBGenzai[[#This Row],[入社日]]</f>
        <v>44550</v>
      </c>
      <c r="AK242" s="343"/>
      <c r="AL242" s="355"/>
      <c r="AM242" s="77"/>
      <c r="AN242" s="355"/>
      <c r="AO242" s="345"/>
    </row>
    <row r="243" spans="1:41">
      <c r="A243" s="79" t="s">
        <v>40</v>
      </c>
      <c r="B243" s="80">
        <v>211214</v>
      </c>
      <c r="C243" s="81"/>
      <c r="D243" s="82" t="s">
        <v>646</v>
      </c>
      <c r="E243" s="82" t="s">
        <v>4657</v>
      </c>
      <c r="F243" s="101"/>
      <c r="G243" s="101"/>
      <c r="H243" s="83" t="s">
        <v>665</v>
      </c>
      <c r="I243" s="83" t="s">
        <v>1954</v>
      </c>
      <c r="J243" s="80" t="s">
        <v>43</v>
      </c>
      <c r="K243" s="80" t="s">
        <v>44</v>
      </c>
      <c r="L243" s="84">
        <v>34177</v>
      </c>
      <c r="M243" s="80">
        <f ca="1">DATEDIF(DBGenzai[[#This Row],[生年月日]],TODAY(),"Y")</f>
        <v>32</v>
      </c>
      <c r="N243" s="347">
        <v>1450</v>
      </c>
      <c r="O243" s="85"/>
      <c r="P243" s="347">
        <v>1900</v>
      </c>
      <c r="Q243" s="85"/>
      <c r="R243" s="347">
        <f t="shared" si="4"/>
        <v>450</v>
      </c>
      <c r="S243" s="85">
        <v>240000</v>
      </c>
      <c r="T243" s="78">
        <f>IF(OR(DBGenzai[[#This Row],[標準報酬]]="",DBGenzai[[#This Row],[標準報酬]]=0),"",ROUNDUP(_xlfn.XLOOKUP(DBGenzai[[#This Row],[標準報酬]],HDATE23[月  額],HDATE23[健康保険],"",0,1)-0.5,0))</f>
        <v>12036</v>
      </c>
      <c r="U2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5">
        <f ca="1">IF(DBGenzai[[#This Row],[年齢]]&lt;=69,_xlfn.XLOOKUP(DBGenzai[[#This Row],[標準報酬]],HDATE23[月  額],HDATE23[厚生年金],"",0,1),"0")</f>
        <v>21960</v>
      </c>
      <c r="W243" s="86">
        <v>47429</v>
      </c>
      <c r="X2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2" t="s">
        <v>46</v>
      </c>
      <c r="Z243" s="80" t="s">
        <v>4962</v>
      </c>
      <c r="AA243" s="83" t="s">
        <v>4964</v>
      </c>
      <c r="AB243" s="83" t="s">
        <v>4963</v>
      </c>
      <c r="AC243" s="87" t="s">
        <v>49</v>
      </c>
      <c r="AD243" s="87">
        <v>44550</v>
      </c>
      <c r="AE243" s="87"/>
      <c r="AF243" s="87"/>
      <c r="AG243" s="80">
        <v>22.02</v>
      </c>
      <c r="AH243" s="80" t="s">
        <v>50</v>
      </c>
      <c r="AJ243" s="100">
        <f>DBGenzai[[#This Row],[入社日]]</f>
        <v>44550</v>
      </c>
      <c r="AK243" s="343"/>
      <c r="AL243" s="355"/>
      <c r="AM243" s="77"/>
      <c r="AN243" s="355"/>
      <c r="AO243" s="345"/>
    </row>
    <row r="244" spans="1:41">
      <c r="A244" s="79" t="s">
        <v>114</v>
      </c>
      <c r="B244" s="80">
        <v>211215</v>
      </c>
      <c r="C244" s="81"/>
      <c r="D244" s="82" t="s">
        <v>152</v>
      </c>
      <c r="E244" s="262"/>
      <c r="F244" s="262"/>
      <c r="G244" s="262"/>
      <c r="H244" s="83" t="s">
        <v>2716</v>
      </c>
      <c r="I244" s="83" t="s">
        <v>2715</v>
      </c>
      <c r="J244" s="80" t="s">
        <v>43</v>
      </c>
      <c r="K244" s="80" t="s">
        <v>44</v>
      </c>
      <c r="L244" s="84">
        <v>33748</v>
      </c>
      <c r="M244" s="80">
        <f ca="1">DATEDIF(DBGenzai[[#This Row],[生年月日]],TODAY(),"Y")</f>
        <v>33</v>
      </c>
      <c r="N244" s="347">
        <v>1350</v>
      </c>
      <c r="O244" s="85"/>
      <c r="P244" s="347">
        <v>1750</v>
      </c>
      <c r="Q244" s="85"/>
      <c r="R244" s="347">
        <f t="shared" si="4"/>
        <v>400</v>
      </c>
      <c r="S244" s="85"/>
      <c r="T244" s="78" t="str">
        <f>IF(OR(DBGenzai[[#This Row],[標準報酬]]="",DBGenzai[[#This Row],[標準報酬]]=0),"",ROUNDUP(_xlfn.XLOOKUP(DBGenzai[[#This Row],[標準報酬]],HDATE23[月  額],HDATE23[健康保険],"",0,1)-0.5,0))</f>
        <v/>
      </c>
      <c r="U2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5" t="str">
        <f ca="1">IF(DBGenzai[[#This Row],[年齢]]&lt;=69,_xlfn.XLOOKUP(DBGenzai[[#This Row],[標準報酬]],HDATE23[月  額],HDATE23[厚生年金],"",0,1),"0")</f>
        <v/>
      </c>
      <c r="W244" s="86">
        <v>45313</v>
      </c>
      <c r="X2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2" t="s">
        <v>46</v>
      </c>
      <c r="Z244" s="80" t="s">
        <v>155</v>
      </c>
      <c r="AA244" s="83" t="s">
        <v>2155</v>
      </c>
      <c r="AB244" s="83" t="s">
        <v>2717</v>
      </c>
      <c r="AC244" s="87">
        <v>44546</v>
      </c>
      <c r="AD244" s="87">
        <v>44551</v>
      </c>
      <c r="AE244" s="87">
        <v>44554</v>
      </c>
      <c r="AF244" s="87"/>
      <c r="AG244" s="87"/>
      <c r="AH244" s="80"/>
      <c r="AJ244" s="100">
        <f>DBGenzai[[#This Row],[入社日]]</f>
        <v>44551</v>
      </c>
      <c r="AK244" s="343"/>
      <c r="AL244" s="355"/>
      <c r="AM244" s="77"/>
      <c r="AN244" s="355"/>
      <c r="AO244" s="345"/>
    </row>
    <row r="245" spans="1:41">
      <c r="A245" s="79" t="s">
        <v>114</v>
      </c>
      <c r="B245" s="80">
        <v>210204</v>
      </c>
      <c r="C245" s="81"/>
      <c r="D245" s="82" t="s">
        <v>95</v>
      </c>
      <c r="E245" s="82"/>
      <c r="F245" s="82"/>
      <c r="G245" s="82"/>
      <c r="H245" s="83" t="s">
        <v>1003</v>
      </c>
      <c r="I245" s="83" t="s">
        <v>1004</v>
      </c>
      <c r="J245" s="80" t="s">
        <v>43</v>
      </c>
      <c r="K245" s="80" t="s">
        <v>64</v>
      </c>
      <c r="L245" s="84">
        <v>23316</v>
      </c>
      <c r="M245" s="80">
        <f ca="1">DATEDIF(DBGenzai[[#This Row],[生年月日]],TODAY(),"Y")</f>
        <v>62</v>
      </c>
      <c r="N245" s="347">
        <v>1300</v>
      </c>
      <c r="O245" s="85"/>
      <c r="P245" s="347">
        <v>1750</v>
      </c>
      <c r="Q245" s="85"/>
      <c r="R245" s="347">
        <f t="shared" si="4"/>
        <v>450</v>
      </c>
      <c r="S245" s="85"/>
      <c r="T245" s="78" t="str">
        <f>IF(OR(DBGenzai[[#This Row],[標準報酬]]="",DBGenzai[[#This Row],[標準報酬]]=0),"",ROUNDUP(_xlfn.XLOOKUP(DBGenzai[[#This Row],[標準報酬]],HDATE23[月  額],HDATE23[健康保険],"",0,1)-0.5,0))</f>
        <v/>
      </c>
      <c r="U2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5" t="str">
        <f ca="1">IF(DBGenzai[[#This Row],[年齢]]&lt;=69,_xlfn.XLOOKUP(DBGenzai[[#This Row],[標準報酬]],HDATE23[月  額],HDATE23[厚生年金],"",0,1),"0")</f>
        <v/>
      </c>
      <c r="W245" s="86">
        <v>450</v>
      </c>
      <c r="X2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2" t="s">
        <v>796</v>
      </c>
      <c r="Z245" s="80" t="s">
        <v>292</v>
      </c>
      <c r="AA245" s="83" t="s">
        <v>847</v>
      </c>
      <c r="AB245" s="83" t="s">
        <v>848</v>
      </c>
      <c r="AC245" s="87">
        <v>44553</v>
      </c>
      <c r="AD245" s="87">
        <v>44554</v>
      </c>
      <c r="AE245" s="87">
        <v>44589</v>
      </c>
      <c r="AF245" s="87"/>
      <c r="AG245" s="87">
        <v>22.03</v>
      </c>
      <c r="AH245" s="80"/>
      <c r="AJ245" s="100">
        <f>DBGenzai[[#This Row],[入社日]]</f>
        <v>44554</v>
      </c>
      <c r="AK245" s="343"/>
      <c r="AL245" s="355"/>
      <c r="AM245" s="77"/>
      <c r="AN245" s="355"/>
      <c r="AO245" s="345"/>
    </row>
    <row r="246" spans="1:41">
      <c r="A246" s="79" t="s">
        <v>114</v>
      </c>
      <c r="B246" s="80">
        <v>211216</v>
      </c>
      <c r="C246" s="81"/>
      <c r="D246" s="82" t="s">
        <v>646</v>
      </c>
      <c r="E246" s="93"/>
      <c r="F246" s="93"/>
      <c r="G246" s="93"/>
      <c r="H246" s="83" t="s">
        <v>668</v>
      </c>
      <c r="I246" s="83" t="s">
        <v>669</v>
      </c>
      <c r="J246" s="80" t="s">
        <v>43</v>
      </c>
      <c r="K246" s="80" t="s">
        <v>44</v>
      </c>
      <c r="L246" s="84">
        <v>30210</v>
      </c>
      <c r="M246" s="80">
        <f ca="1">DATEDIF(DBGenzai[[#This Row],[生年月日]],TODAY(),"Y")</f>
        <v>43</v>
      </c>
      <c r="N246" s="347">
        <v>1400</v>
      </c>
      <c r="O246" s="85"/>
      <c r="P246" s="347">
        <v>1900</v>
      </c>
      <c r="Q246" s="85"/>
      <c r="R246" s="347">
        <f t="shared" si="4"/>
        <v>500</v>
      </c>
      <c r="S246" s="85"/>
      <c r="T246" s="78" t="str">
        <f>IF(OR(DBGenzai[[#This Row],[標準報酬]]="",DBGenzai[[#This Row],[標準報酬]]=0),"",ROUNDUP(_xlfn.XLOOKUP(DBGenzai[[#This Row],[標準報酬]],HDATE23[月  額],HDATE23[健康保険],"",0,1)-0.5,0))</f>
        <v/>
      </c>
      <c r="U2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5" t="str">
        <f ca="1">IF(DBGenzai[[#This Row],[年齢]]&lt;=69,_xlfn.XLOOKUP(DBGenzai[[#This Row],[標準報酬]],HDATE23[月  額],HDATE23[厚生年金],"",0,1),"0")</f>
        <v/>
      </c>
      <c r="W246" s="86">
        <v>44841</v>
      </c>
      <c r="X2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2" t="s">
        <v>46</v>
      </c>
      <c r="Z246" s="80" t="s">
        <v>670</v>
      </c>
      <c r="AA246" s="83" t="s">
        <v>671</v>
      </c>
      <c r="AB246" s="83" t="s">
        <v>672</v>
      </c>
      <c r="AC246" s="87" t="s">
        <v>49</v>
      </c>
      <c r="AD246" s="87">
        <v>44557</v>
      </c>
      <c r="AE246" s="87">
        <v>44701</v>
      </c>
      <c r="AF246" s="87"/>
      <c r="AG246" s="80">
        <v>22.02</v>
      </c>
      <c r="AH246" s="80" t="s">
        <v>50</v>
      </c>
      <c r="AJ246" s="100">
        <f>DBGenzai[[#This Row],[入社日]]</f>
        <v>44557</v>
      </c>
      <c r="AK246" s="343"/>
      <c r="AL246" s="355"/>
      <c r="AM246" s="77"/>
      <c r="AN246" s="355"/>
      <c r="AO246" s="345"/>
    </row>
    <row r="247" spans="1:41">
      <c r="A247" s="79" t="s">
        <v>114</v>
      </c>
      <c r="B247" s="80">
        <v>211217</v>
      </c>
      <c r="C247" s="81">
        <v>232035</v>
      </c>
      <c r="D247" s="82" t="s">
        <v>152</v>
      </c>
      <c r="E247" s="101" t="s">
        <v>4641</v>
      </c>
      <c r="F247" s="256" t="s">
        <v>1727</v>
      </c>
      <c r="G247" s="6" t="s">
        <v>2634</v>
      </c>
      <c r="H247" s="83" t="s">
        <v>673</v>
      </c>
      <c r="I247" s="83" t="s">
        <v>674</v>
      </c>
      <c r="J247" s="80" t="s">
        <v>43</v>
      </c>
      <c r="K247" s="80" t="s">
        <v>44</v>
      </c>
      <c r="L247" s="84">
        <v>34750</v>
      </c>
      <c r="M247" s="80">
        <f ca="1">DATEDIF(DBGenzai[[#This Row],[生年月日]],TODAY(),"Y")</f>
        <v>30</v>
      </c>
      <c r="N247" s="347">
        <v>1400</v>
      </c>
      <c r="O247" s="85"/>
      <c r="P247" s="347">
        <v>1790</v>
      </c>
      <c r="Q247" s="85"/>
      <c r="R247" s="347">
        <f t="shared" si="4"/>
        <v>390</v>
      </c>
      <c r="S247" s="85">
        <v>320000</v>
      </c>
      <c r="T247" s="78">
        <f>IF(OR(DBGenzai[[#This Row],[標準報酬]]="",DBGenzai[[#This Row],[標準報酬]]=0),"",ROUNDUP(_xlfn.XLOOKUP(DBGenzai[[#This Row],[標準報酬]],HDATE23[月  額],HDATE23[健康保険],"",0,1)-0.5,0))</f>
        <v>16048</v>
      </c>
      <c r="U2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5">
        <f ca="1">IF(DBGenzai[[#This Row],[年齢]]&lt;=69,_xlfn.XLOOKUP(DBGenzai[[#This Row],[標準報酬]],HDATE23[月  額],HDATE23[厚生年金],"",0,1),"0")</f>
        <v>29280</v>
      </c>
      <c r="W247" s="86">
        <v>45626</v>
      </c>
      <c r="X2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2" t="s">
        <v>46</v>
      </c>
      <c r="Z247" s="80" t="s">
        <v>2020</v>
      </c>
      <c r="AA247" s="83" t="s">
        <v>2019</v>
      </c>
      <c r="AB247" s="83" t="s">
        <v>4062</v>
      </c>
      <c r="AC247" s="87" t="s">
        <v>1697</v>
      </c>
      <c r="AD247" s="87">
        <v>44557</v>
      </c>
      <c r="AE247" s="87">
        <v>45320</v>
      </c>
      <c r="AF247" s="87"/>
      <c r="AG247" s="80">
        <v>22.03</v>
      </c>
      <c r="AH247" s="80" t="s">
        <v>50</v>
      </c>
      <c r="AJ247" s="100">
        <f>DBGenzai[[#This Row],[入社日]]</f>
        <v>44557</v>
      </c>
      <c r="AK247" s="343"/>
      <c r="AL247" s="355"/>
      <c r="AM247" s="77"/>
      <c r="AN247" s="355"/>
      <c r="AO247" s="345"/>
    </row>
    <row r="248" spans="1:41">
      <c r="A248" s="79" t="s">
        <v>114</v>
      </c>
      <c r="B248" s="80">
        <v>211218</v>
      </c>
      <c r="C248" s="81"/>
      <c r="D248" s="82" t="s">
        <v>152</v>
      </c>
      <c r="E248" s="262"/>
      <c r="F248" s="262"/>
      <c r="G248" s="74"/>
      <c r="H248" s="83" t="s">
        <v>1153</v>
      </c>
      <c r="I248" s="83" t="s">
        <v>1154</v>
      </c>
      <c r="J248" s="80" t="s">
        <v>43</v>
      </c>
      <c r="K248" s="80" t="s">
        <v>44</v>
      </c>
      <c r="L248" s="84">
        <v>33674</v>
      </c>
      <c r="M248" s="80">
        <f ca="1">DATEDIF(DBGenzai[[#This Row],[生年月日]],TODAY(),"Y")</f>
        <v>33</v>
      </c>
      <c r="N248" s="347">
        <v>1350</v>
      </c>
      <c r="O248" s="85"/>
      <c r="P248" s="347">
        <v>1750</v>
      </c>
      <c r="Q248" s="85"/>
      <c r="R248" s="347">
        <f t="shared" si="4"/>
        <v>400</v>
      </c>
      <c r="S248" s="85"/>
      <c r="T248" s="78" t="str">
        <f>IF(OR(DBGenzai[[#This Row],[標準報酬]]="",DBGenzai[[#This Row],[標準報酬]]=0),"",ROUNDUP(_xlfn.XLOOKUP(DBGenzai[[#This Row],[標準報酬]],HDATE23[月  額],HDATE23[健康保険],"",0,1)-0.5,0))</f>
        <v/>
      </c>
      <c r="U2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5" t="str">
        <f ca="1">IF(DBGenzai[[#This Row],[年齢]]&lt;=69,_xlfn.XLOOKUP(DBGenzai[[#This Row],[標準報酬]],HDATE23[月  額],HDATE23[厚生年金],"",0,1),"0")</f>
        <v/>
      </c>
      <c r="W248" s="86">
        <v>45126</v>
      </c>
      <c r="X2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2" t="s">
        <v>46</v>
      </c>
      <c r="Z248" s="80" t="s">
        <v>155</v>
      </c>
      <c r="AA248" s="83" t="s">
        <v>563</v>
      </c>
      <c r="AB248" s="83" t="s">
        <v>564</v>
      </c>
      <c r="AC248" s="87" t="s">
        <v>49</v>
      </c>
      <c r="AD248" s="87">
        <v>44558</v>
      </c>
      <c r="AE248" s="87">
        <v>44616</v>
      </c>
      <c r="AF248" s="87"/>
      <c r="AG248" s="87">
        <v>22.03</v>
      </c>
      <c r="AH248" s="80"/>
      <c r="AJ248" s="100">
        <f>DBGenzai[[#This Row],[入社日]]</f>
        <v>44558</v>
      </c>
      <c r="AK248" s="343"/>
      <c r="AL248" s="355"/>
      <c r="AM248" s="77"/>
      <c r="AN248" s="355"/>
      <c r="AO248" s="345"/>
    </row>
    <row r="249" spans="1:41">
      <c r="A249" s="79" t="s">
        <v>114</v>
      </c>
      <c r="B249" s="80">
        <v>220101</v>
      </c>
      <c r="C249" s="81"/>
      <c r="D249" s="82" t="s">
        <v>529</v>
      </c>
      <c r="E249" s="93"/>
      <c r="F249" s="93"/>
      <c r="G249" s="93"/>
      <c r="H249" s="83" t="s">
        <v>1155</v>
      </c>
      <c r="I249" s="83" t="s">
        <v>1156</v>
      </c>
      <c r="J249" s="80" t="s">
        <v>43</v>
      </c>
      <c r="K249" s="80" t="s">
        <v>44</v>
      </c>
      <c r="L249" s="84">
        <v>32412</v>
      </c>
      <c r="M249" s="80">
        <f ca="1">DATEDIF(DBGenzai[[#This Row],[生年月日]],TODAY(),"Y")</f>
        <v>37</v>
      </c>
      <c r="N249" s="347">
        <v>1400</v>
      </c>
      <c r="O249" s="85"/>
      <c r="P249" s="347">
        <v>2000</v>
      </c>
      <c r="Q249" s="85"/>
      <c r="R249" s="347">
        <f t="shared" si="4"/>
        <v>600</v>
      </c>
      <c r="S249" s="85"/>
      <c r="T249" s="78" t="str">
        <f>IF(OR(DBGenzai[[#This Row],[標準報酬]]="",DBGenzai[[#This Row],[標準報酬]]=0),"",ROUNDUP(_xlfn.XLOOKUP(DBGenzai[[#This Row],[標準報酬]],HDATE23[月  額],HDATE23[健康保険],"",0,1)-0.5,0))</f>
        <v/>
      </c>
      <c r="U2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5" t="str">
        <f ca="1">IF(DBGenzai[[#This Row],[年齢]]&lt;=69,_xlfn.XLOOKUP(DBGenzai[[#This Row],[標準報酬]],HDATE23[月  額],HDATE23[厚生年金],"",0,1),"0")</f>
        <v/>
      </c>
      <c r="W249" s="86">
        <v>45004</v>
      </c>
      <c r="X2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2" t="s">
        <v>46</v>
      </c>
      <c r="Z249" s="80" t="s">
        <v>1148</v>
      </c>
      <c r="AA249" s="83" t="s">
        <v>1149</v>
      </c>
      <c r="AB249" s="83" t="s">
        <v>1150</v>
      </c>
      <c r="AC249" s="87">
        <v>44554</v>
      </c>
      <c r="AD249" s="87">
        <v>44566</v>
      </c>
      <c r="AE249" s="87">
        <v>44581</v>
      </c>
      <c r="AF249" s="87"/>
      <c r="AG249" s="87">
        <v>22.03</v>
      </c>
      <c r="AH249" s="80"/>
      <c r="AJ249" s="100">
        <f>DBGenzai[[#This Row],[入社日]]</f>
        <v>44566</v>
      </c>
      <c r="AK249" s="343"/>
      <c r="AL249" s="355"/>
      <c r="AM249" s="77"/>
      <c r="AN249" s="355"/>
      <c r="AO249" s="345"/>
    </row>
    <row r="250" spans="1:41">
      <c r="A250" s="79" t="s">
        <v>114</v>
      </c>
      <c r="B250" s="80">
        <v>220102</v>
      </c>
      <c r="C250" s="81">
        <v>60058</v>
      </c>
      <c r="D250" s="82" t="s">
        <v>529</v>
      </c>
      <c r="E250" s="101" t="s">
        <v>4659</v>
      </c>
      <c r="F250" s="101"/>
      <c r="G250" s="101"/>
      <c r="H250" s="83" t="s">
        <v>680</v>
      </c>
      <c r="I250" s="83" t="s">
        <v>681</v>
      </c>
      <c r="J250" s="80" t="s">
        <v>43</v>
      </c>
      <c r="K250" s="80" t="s">
        <v>44</v>
      </c>
      <c r="L250" s="84">
        <v>33728</v>
      </c>
      <c r="M250" s="80">
        <f ca="1">DATEDIF(DBGenzai[[#This Row],[生年月日]],TODAY(),"Y")</f>
        <v>33</v>
      </c>
      <c r="N250" s="347">
        <v>1450</v>
      </c>
      <c r="O250" s="85"/>
      <c r="P250" s="347">
        <v>2000</v>
      </c>
      <c r="Q250" s="85"/>
      <c r="R250" s="347">
        <f t="shared" si="4"/>
        <v>550</v>
      </c>
      <c r="S250" s="85">
        <v>300000</v>
      </c>
      <c r="T250" s="78">
        <f>IF(OR(DBGenzai[[#This Row],[標準報酬]]="",DBGenzai[[#This Row],[標準報酬]]=0),"",ROUNDUP(_xlfn.XLOOKUP(DBGenzai[[#This Row],[標準報酬]],HDATE23[月  額],HDATE23[健康保険],"",0,1)-0.5,0))</f>
        <v>15045</v>
      </c>
      <c r="U2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5">
        <f ca="1">IF(DBGenzai[[#This Row],[年齢]]&lt;=69,_xlfn.XLOOKUP(DBGenzai[[#This Row],[標準報酬]],HDATE23[月  額],HDATE23[厚生年金],"",0,1),"0")</f>
        <v>27450</v>
      </c>
      <c r="W250" s="86">
        <v>46270</v>
      </c>
      <c r="X2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2" t="s">
        <v>46</v>
      </c>
      <c r="Z250" s="80" t="s">
        <v>2902</v>
      </c>
      <c r="AA250" s="83" t="s">
        <v>4840</v>
      </c>
      <c r="AB250" s="83" t="s">
        <v>4841</v>
      </c>
      <c r="AC250" s="87" t="s">
        <v>49</v>
      </c>
      <c r="AD250" s="87">
        <v>44566</v>
      </c>
      <c r="AE250" s="87">
        <v>45642</v>
      </c>
      <c r="AF250" s="87"/>
      <c r="AG250" s="80">
        <v>22.03</v>
      </c>
      <c r="AH250" s="80" t="s">
        <v>50</v>
      </c>
      <c r="AJ250" s="100">
        <f>DBGenzai[[#This Row],[入社日]]</f>
        <v>44566</v>
      </c>
      <c r="AK250" s="343"/>
      <c r="AL250" s="355"/>
      <c r="AM250" s="77"/>
      <c r="AN250" s="355"/>
      <c r="AO250" s="345"/>
    </row>
    <row r="251" spans="1:41">
      <c r="A251" s="79" t="s">
        <v>114</v>
      </c>
      <c r="B251" s="80">
        <v>220103</v>
      </c>
      <c r="C251" s="81"/>
      <c r="D251" s="82" t="s">
        <v>144</v>
      </c>
      <c r="E251" s="259" t="s">
        <v>4650</v>
      </c>
      <c r="F251" s="259"/>
      <c r="G251" s="74"/>
      <c r="H251" s="83" t="s">
        <v>675</v>
      </c>
      <c r="I251" s="83" t="s">
        <v>676</v>
      </c>
      <c r="J251" s="80" t="s">
        <v>43</v>
      </c>
      <c r="K251" s="80" t="s">
        <v>44</v>
      </c>
      <c r="L251" s="84">
        <v>30230</v>
      </c>
      <c r="M251" s="80">
        <f ca="1">DATEDIF(DBGenzai[[#This Row],[生年月日]],TODAY(),"Y")</f>
        <v>43</v>
      </c>
      <c r="N251" s="347">
        <v>1600</v>
      </c>
      <c r="O251" s="85" t="s">
        <v>677</v>
      </c>
      <c r="P251" s="347">
        <v>2100</v>
      </c>
      <c r="Q251" s="85"/>
      <c r="R251" s="347">
        <f t="shared" si="4"/>
        <v>500</v>
      </c>
      <c r="S251" s="85">
        <v>380000</v>
      </c>
      <c r="T251" s="78">
        <f>IF(OR(DBGenzai[[#This Row],[標準報酬]]="",DBGenzai[[#This Row],[標準報酬]]=0),"",ROUNDUP(_xlfn.XLOOKUP(DBGenzai[[#This Row],[標準報酬]],HDATE23[月  額],HDATE23[健康保険],"",0,1)-0.5,0))</f>
        <v>19057</v>
      </c>
      <c r="U251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5">
        <f ca="1">IF(DBGenzai[[#This Row],[年齢]]&lt;=69,_xlfn.XLOOKUP(DBGenzai[[#This Row],[標準報酬]],HDATE23[月  額],HDATE23[厚生年金],"",0,1),"0")</f>
        <v>34770</v>
      </c>
      <c r="W251" s="86">
        <v>46109</v>
      </c>
      <c r="X2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2" t="s">
        <v>46</v>
      </c>
      <c r="Z251" s="80" t="s">
        <v>148</v>
      </c>
      <c r="AA251" s="83" t="s">
        <v>678</v>
      </c>
      <c r="AB251" s="83" t="s">
        <v>679</v>
      </c>
      <c r="AC251" s="87">
        <v>44552</v>
      </c>
      <c r="AD251" s="87">
        <v>44566</v>
      </c>
      <c r="AE251" s="87">
        <v>45128</v>
      </c>
      <c r="AF251" s="87"/>
      <c r="AG251" s="80">
        <v>22.03</v>
      </c>
      <c r="AH251" s="80" t="s">
        <v>50</v>
      </c>
      <c r="AJ251" s="100">
        <f>DBGenzai[[#This Row],[入社日]]</f>
        <v>44566</v>
      </c>
      <c r="AK251" s="343"/>
      <c r="AL251" s="355"/>
      <c r="AM251" s="77"/>
      <c r="AN251" s="355"/>
      <c r="AO251" s="345"/>
    </row>
    <row r="252" spans="1:41">
      <c r="A252" s="79" t="s">
        <v>40</v>
      </c>
      <c r="B252" s="80">
        <v>220104</v>
      </c>
      <c r="C252" s="81">
        <v>232037</v>
      </c>
      <c r="D252" s="82" t="s">
        <v>152</v>
      </c>
      <c r="E252" s="101" t="s">
        <v>4641</v>
      </c>
      <c r="F252" s="256" t="s">
        <v>1723</v>
      </c>
      <c r="G252" s="6" t="s">
        <v>3775</v>
      </c>
      <c r="H252" s="83" t="s">
        <v>684</v>
      </c>
      <c r="I252" s="83" t="s">
        <v>685</v>
      </c>
      <c r="J252" s="80" t="s">
        <v>43</v>
      </c>
      <c r="K252" s="80" t="s">
        <v>44</v>
      </c>
      <c r="L252" s="84">
        <v>34597</v>
      </c>
      <c r="M252" s="80">
        <f ca="1">DATEDIF(DBGenzai[[#This Row],[生年月日]],TODAY(),"Y")</f>
        <v>31</v>
      </c>
      <c r="N252" s="347">
        <v>1410</v>
      </c>
      <c r="O252" s="85"/>
      <c r="P252" s="347">
        <v>1850</v>
      </c>
      <c r="Q252" s="85"/>
      <c r="R252" s="347">
        <f t="shared" si="4"/>
        <v>440</v>
      </c>
      <c r="S252" s="85">
        <v>280000</v>
      </c>
      <c r="T252" s="78">
        <f>IF(OR(DBGenzai[[#This Row],[標準報酬]]="",DBGenzai[[#This Row],[標準報酬]]=0),"",ROUNDUP(_xlfn.XLOOKUP(DBGenzai[[#This Row],[標準報酬]],HDATE23[月  額],HDATE23[健康保険],"",0,1)-0.5,0))</f>
        <v>14042</v>
      </c>
      <c r="U2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5">
        <f ca="1">IF(DBGenzai[[#This Row],[年齢]]&lt;=69,_xlfn.XLOOKUP(DBGenzai[[#This Row],[標準報酬]],HDATE23[月  額],HDATE23[厚生年金],"",0,1),"0")</f>
        <v>25620</v>
      </c>
      <c r="W252" s="86">
        <v>46638</v>
      </c>
      <c r="X2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2" t="s">
        <v>46</v>
      </c>
      <c r="Z252" s="80" t="s">
        <v>208</v>
      </c>
      <c r="AA252" s="83" t="s">
        <v>1738</v>
      </c>
      <c r="AB252" s="83" t="s">
        <v>687</v>
      </c>
      <c r="AC252" s="87">
        <v>44558</v>
      </c>
      <c r="AD252" s="87">
        <v>44567</v>
      </c>
      <c r="AE252" s="87"/>
      <c r="AF252" s="87"/>
      <c r="AG252" s="80">
        <v>22.03</v>
      </c>
      <c r="AH252" s="80" t="s">
        <v>50</v>
      </c>
      <c r="AJ252" s="100">
        <f>DBGenzai[[#This Row],[入社日]]</f>
        <v>44567</v>
      </c>
      <c r="AK252" s="343"/>
      <c r="AL252" s="355"/>
      <c r="AM252" s="77"/>
      <c r="AN252" s="355"/>
      <c r="AO252" s="345"/>
    </row>
    <row r="253" spans="1:41">
      <c r="A253" s="79" t="s">
        <v>114</v>
      </c>
      <c r="B253" s="80">
        <v>220105</v>
      </c>
      <c r="C253" s="81"/>
      <c r="D253" s="82" t="s">
        <v>107</v>
      </c>
      <c r="E253" s="101" t="s">
        <v>4622</v>
      </c>
      <c r="F253" s="82"/>
      <c r="G253" s="82"/>
      <c r="H253" s="83" t="s">
        <v>2689</v>
      </c>
      <c r="I253" s="83" t="s">
        <v>2690</v>
      </c>
      <c r="J253" s="80" t="s">
        <v>43</v>
      </c>
      <c r="K253" s="80" t="s">
        <v>44</v>
      </c>
      <c r="L253" s="84">
        <v>35053</v>
      </c>
      <c r="M253" s="80">
        <f ca="1">DATEDIF(DBGenzai[[#This Row],[生年月日]],TODAY(),"Y")</f>
        <v>29</v>
      </c>
      <c r="N253" s="347">
        <v>1350</v>
      </c>
      <c r="O253" s="85"/>
      <c r="P253" s="347">
        <v>1750</v>
      </c>
      <c r="Q253" s="85"/>
      <c r="R253" s="347">
        <f t="shared" si="4"/>
        <v>400</v>
      </c>
      <c r="S253" s="85"/>
      <c r="T253" s="78" t="str">
        <f>IF(OR(DBGenzai[[#This Row],[標準報酬]]="",DBGenzai[[#This Row],[標準報酬]]=0),"",ROUNDUP(_xlfn.XLOOKUP(DBGenzai[[#This Row],[標準報酬]],HDATE23[月  額],HDATE23[健康保険],"",0,1)-0.5,0))</f>
        <v/>
      </c>
      <c r="U2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5" t="str">
        <f ca="1">IF(DBGenzai[[#This Row],[年齢]]&lt;=69,_xlfn.XLOOKUP(DBGenzai[[#This Row],[標準報酬]],HDATE23[月  額],HDATE23[厚生年金],"",0,1),"0")</f>
        <v/>
      </c>
      <c r="W253" s="86">
        <v>46208</v>
      </c>
      <c r="X2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2" t="s">
        <v>46</v>
      </c>
      <c r="Z253" s="80"/>
      <c r="AA253" s="83" t="s">
        <v>2691</v>
      </c>
      <c r="AB253" s="83" t="s">
        <v>4056</v>
      </c>
      <c r="AC253" s="87"/>
      <c r="AD253" s="87">
        <v>44567</v>
      </c>
      <c r="AE253" s="87">
        <v>44573</v>
      </c>
      <c r="AF253" s="87"/>
      <c r="AG253" s="87"/>
      <c r="AH253" s="80"/>
      <c r="AJ253" s="100">
        <f>DBGenzai[[#This Row],[入社日]]</f>
        <v>44567</v>
      </c>
      <c r="AK253" s="343"/>
      <c r="AL253" s="355"/>
      <c r="AM253" s="77"/>
      <c r="AN253" s="355"/>
      <c r="AO253" s="345"/>
    </row>
    <row r="254" spans="1:41">
      <c r="A254" s="79" t="s">
        <v>114</v>
      </c>
      <c r="B254" s="80">
        <v>220106</v>
      </c>
      <c r="C254" s="81">
        <v>8210026</v>
      </c>
      <c r="D254" s="82" t="s">
        <v>2129</v>
      </c>
      <c r="E254" s="82" t="s">
        <v>4660</v>
      </c>
      <c r="F254" s="82"/>
      <c r="G254" s="82"/>
      <c r="H254" s="83" t="s">
        <v>852</v>
      </c>
      <c r="I254" s="83" t="s">
        <v>853</v>
      </c>
      <c r="J254" s="80" t="s">
        <v>43</v>
      </c>
      <c r="K254" s="80" t="s">
        <v>44</v>
      </c>
      <c r="L254" s="84">
        <v>34496</v>
      </c>
      <c r="M254" s="80">
        <f ca="1">DATEDIF(DBGenzai[[#This Row],[生年月日]],TODAY(),"Y")</f>
        <v>31</v>
      </c>
      <c r="N254" s="347">
        <v>1400</v>
      </c>
      <c r="O254" s="85"/>
      <c r="P254" s="347">
        <v>1990</v>
      </c>
      <c r="Q254" s="85"/>
      <c r="R254" s="347">
        <f t="shared" si="4"/>
        <v>590</v>
      </c>
      <c r="S254" s="85"/>
      <c r="T254" s="78" t="str">
        <f>IF(OR(DBGenzai[[#This Row],[標準報酬]]="",DBGenzai[[#This Row],[標準報酬]]=0),"",ROUNDUP(_xlfn.XLOOKUP(DBGenzai[[#This Row],[標準報酬]],HDATE23[月  額],HDATE23[健康保険],"",0,1)-0.5,0))</f>
        <v/>
      </c>
      <c r="U2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5" t="str">
        <f ca="1">IF(DBGenzai[[#This Row],[年齢]]&lt;=69,_xlfn.XLOOKUP(DBGenzai[[#This Row],[標準報酬]],HDATE23[月  額],HDATE23[厚生年金],"",0,1),"0")</f>
        <v/>
      </c>
      <c r="W254" s="86">
        <v>44856</v>
      </c>
      <c r="X2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2" t="s">
        <v>46</v>
      </c>
      <c r="Z254" s="80" t="s">
        <v>526</v>
      </c>
      <c r="AA254" s="83" t="s">
        <v>527</v>
      </c>
      <c r="AB254" s="83" t="s">
        <v>528</v>
      </c>
      <c r="AC254" s="87">
        <v>44566</v>
      </c>
      <c r="AD254" s="87">
        <v>44567</v>
      </c>
      <c r="AE254" s="87">
        <v>44707</v>
      </c>
      <c r="AF254" s="87"/>
      <c r="AG254" s="80">
        <v>22.03</v>
      </c>
      <c r="AH254" s="80" t="s">
        <v>50</v>
      </c>
      <c r="AJ254" s="100">
        <f>DBGenzai[[#This Row],[入社日]]</f>
        <v>44567</v>
      </c>
      <c r="AK254" s="343"/>
      <c r="AL254" s="355"/>
      <c r="AM254" s="77"/>
      <c r="AN254" s="355"/>
      <c r="AO254" s="345"/>
    </row>
    <row r="255" spans="1:41" ht="18" customHeight="1">
      <c r="A255" s="79" t="s">
        <v>40</v>
      </c>
      <c r="B255" s="80">
        <v>210608</v>
      </c>
      <c r="C255" s="81">
        <v>8210012</v>
      </c>
      <c r="D255" s="82" t="s">
        <v>2128</v>
      </c>
      <c r="E255" s="101" t="s">
        <v>2425</v>
      </c>
      <c r="F255" s="256" t="s">
        <v>2425</v>
      </c>
      <c r="G255" s="256"/>
      <c r="H255" s="83" t="s">
        <v>356</v>
      </c>
      <c r="I255" s="83" t="s">
        <v>357</v>
      </c>
      <c r="J255" s="80" t="s">
        <v>43</v>
      </c>
      <c r="K255" s="80" t="s">
        <v>44</v>
      </c>
      <c r="L255" s="84">
        <v>32203</v>
      </c>
      <c r="M255" s="80">
        <f ca="1">DATEDIF(DBGenzai[[#This Row],[生年月日]],TODAY(),"Y")</f>
        <v>37</v>
      </c>
      <c r="N255" s="347">
        <v>1500</v>
      </c>
      <c r="O255" s="85"/>
      <c r="P255" s="347">
        <v>2150</v>
      </c>
      <c r="Q255" s="85"/>
      <c r="R255" s="347">
        <f t="shared" si="4"/>
        <v>650</v>
      </c>
      <c r="S255" s="85">
        <v>380000</v>
      </c>
      <c r="T255" s="78">
        <f>IF(OR(DBGenzai[[#This Row],[標準報酬]]="",DBGenzai[[#This Row],[標準報酬]]=0),"",ROUNDUP(_xlfn.XLOOKUP(DBGenzai[[#This Row],[標準報酬]],HDATE23[月  額],HDATE23[健康保険],"",0,1)-0.5,0))</f>
        <v>19057</v>
      </c>
      <c r="U2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5">
        <f ca="1">IF(DBGenzai[[#This Row],[年齢]]&lt;=69,_xlfn.XLOOKUP(DBGenzai[[#This Row],[標準報酬]],HDATE23[月  額],HDATE23[厚生年金],"",0,1),"0")</f>
        <v>34770</v>
      </c>
      <c r="W255" s="86">
        <v>46849</v>
      </c>
      <c r="X2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2" t="s">
        <v>46</v>
      </c>
      <c r="Z255" s="80" t="s">
        <v>269</v>
      </c>
      <c r="AA255" s="83" t="s">
        <v>270</v>
      </c>
      <c r="AB255" s="83" t="s">
        <v>271</v>
      </c>
      <c r="AC255" s="87">
        <v>44472</v>
      </c>
      <c r="AD255" s="87">
        <v>44361</v>
      </c>
      <c r="AE255" s="87"/>
      <c r="AF255" s="87"/>
      <c r="AG255" s="87">
        <v>44409</v>
      </c>
      <c r="AH255" s="80" t="s">
        <v>50</v>
      </c>
      <c r="AJ255" s="100">
        <f>DBGenzai[[#This Row],[入社日]]</f>
        <v>44361</v>
      </c>
      <c r="AK255" s="343"/>
      <c r="AL255" s="355"/>
      <c r="AM255" s="77" t="s">
        <v>3840</v>
      </c>
      <c r="AN255" s="355">
        <v>45903</v>
      </c>
      <c r="AO255" s="345"/>
    </row>
    <row r="256" spans="1:41">
      <c r="A256" s="79" t="s">
        <v>114</v>
      </c>
      <c r="B256" s="80">
        <v>220109</v>
      </c>
      <c r="C256" s="81">
        <v>41</v>
      </c>
      <c r="D256" s="82" t="s">
        <v>2103</v>
      </c>
      <c r="E256" s="82"/>
      <c r="F256" s="82"/>
      <c r="G256" s="82"/>
      <c r="H256" s="83" t="s">
        <v>688</v>
      </c>
      <c r="I256" s="83" t="s">
        <v>689</v>
      </c>
      <c r="J256" s="80" t="s">
        <v>43</v>
      </c>
      <c r="K256" s="80" t="s">
        <v>44</v>
      </c>
      <c r="L256" s="84">
        <v>33939</v>
      </c>
      <c r="M256" s="80">
        <f ca="1">DATEDIF(DBGenzai[[#This Row],[生年月日]],TODAY(),"Y")</f>
        <v>33</v>
      </c>
      <c r="N256" s="347">
        <v>1300</v>
      </c>
      <c r="O256" s="85"/>
      <c r="P256" s="347">
        <v>1800</v>
      </c>
      <c r="Q256" s="85"/>
      <c r="R256" s="347">
        <f t="shared" si="4"/>
        <v>500</v>
      </c>
      <c r="S256" s="85">
        <v>0</v>
      </c>
      <c r="T256" s="78" t="str">
        <f>IF(OR(DBGenzai[[#This Row],[標準報酬]]="",DBGenzai[[#This Row],[標準報酬]]=0),"",ROUNDUP(_xlfn.XLOOKUP(DBGenzai[[#This Row],[標準報酬]],HDATE23[月  額],HDATE23[健康保険],"",0,1)-0.5,0))</f>
        <v/>
      </c>
      <c r="U2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5">
        <f ca="1">IF(DBGenzai[[#This Row],[年齢]]&lt;=69,_xlfn.XLOOKUP(DBGenzai[[#This Row],[標準報酬]],HDATE23[月  額],HDATE23[厚生年金],"",0,1),"0")</f>
        <v>0</v>
      </c>
      <c r="W256" s="86">
        <v>46140</v>
      </c>
      <c r="X2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2" t="s">
        <v>46</v>
      </c>
      <c r="Z256" s="80" t="s">
        <v>47</v>
      </c>
      <c r="AA256" s="83" t="s">
        <v>2130</v>
      </c>
      <c r="AB256" s="83" t="s">
        <v>60</v>
      </c>
      <c r="AC256" s="87"/>
      <c r="AD256" s="87">
        <v>44569</v>
      </c>
      <c r="AE256" s="87">
        <v>44984</v>
      </c>
      <c r="AF256" s="87">
        <v>44982</v>
      </c>
      <c r="AG256" s="80">
        <v>22.03</v>
      </c>
      <c r="AH256" s="80" t="s">
        <v>50</v>
      </c>
      <c r="AJ256" s="100">
        <f>DBGenzai[[#This Row],[入社日]]</f>
        <v>44569</v>
      </c>
      <c r="AK256" s="343"/>
      <c r="AL256" s="355"/>
      <c r="AM256" s="77"/>
      <c r="AN256" s="355"/>
      <c r="AO256" s="345"/>
    </row>
    <row r="257" spans="1:41">
      <c r="A257" s="79" t="s">
        <v>114</v>
      </c>
      <c r="B257" s="80">
        <v>220108</v>
      </c>
      <c r="C257" s="81">
        <v>8210027</v>
      </c>
      <c r="D257" s="82" t="s">
        <v>2126</v>
      </c>
      <c r="E257" s="93" t="s">
        <v>4658</v>
      </c>
      <c r="F257" s="93"/>
      <c r="G257" s="93"/>
      <c r="H257" s="83" t="s">
        <v>690</v>
      </c>
      <c r="I257" s="83" t="s">
        <v>691</v>
      </c>
      <c r="J257" s="80" t="s">
        <v>43</v>
      </c>
      <c r="K257" s="80" t="s">
        <v>44</v>
      </c>
      <c r="L257" s="84">
        <v>33230</v>
      </c>
      <c r="M257" s="80">
        <f ca="1">DATEDIF(DBGenzai[[#This Row],[生年月日]],TODAY(),"Y")</f>
        <v>34</v>
      </c>
      <c r="N257" s="347">
        <v>1400</v>
      </c>
      <c r="O257" s="85"/>
      <c r="P257" s="347">
        <v>1990</v>
      </c>
      <c r="Q257" s="85"/>
      <c r="R257" s="347">
        <f t="shared" si="4"/>
        <v>590</v>
      </c>
      <c r="S257" s="85">
        <v>280000</v>
      </c>
      <c r="T257" s="78">
        <f>IF(OR(DBGenzai[[#This Row],[標準報酬]]="",DBGenzai[[#This Row],[標準報酬]]=0),"",ROUNDUP(_xlfn.XLOOKUP(DBGenzai[[#This Row],[標準報酬]],HDATE23[月  額],HDATE23[健康保険],"",0,1)-0.5,0))</f>
        <v>14042</v>
      </c>
      <c r="U2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5">
        <f ca="1">IF(DBGenzai[[#This Row],[年齢]]&lt;=69,_xlfn.XLOOKUP(DBGenzai[[#This Row],[標準報酬]],HDATE23[月  額],HDATE23[厚生年金],"",0,1),"0")</f>
        <v>25620</v>
      </c>
      <c r="W257" s="86">
        <v>45251</v>
      </c>
      <c r="X2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2" t="s">
        <v>46</v>
      </c>
      <c r="Z257" s="80" t="s">
        <v>113</v>
      </c>
      <c r="AA257" s="83" t="s">
        <v>88</v>
      </c>
      <c r="AB257" s="83" t="s">
        <v>89</v>
      </c>
      <c r="AC257" s="87">
        <v>44569</v>
      </c>
      <c r="AD257" s="87">
        <v>44571</v>
      </c>
      <c r="AE257" s="87">
        <v>44952</v>
      </c>
      <c r="AF257" s="87"/>
      <c r="AG257" s="80">
        <v>22.03</v>
      </c>
      <c r="AH257" s="80" t="s">
        <v>50</v>
      </c>
      <c r="AI257" s="73" t="s">
        <v>692</v>
      </c>
      <c r="AJ257" s="100">
        <f>DBGenzai[[#This Row],[入社日]]</f>
        <v>44571</v>
      </c>
      <c r="AK257" s="343"/>
      <c r="AL257" s="355"/>
      <c r="AM257" s="77"/>
      <c r="AN257" s="355"/>
      <c r="AO257" s="345"/>
    </row>
    <row r="258" spans="1:41">
      <c r="A258" s="79" t="s">
        <v>114</v>
      </c>
      <c r="B258" s="80">
        <v>200801</v>
      </c>
      <c r="C258" s="81">
        <v>84105</v>
      </c>
      <c r="D258" s="82" t="s">
        <v>193</v>
      </c>
      <c r="E258" s="101" t="s">
        <v>4648</v>
      </c>
      <c r="F258" s="101"/>
      <c r="G258" s="101"/>
      <c r="H258" s="83" t="s">
        <v>696</v>
      </c>
      <c r="I258" s="83" t="s">
        <v>697</v>
      </c>
      <c r="J258" s="80" t="s">
        <v>43</v>
      </c>
      <c r="K258" s="80" t="s">
        <v>44</v>
      </c>
      <c r="L258" s="84">
        <v>32431</v>
      </c>
      <c r="M258" s="80">
        <f ca="1">DATEDIF(DBGenzai[[#This Row],[生年月日]],TODAY(),"Y")</f>
        <v>37</v>
      </c>
      <c r="N258" s="347">
        <v>1600</v>
      </c>
      <c r="O258" s="85" t="s">
        <v>698</v>
      </c>
      <c r="P258" s="347">
        <v>2300</v>
      </c>
      <c r="Q258" s="85" t="s">
        <v>699</v>
      </c>
      <c r="R258" s="347">
        <f t="shared" si="4"/>
        <v>700</v>
      </c>
      <c r="S258" s="85">
        <v>320000</v>
      </c>
      <c r="T258" s="78">
        <f>IF(OR(DBGenzai[[#This Row],[標準報酬]]="",DBGenzai[[#This Row],[標準報酬]]=0),"",ROUNDUP(_xlfn.XLOOKUP(DBGenzai[[#This Row],[標準報酬]],HDATE23[月  額],HDATE23[健康保険],"",0,1)-0.5,0))</f>
        <v>16048</v>
      </c>
      <c r="U2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5">
        <f ca="1">IF(DBGenzai[[#This Row],[年齢]]&lt;=69,_xlfn.XLOOKUP(DBGenzai[[#This Row],[標準報酬]],HDATE23[月  額],HDATE23[厚生年金],"",0,1),"0")</f>
        <v>29280</v>
      </c>
      <c r="W258" s="86">
        <v>46309</v>
      </c>
      <c r="X2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2" t="s">
        <v>46</v>
      </c>
      <c r="Z258" s="80" t="s">
        <v>2270</v>
      </c>
      <c r="AA258" s="94" t="s">
        <v>2268</v>
      </c>
      <c r="AB258" s="94" t="s">
        <v>2269</v>
      </c>
      <c r="AC258" s="87">
        <v>44571</v>
      </c>
      <c r="AD258" s="87">
        <v>44573</v>
      </c>
      <c r="AE258" s="87">
        <v>45370</v>
      </c>
      <c r="AF258" s="87"/>
      <c r="AG258" s="80">
        <v>22.03</v>
      </c>
      <c r="AH258" s="80" t="s">
        <v>50</v>
      </c>
      <c r="AI258" s="73" t="s">
        <v>700</v>
      </c>
      <c r="AJ258" s="100">
        <f>DBGenzai[[#This Row],[入社日]]</f>
        <v>44573</v>
      </c>
      <c r="AK258" s="343"/>
      <c r="AL258" s="355"/>
      <c r="AM258" s="77"/>
      <c r="AN258" s="355"/>
      <c r="AO258" s="345"/>
    </row>
    <row r="259" spans="1:41">
      <c r="A259" s="79" t="s">
        <v>114</v>
      </c>
      <c r="B259" s="80">
        <v>220110</v>
      </c>
      <c r="C259" s="81"/>
      <c r="D259" s="82" t="s">
        <v>152</v>
      </c>
      <c r="E259" s="262"/>
      <c r="F259" s="262"/>
      <c r="G259" s="262"/>
      <c r="H259" s="83" t="s">
        <v>1157</v>
      </c>
      <c r="I259" s="83" t="s">
        <v>1158</v>
      </c>
      <c r="J259" s="80" t="s">
        <v>43</v>
      </c>
      <c r="K259" s="80" t="s">
        <v>695</v>
      </c>
      <c r="L259" s="84">
        <v>32516</v>
      </c>
      <c r="M259" s="80">
        <f ca="1">DATEDIF(DBGenzai[[#This Row],[生年月日]],TODAY(),"Y")</f>
        <v>36</v>
      </c>
      <c r="N259" s="347">
        <v>1350</v>
      </c>
      <c r="O259" s="85"/>
      <c r="P259" s="347">
        <v>1750</v>
      </c>
      <c r="Q259" s="85"/>
      <c r="R259" s="347">
        <f t="shared" si="4"/>
        <v>400</v>
      </c>
      <c r="S259" s="85"/>
      <c r="T259" s="78" t="str">
        <f>IF(OR(DBGenzai[[#This Row],[標準報酬]]="",DBGenzai[[#This Row],[標準報酬]]=0),"",ROUNDUP(_xlfn.XLOOKUP(DBGenzai[[#This Row],[標準報酬]],HDATE23[月  額],HDATE23[健康保険],"",0,1)-0.5,0))</f>
        <v/>
      </c>
      <c r="U2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5" t="str">
        <f ca="1">IF(DBGenzai[[#This Row],[年齢]]&lt;=69,_xlfn.XLOOKUP(DBGenzai[[#This Row],[標準報酬]],HDATE23[月  額],HDATE23[厚生年金],"",0,1),"0")</f>
        <v/>
      </c>
      <c r="W259" s="86">
        <v>44985</v>
      </c>
      <c r="X2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2" t="s">
        <v>46</v>
      </c>
      <c r="Z259" s="80" t="s">
        <v>208</v>
      </c>
      <c r="AA259" s="83" t="s">
        <v>2720</v>
      </c>
      <c r="AB259" s="83" t="s">
        <v>2721</v>
      </c>
      <c r="AC259" s="87">
        <v>44569</v>
      </c>
      <c r="AD259" s="87">
        <v>44573</v>
      </c>
      <c r="AE259" s="87">
        <v>44655</v>
      </c>
      <c r="AF259" s="87"/>
      <c r="AG259" s="80">
        <v>22.03</v>
      </c>
      <c r="AH259" s="80" t="s">
        <v>50</v>
      </c>
      <c r="AJ259" s="100">
        <f>DBGenzai[[#This Row],[入社日]]</f>
        <v>44573</v>
      </c>
      <c r="AK259" s="343"/>
      <c r="AL259" s="355"/>
      <c r="AM259" s="77"/>
      <c r="AN259" s="355"/>
      <c r="AO259" s="345"/>
    </row>
    <row r="260" spans="1:41">
      <c r="A260" s="79" t="s">
        <v>114</v>
      </c>
      <c r="B260" s="80">
        <v>220111</v>
      </c>
      <c r="C260" s="81">
        <v>232039</v>
      </c>
      <c r="D260" s="82" t="s">
        <v>152</v>
      </c>
      <c r="E260" s="82" t="s">
        <v>4630</v>
      </c>
      <c r="F260" s="256" t="s">
        <v>1991</v>
      </c>
      <c r="G260" s="256" t="s">
        <v>2632</v>
      </c>
      <c r="H260" s="83" t="s">
        <v>693</v>
      </c>
      <c r="I260" s="83" t="s">
        <v>694</v>
      </c>
      <c r="J260" s="80" t="s">
        <v>43</v>
      </c>
      <c r="K260" s="80" t="s">
        <v>695</v>
      </c>
      <c r="L260" s="84">
        <v>34466</v>
      </c>
      <c r="M260" s="80">
        <f ca="1">DATEDIF(DBGenzai[[#This Row],[生年月日]],TODAY(),"Y")</f>
        <v>31</v>
      </c>
      <c r="N260" s="347">
        <v>1400</v>
      </c>
      <c r="O260" s="85"/>
      <c r="P260" s="347">
        <v>1790</v>
      </c>
      <c r="Q260" s="85"/>
      <c r="R260" s="347">
        <f t="shared" si="4"/>
        <v>390</v>
      </c>
      <c r="S260" s="85">
        <v>300000</v>
      </c>
      <c r="T260" s="78">
        <f>IF(OR(DBGenzai[[#This Row],[標準報酬]]="",DBGenzai[[#This Row],[標準報酬]]=0),"",ROUNDUP(_xlfn.XLOOKUP(DBGenzai[[#This Row],[標準報酬]],HDATE23[月  額],HDATE23[健康保険],"",0,1)-0.5,0))</f>
        <v>15045</v>
      </c>
      <c r="U2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5">
        <f ca="1">IF(DBGenzai[[#This Row],[年齢]]&lt;=69,_xlfn.XLOOKUP(DBGenzai[[#This Row],[標準報酬]],HDATE23[月  額],HDATE23[厚生年金],"",0,1),"0")</f>
        <v>27450</v>
      </c>
      <c r="W260" s="86">
        <v>46078</v>
      </c>
      <c r="X2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2" t="s">
        <v>46</v>
      </c>
      <c r="Z260" s="80" t="s">
        <v>208</v>
      </c>
      <c r="AA260" s="83" t="s">
        <v>686</v>
      </c>
      <c r="AB260" s="83" t="s">
        <v>1887</v>
      </c>
      <c r="AC260" s="87">
        <v>44958</v>
      </c>
      <c r="AD260" s="87">
        <v>44573</v>
      </c>
      <c r="AE260" s="87">
        <v>45044</v>
      </c>
      <c r="AF260" s="87"/>
      <c r="AG260" s="80">
        <v>22.03</v>
      </c>
      <c r="AH260" s="80" t="s">
        <v>50</v>
      </c>
      <c r="AJ260" s="100">
        <f>DBGenzai[[#This Row],[入社日]]</f>
        <v>44573</v>
      </c>
      <c r="AK260" s="343"/>
      <c r="AL260" s="355"/>
      <c r="AM260" s="77"/>
      <c r="AN260" s="355"/>
      <c r="AO260" s="345"/>
    </row>
    <row r="261" spans="1:41">
      <c r="A261" s="79" t="s">
        <v>114</v>
      </c>
      <c r="B261" s="80">
        <v>220112</v>
      </c>
      <c r="C261" s="81">
        <v>232038</v>
      </c>
      <c r="D261" s="82" t="s">
        <v>152</v>
      </c>
      <c r="E261" s="82" t="s">
        <v>4641</v>
      </c>
      <c r="F261" s="256" t="s">
        <v>1727</v>
      </c>
      <c r="G261" s="256"/>
      <c r="H261" s="83" t="s">
        <v>701</v>
      </c>
      <c r="I261" s="83" t="s">
        <v>702</v>
      </c>
      <c r="J261" s="80" t="s">
        <v>43</v>
      </c>
      <c r="K261" s="80" t="s">
        <v>44</v>
      </c>
      <c r="L261" s="84">
        <v>33912</v>
      </c>
      <c r="M261" s="80">
        <f ca="1">DATEDIF(DBGenzai[[#This Row],[生年月日]],TODAY(),"Y")</f>
        <v>33</v>
      </c>
      <c r="N261" s="347">
        <v>1400</v>
      </c>
      <c r="O261" s="85"/>
      <c r="P261" s="347">
        <v>1770</v>
      </c>
      <c r="Q261" s="85"/>
      <c r="R261" s="347">
        <f t="shared" si="4"/>
        <v>370</v>
      </c>
      <c r="S261" s="85">
        <v>280000</v>
      </c>
      <c r="T261" s="78">
        <f>IF(OR(DBGenzai[[#This Row],[標準報酬]]="",DBGenzai[[#This Row],[標準報酬]]=0),"",ROUNDUP(_xlfn.XLOOKUP(DBGenzai[[#This Row],[標準報酬]],HDATE23[月  額],HDATE23[健康保険],"",0,1)-0.5,0))</f>
        <v>14042</v>
      </c>
      <c r="U2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5">
        <f ca="1">IF(DBGenzai[[#This Row],[年齢]]&lt;=69,_xlfn.XLOOKUP(DBGenzai[[#This Row],[標準報酬]],HDATE23[月  額],HDATE23[厚生年金],"",0,1),"0")</f>
        <v>25620</v>
      </c>
      <c r="W261" s="86">
        <v>45258</v>
      </c>
      <c r="X2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2" t="s">
        <v>46</v>
      </c>
      <c r="Z261" s="80" t="s">
        <v>208</v>
      </c>
      <c r="AA261" s="83" t="s">
        <v>686</v>
      </c>
      <c r="AB261" s="83" t="s">
        <v>687</v>
      </c>
      <c r="AC261" s="87">
        <v>44568</v>
      </c>
      <c r="AD261" s="87">
        <v>44573</v>
      </c>
      <c r="AE261" s="87">
        <v>44943</v>
      </c>
      <c r="AF261" s="87">
        <v>44936</v>
      </c>
      <c r="AG261" s="80">
        <v>22.03</v>
      </c>
      <c r="AH261" s="80" t="s">
        <v>50</v>
      </c>
      <c r="AJ261" s="100">
        <f>DBGenzai[[#This Row],[入社日]]</f>
        <v>44573</v>
      </c>
      <c r="AK261" s="343"/>
      <c r="AL261" s="355"/>
      <c r="AM261" s="77"/>
      <c r="AN261" s="355"/>
      <c r="AO261" s="345"/>
    </row>
    <row r="262" spans="1:41">
      <c r="A262" s="79" t="s">
        <v>114</v>
      </c>
      <c r="B262" s="80">
        <v>220113</v>
      </c>
      <c r="C262" s="81">
        <v>242031</v>
      </c>
      <c r="D262" s="82" t="s">
        <v>95</v>
      </c>
      <c r="E262" s="93" t="s">
        <v>4626</v>
      </c>
      <c r="F262" s="257" t="s">
        <v>1982</v>
      </c>
      <c r="G262" s="257"/>
      <c r="H262" s="83" t="s">
        <v>703</v>
      </c>
      <c r="I262" s="83" t="s">
        <v>704</v>
      </c>
      <c r="J262" s="80" t="s">
        <v>43</v>
      </c>
      <c r="K262" s="80" t="s">
        <v>44</v>
      </c>
      <c r="L262" s="84">
        <v>34870</v>
      </c>
      <c r="M262" s="80">
        <f ca="1">DATEDIF(DBGenzai[[#This Row],[生年月日]],TODAY(),"Y")</f>
        <v>30</v>
      </c>
      <c r="N262" s="347">
        <v>1410</v>
      </c>
      <c r="O262" s="85"/>
      <c r="P262" s="347">
        <v>1760</v>
      </c>
      <c r="Q262" s="85"/>
      <c r="R262" s="347">
        <f t="shared" si="4"/>
        <v>350</v>
      </c>
      <c r="S262" s="85">
        <v>340000</v>
      </c>
      <c r="T262" s="78">
        <f>IF(OR(DBGenzai[[#This Row],[標準報酬]]="",DBGenzai[[#This Row],[標準報酬]]=0),"",ROUNDUP(_xlfn.XLOOKUP(DBGenzai[[#This Row],[標準報酬]],HDATE23[月  額],HDATE23[健康保険],"",0,1)-0.5,0))</f>
        <v>17051</v>
      </c>
      <c r="U2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5">
        <f ca="1">IF(DBGenzai[[#This Row],[年齢]]&lt;=69,_xlfn.XLOOKUP(DBGenzai[[#This Row],[標準報酬]],HDATE23[月  額],HDATE23[厚生年金],"",0,1),"0")</f>
        <v>31110</v>
      </c>
      <c r="W262" s="86">
        <v>45332</v>
      </c>
      <c r="X2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2" t="s">
        <v>46</v>
      </c>
      <c r="Z262" s="80" t="s">
        <v>135</v>
      </c>
      <c r="AA262" s="82" t="s">
        <v>232</v>
      </c>
      <c r="AB262" s="83" t="s">
        <v>2572</v>
      </c>
      <c r="AC262" s="87" t="s">
        <v>1697</v>
      </c>
      <c r="AD262" s="87">
        <v>44575</v>
      </c>
      <c r="AE262" s="87">
        <v>45044</v>
      </c>
      <c r="AF262" s="87"/>
      <c r="AG262" s="80">
        <v>22.03</v>
      </c>
      <c r="AH262" s="80" t="s">
        <v>50</v>
      </c>
      <c r="AJ262" s="100">
        <f>DBGenzai[[#This Row],[入社日]]</f>
        <v>44575</v>
      </c>
      <c r="AK262" s="343"/>
      <c r="AL262" s="355"/>
      <c r="AM262" s="77"/>
      <c r="AN262" s="355"/>
      <c r="AO262" s="345"/>
    </row>
    <row r="263" spans="1:41">
      <c r="A263" s="79" t="s">
        <v>114</v>
      </c>
      <c r="B263" s="80">
        <v>220114</v>
      </c>
      <c r="C263" s="81">
        <v>8210032</v>
      </c>
      <c r="D263" s="82" t="s">
        <v>2127</v>
      </c>
      <c r="E263" s="82" t="s">
        <v>4661</v>
      </c>
      <c r="F263" s="82"/>
      <c r="G263" s="82"/>
      <c r="H263" s="83" t="s">
        <v>727</v>
      </c>
      <c r="I263" s="83" t="s">
        <v>728</v>
      </c>
      <c r="J263" s="80" t="s">
        <v>43</v>
      </c>
      <c r="K263" s="80" t="s">
        <v>44</v>
      </c>
      <c r="L263" s="84">
        <v>34201</v>
      </c>
      <c r="M263" s="80">
        <f ca="1">DATEDIF(DBGenzai[[#This Row],[生年月日]],TODAY(),"Y")</f>
        <v>32</v>
      </c>
      <c r="N263" s="347">
        <v>1400</v>
      </c>
      <c r="O263" s="85"/>
      <c r="P263" s="347">
        <v>1990</v>
      </c>
      <c r="Q263" s="85"/>
      <c r="R263" s="347">
        <f t="shared" si="4"/>
        <v>590</v>
      </c>
      <c r="S263" s="85"/>
      <c r="T263" s="78" t="str">
        <f>IF(OR(DBGenzai[[#This Row],[標準報酬]]="",DBGenzai[[#This Row],[標準報酬]]=0),"",ROUNDUP(_xlfn.XLOOKUP(DBGenzai[[#This Row],[標準報酬]],HDATE23[月  額],HDATE23[健康保険],"",0,1)-0.5,0))</f>
        <v/>
      </c>
      <c r="U2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5" t="str">
        <f ca="1">IF(DBGenzai[[#This Row],[年齢]]&lt;=69,_xlfn.XLOOKUP(DBGenzai[[#This Row],[標準報酬]],HDATE23[月  額],HDATE23[厚生年金],"",0,1),"0")</f>
        <v/>
      </c>
      <c r="W263" s="86">
        <v>45366</v>
      </c>
      <c r="X2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2" t="s">
        <v>46</v>
      </c>
      <c r="Z263" s="80" t="s">
        <v>657</v>
      </c>
      <c r="AA263" s="83" t="s">
        <v>3898</v>
      </c>
      <c r="AB263" s="83" t="s">
        <v>658</v>
      </c>
      <c r="AC263" s="87"/>
      <c r="AD263" s="87">
        <v>44578</v>
      </c>
      <c r="AE263" s="87">
        <v>44742</v>
      </c>
      <c r="AF263" s="87"/>
      <c r="AG263" s="80">
        <v>22.04</v>
      </c>
      <c r="AH263" s="80" t="s">
        <v>50</v>
      </c>
      <c r="AJ263" s="100">
        <f>DBGenzai[[#This Row],[入社日]]</f>
        <v>44578</v>
      </c>
      <c r="AK263" s="343"/>
      <c r="AL263" s="355"/>
      <c r="AM263" s="77"/>
      <c r="AN263" s="355"/>
      <c r="AO263" s="345"/>
    </row>
    <row r="264" spans="1:41">
      <c r="A264" s="79" t="s">
        <v>114</v>
      </c>
      <c r="B264" s="80">
        <v>220115</v>
      </c>
      <c r="C264" s="81">
        <v>8210029</v>
      </c>
      <c r="D264" s="82" t="s">
        <v>2127</v>
      </c>
      <c r="E264" s="275" t="s">
        <v>2428</v>
      </c>
      <c r="F264" s="275" t="s">
        <v>2428</v>
      </c>
      <c r="G264" s="275"/>
      <c r="H264" s="83" t="s">
        <v>716</v>
      </c>
      <c r="I264" s="83" t="s">
        <v>717</v>
      </c>
      <c r="J264" s="80" t="s">
        <v>43</v>
      </c>
      <c r="K264" s="80" t="s">
        <v>44</v>
      </c>
      <c r="L264" s="84">
        <v>35393</v>
      </c>
      <c r="M264" s="80">
        <f ca="1">DATEDIF(DBGenzai[[#This Row],[生年月日]],TODAY(),"Y")</f>
        <v>29</v>
      </c>
      <c r="N264" s="347">
        <v>1400</v>
      </c>
      <c r="O264" s="85"/>
      <c r="P264" s="347">
        <v>1990</v>
      </c>
      <c r="Q264" s="85"/>
      <c r="R264" s="347">
        <f t="shared" si="4"/>
        <v>590</v>
      </c>
      <c r="S264" s="85">
        <v>320000</v>
      </c>
      <c r="T264" s="78">
        <f>IF(OR(DBGenzai[[#This Row],[標準報酬]]="",DBGenzai[[#This Row],[標準報酬]]=0),"",ROUNDUP(_xlfn.XLOOKUP(DBGenzai[[#This Row],[標準報酬]],HDATE23[月  額],HDATE23[健康保険],"",0,1)-0.5,0))</f>
        <v>16048</v>
      </c>
      <c r="U2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5">
        <f ca="1">IF(DBGenzai[[#This Row],[年齢]]&lt;=69,_xlfn.XLOOKUP(DBGenzai[[#This Row],[標準報酬]],HDATE23[月  額],HDATE23[厚生年金],"",0,1),"0")</f>
        <v>29280</v>
      </c>
      <c r="W264" s="86">
        <v>46720</v>
      </c>
      <c r="X2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2" t="s">
        <v>46</v>
      </c>
      <c r="Z264" s="80" t="s">
        <v>718</v>
      </c>
      <c r="AA264" s="83" t="s">
        <v>719</v>
      </c>
      <c r="AB264" s="83" t="s">
        <v>720</v>
      </c>
      <c r="AC264" s="87">
        <v>44575</v>
      </c>
      <c r="AD264" s="87">
        <v>44578</v>
      </c>
      <c r="AE264" s="87">
        <v>45684</v>
      </c>
      <c r="AF264" s="87"/>
      <c r="AG264" s="80">
        <v>22.04</v>
      </c>
      <c r="AH264" s="80" t="s">
        <v>50</v>
      </c>
      <c r="AJ264" s="100">
        <f>DBGenzai[[#This Row],[入社日]]</f>
        <v>44578</v>
      </c>
      <c r="AK264" s="343" t="s">
        <v>3856</v>
      </c>
      <c r="AL264" s="355">
        <v>45650</v>
      </c>
      <c r="AM264" s="77" t="s">
        <v>3819</v>
      </c>
      <c r="AN264" s="355">
        <v>45900</v>
      </c>
      <c r="AO264" s="345"/>
    </row>
    <row r="265" spans="1:41">
      <c r="A265" s="79" t="s">
        <v>114</v>
      </c>
      <c r="B265" s="80">
        <v>220117</v>
      </c>
      <c r="C265" s="81">
        <v>8210031</v>
      </c>
      <c r="D265" s="82" t="s">
        <v>2127</v>
      </c>
      <c r="E265" s="93" t="s">
        <v>4661</v>
      </c>
      <c r="F265" s="93"/>
      <c r="G265" s="93"/>
      <c r="H265" s="83" t="s">
        <v>745</v>
      </c>
      <c r="I265" s="83" t="s">
        <v>746</v>
      </c>
      <c r="J265" s="80" t="s">
        <v>43</v>
      </c>
      <c r="K265" s="80" t="s">
        <v>44</v>
      </c>
      <c r="L265" s="84">
        <v>34808</v>
      </c>
      <c r="M265" s="80">
        <f ca="1">DATEDIF(DBGenzai[[#This Row],[生年月日]],TODAY(),"Y")</f>
        <v>30</v>
      </c>
      <c r="N265" s="347">
        <v>1400</v>
      </c>
      <c r="O265" s="85"/>
      <c r="P265" s="347">
        <v>1960</v>
      </c>
      <c r="Q265" s="85"/>
      <c r="R265" s="347">
        <f t="shared" si="4"/>
        <v>560</v>
      </c>
      <c r="S265" s="85"/>
      <c r="T265" s="78" t="str">
        <f>IF(OR(DBGenzai[[#This Row],[標準報酬]]="",DBGenzai[[#This Row],[標準報酬]]=0),"",ROUNDUP(_xlfn.XLOOKUP(DBGenzai[[#This Row],[標準報酬]],HDATE23[月  額],HDATE23[健康保険],"",0,1)-0.5,0))</f>
        <v/>
      </c>
      <c r="U2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5" t="str">
        <f ca="1">IF(DBGenzai[[#This Row],[年齢]]&lt;=69,_xlfn.XLOOKUP(DBGenzai[[#This Row],[標準報酬]],HDATE23[月  額],HDATE23[厚生年金],"",0,1),"0")</f>
        <v/>
      </c>
      <c r="W265" s="86">
        <v>45625</v>
      </c>
      <c r="X2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2" t="s">
        <v>46</v>
      </c>
      <c r="Z265" s="80" t="s">
        <v>718</v>
      </c>
      <c r="AA265" s="83" t="s">
        <v>719</v>
      </c>
      <c r="AB265" s="83" t="s">
        <v>720</v>
      </c>
      <c r="AC265" s="87">
        <v>44575</v>
      </c>
      <c r="AD265" s="87">
        <v>44578</v>
      </c>
      <c r="AE265" s="87">
        <v>44715</v>
      </c>
      <c r="AF265" s="87">
        <v>45198</v>
      </c>
      <c r="AG265" s="80">
        <v>22.04</v>
      </c>
      <c r="AH265" s="80" t="s">
        <v>50</v>
      </c>
      <c r="AJ265" s="100">
        <f>DBGenzai[[#This Row],[入社日]]</f>
        <v>44578</v>
      </c>
      <c r="AK265" s="343"/>
      <c r="AL265" s="355"/>
      <c r="AM265" s="77"/>
      <c r="AN265" s="355"/>
      <c r="AO265" s="345"/>
    </row>
    <row r="266" spans="1:41">
      <c r="A266" s="79" t="s">
        <v>114</v>
      </c>
      <c r="B266" s="80">
        <v>220118</v>
      </c>
      <c r="C266" s="81">
        <v>44</v>
      </c>
      <c r="D266" s="82" t="s">
        <v>2103</v>
      </c>
      <c r="E266" s="93"/>
      <c r="F266" s="93"/>
      <c r="G266" s="93"/>
      <c r="H266" s="83" t="s">
        <v>725</v>
      </c>
      <c r="I266" s="83" t="s">
        <v>726</v>
      </c>
      <c r="J266" s="80" t="s">
        <v>43</v>
      </c>
      <c r="K266" s="80" t="s">
        <v>44</v>
      </c>
      <c r="L266" s="84">
        <v>34418</v>
      </c>
      <c r="M266" s="80">
        <f ca="1">DATEDIF(DBGenzai[[#This Row],[生年月日]],TODAY(),"Y")</f>
        <v>31</v>
      </c>
      <c r="N266" s="347">
        <v>1300</v>
      </c>
      <c r="O266" s="85"/>
      <c r="P266" s="347">
        <v>1800</v>
      </c>
      <c r="Q266" s="85"/>
      <c r="R266" s="347">
        <f t="shared" si="4"/>
        <v>500</v>
      </c>
      <c r="S266" s="85"/>
      <c r="T266" s="78" t="str">
        <f>IF(OR(DBGenzai[[#This Row],[標準報酬]]="",DBGenzai[[#This Row],[標準報酬]]=0),"",ROUNDUP(_xlfn.XLOOKUP(DBGenzai[[#This Row],[標準報酬]],HDATE23[月  額],HDATE23[健康保険],"",0,1)-0.5,0))</f>
        <v/>
      </c>
      <c r="U2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5" t="str">
        <f ca="1">IF(DBGenzai[[#This Row],[年齢]]&lt;=69,_xlfn.XLOOKUP(DBGenzai[[#This Row],[標準報酬]],HDATE23[月  額],HDATE23[厚生年金],"",0,1),"0")</f>
        <v/>
      </c>
      <c r="W266" s="86">
        <v>45132</v>
      </c>
      <c r="X2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2" t="s">
        <v>46</v>
      </c>
      <c r="Z266" s="80" t="s">
        <v>47</v>
      </c>
      <c r="AA266" s="83" t="s">
        <v>59</v>
      </c>
      <c r="AB266" s="83" t="s">
        <v>1739</v>
      </c>
      <c r="AC266" s="87">
        <v>44576</v>
      </c>
      <c r="AD266" s="87">
        <v>44578</v>
      </c>
      <c r="AE266" s="87">
        <v>44845</v>
      </c>
      <c r="AF266" s="87">
        <v>44834</v>
      </c>
      <c r="AG266" s="80">
        <v>22.04</v>
      </c>
      <c r="AH266" s="80" t="s">
        <v>50</v>
      </c>
      <c r="AJ266" s="100">
        <f>DBGenzai[[#This Row],[入社日]]</f>
        <v>44578</v>
      </c>
      <c r="AK266" s="343"/>
      <c r="AL266" s="355"/>
      <c r="AM266" s="77"/>
      <c r="AN266" s="355"/>
      <c r="AO266" s="345"/>
    </row>
    <row r="267" spans="1:41">
      <c r="A267" s="79" t="s">
        <v>114</v>
      </c>
      <c r="B267" s="80">
        <v>220119</v>
      </c>
      <c r="C267" s="81"/>
      <c r="D267" s="82" t="s">
        <v>1782</v>
      </c>
      <c r="E267" s="82" t="s">
        <v>4624</v>
      </c>
      <c r="F267" s="82" t="s">
        <v>2658</v>
      </c>
      <c r="G267" s="82" t="s">
        <v>2659</v>
      </c>
      <c r="H267" s="83" t="s">
        <v>705</v>
      </c>
      <c r="I267" s="83" t="s">
        <v>706</v>
      </c>
      <c r="J267" s="80" t="s">
        <v>275</v>
      </c>
      <c r="K267" s="80" t="s">
        <v>64</v>
      </c>
      <c r="L267" s="84">
        <v>26141</v>
      </c>
      <c r="M267" s="80">
        <f ca="1">DATEDIF(DBGenzai[[#This Row],[生年月日]],TODAY(),"Y")</f>
        <v>54</v>
      </c>
      <c r="N267" s="347">
        <v>1300</v>
      </c>
      <c r="O267" s="85" t="s">
        <v>707</v>
      </c>
      <c r="P267" s="347">
        <v>1650</v>
      </c>
      <c r="Q267" s="85"/>
      <c r="R267" s="347">
        <f t="shared" si="4"/>
        <v>350</v>
      </c>
      <c r="S267" s="85"/>
      <c r="T267" s="78" t="str">
        <f>IF(OR(DBGenzai[[#This Row],[標準報酬]]="",DBGenzai[[#This Row],[標準報酬]]=0),"",ROUNDUP(_xlfn.XLOOKUP(DBGenzai[[#This Row],[標準報酬]],HDATE23[月  額],HDATE23[健康保険],"",0,1)-0.5,0))</f>
        <v/>
      </c>
      <c r="U2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5" t="str">
        <f ca="1">IF(DBGenzai[[#This Row],[年齢]]&lt;=69,_xlfn.XLOOKUP(DBGenzai[[#This Row],[標準報酬]],HDATE23[月  額],HDATE23[厚生年金],"",0,1),"0")</f>
        <v/>
      </c>
      <c r="W267" s="86">
        <v>44822</v>
      </c>
      <c r="X2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2" t="s">
        <v>708</v>
      </c>
      <c r="Z267" s="80" t="s">
        <v>140</v>
      </c>
      <c r="AA267" s="83" t="s">
        <v>709</v>
      </c>
      <c r="AB267" s="83" t="s">
        <v>710</v>
      </c>
      <c r="AC267" s="87"/>
      <c r="AD267" s="87">
        <v>44578</v>
      </c>
      <c r="AE267" s="87">
        <v>44811</v>
      </c>
      <c r="AF267" s="87"/>
      <c r="AG267" s="80">
        <v>22.02</v>
      </c>
      <c r="AH267" s="80" t="s">
        <v>50</v>
      </c>
      <c r="AJ267" s="100">
        <f>DBGenzai[[#This Row],[入社日]]</f>
        <v>44578</v>
      </c>
      <c r="AK267" s="343"/>
      <c r="AL267" s="355"/>
      <c r="AM267" s="77"/>
      <c r="AN267" s="355"/>
      <c r="AO267" s="345"/>
    </row>
    <row r="268" spans="1:41">
      <c r="A268" s="79" t="s">
        <v>114</v>
      </c>
      <c r="B268" s="80">
        <v>220120</v>
      </c>
      <c r="C268" s="81"/>
      <c r="D268" s="82" t="s">
        <v>1782</v>
      </c>
      <c r="E268" s="262" t="s">
        <v>4624</v>
      </c>
      <c r="F268" s="262" t="s">
        <v>2658</v>
      </c>
      <c r="G268" s="262" t="s">
        <v>2659</v>
      </c>
      <c r="H268" s="83" t="s">
        <v>711</v>
      </c>
      <c r="I268" s="83" t="s">
        <v>712</v>
      </c>
      <c r="J268" s="80" t="s">
        <v>275</v>
      </c>
      <c r="K268" s="80" t="s">
        <v>64</v>
      </c>
      <c r="L268" s="84">
        <v>25487</v>
      </c>
      <c r="M268" s="80">
        <f ca="1">DATEDIF(DBGenzai[[#This Row],[生年月日]],TODAY(),"Y")</f>
        <v>56</v>
      </c>
      <c r="N268" s="347">
        <v>1250</v>
      </c>
      <c r="O268" s="85" t="s">
        <v>707</v>
      </c>
      <c r="P268" s="347">
        <v>1650</v>
      </c>
      <c r="Q268" s="85"/>
      <c r="R268" s="347">
        <f t="shared" si="4"/>
        <v>400</v>
      </c>
      <c r="S268" s="85"/>
      <c r="T268" s="78" t="str">
        <f>IF(OR(DBGenzai[[#This Row],[標準報酬]]="",DBGenzai[[#This Row],[標準報酬]]=0),"",ROUNDUP(_xlfn.XLOOKUP(DBGenzai[[#This Row],[標準報酬]],HDATE23[月  額],HDATE23[健康保険],"",0,1)-0.5,0))</f>
        <v/>
      </c>
      <c r="U2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5" t="str">
        <f ca="1">IF(DBGenzai[[#This Row],[年齢]]&lt;=69,_xlfn.XLOOKUP(DBGenzai[[#This Row],[標準報酬]],HDATE23[月  額],HDATE23[厚生年金],"",0,1),"0")</f>
        <v/>
      </c>
      <c r="W268" s="86">
        <v>45059</v>
      </c>
      <c r="X2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2" t="s">
        <v>713</v>
      </c>
      <c r="Z268" s="80" t="s">
        <v>714</v>
      </c>
      <c r="AA268" s="83" t="s">
        <v>709</v>
      </c>
      <c r="AB268" s="83" t="s">
        <v>715</v>
      </c>
      <c r="AC268" s="87" t="s">
        <v>1697</v>
      </c>
      <c r="AD268" s="87">
        <v>44578</v>
      </c>
      <c r="AE268" s="87">
        <v>44824</v>
      </c>
      <c r="AF268" s="87"/>
      <c r="AG268" s="80">
        <v>22.02</v>
      </c>
      <c r="AH268" s="80" t="s">
        <v>50</v>
      </c>
      <c r="AJ268" s="100">
        <f>DBGenzai[[#This Row],[入社日]]</f>
        <v>44578</v>
      </c>
      <c r="AK268" s="343"/>
      <c r="AL268" s="355"/>
      <c r="AM268" s="77"/>
      <c r="AN268" s="355"/>
      <c r="AO268" s="345"/>
    </row>
    <row r="269" spans="1:41">
      <c r="A269" s="79" t="s">
        <v>40</v>
      </c>
      <c r="B269" s="80">
        <v>220116</v>
      </c>
      <c r="C269" s="81">
        <v>222038</v>
      </c>
      <c r="D269" s="82" t="s">
        <v>76</v>
      </c>
      <c r="E269" s="82" t="s">
        <v>4623</v>
      </c>
      <c r="F269" s="101" t="s">
        <v>3843</v>
      </c>
      <c r="G269" s="6" t="s">
        <v>4136</v>
      </c>
      <c r="H269" s="83" t="s">
        <v>721</v>
      </c>
      <c r="I269" s="83" t="s">
        <v>722</v>
      </c>
      <c r="J269" s="80" t="s">
        <v>43</v>
      </c>
      <c r="K269" s="80" t="s">
        <v>44</v>
      </c>
      <c r="L269" s="84">
        <v>34773</v>
      </c>
      <c r="M269" s="80">
        <f ca="1">DATEDIF(DBGenzai[[#This Row],[生年月日]],TODAY(),"Y")</f>
        <v>30</v>
      </c>
      <c r="N269" s="347">
        <v>1410</v>
      </c>
      <c r="O269" s="85"/>
      <c r="P269" s="347">
        <v>1830</v>
      </c>
      <c r="Q269" s="85"/>
      <c r="R269" s="347">
        <f t="shared" si="4"/>
        <v>420</v>
      </c>
      <c r="S269" s="85">
        <v>300000</v>
      </c>
      <c r="T269" s="78">
        <f>IF(OR(DBGenzai[[#This Row],[標準報酬]]="",DBGenzai[[#This Row],[標準報酬]]=0),"",ROUNDUP(_xlfn.XLOOKUP(DBGenzai[[#This Row],[標準報酬]],HDATE23[月  額],HDATE23[健康保険],"",0,1)-0.5,0))</f>
        <v>15045</v>
      </c>
      <c r="U2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5">
        <f ca="1">IF(DBGenzai[[#This Row],[年齢]]&lt;=69,_xlfn.XLOOKUP(DBGenzai[[#This Row],[標準報酬]],HDATE23[月  額],HDATE23[厚生年金],"",0,1),"0")</f>
        <v>27450</v>
      </c>
      <c r="W269" s="86">
        <v>46720</v>
      </c>
      <c r="X2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2" t="s">
        <v>46</v>
      </c>
      <c r="Z269" s="80" t="s">
        <v>1914</v>
      </c>
      <c r="AA269" s="83" t="s">
        <v>1913</v>
      </c>
      <c r="AB269" s="83" t="s">
        <v>4574</v>
      </c>
      <c r="AC269" s="87">
        <v>44589</v>
      </c>
      <c r="AD269" s="87">
        <v>44578</v>
      </c>
      <c r="AE269" s="87"/>
      <c r="AF269" s="87"/>
      <c r="AG269" s="80">
        <v>22.04</v>
      </c>
      <c r="AH269" s="80" t="s">
        <v>50</v>
      </c>
      <c r="AI269" s="73" t="s">
        <v>724</v>
      </c>
      <c r="AJ269" s="100">
        <f>DBGenzai[[#This Row],[入社日]]</f>
        <v>44578</v>
      </c>
      <c r="AK269" s="343"/>
      <c r="AL269" s="355"/>
      <c r="AM269" s="77"/>
      <c r="AN269" s="355"/>
      <c r="AO269" s="345"/>
    </row>
    <row r="270" spans="1:41">
      <c r="A270" s="79" t="s">
        <v>114</v>
      </c>
      <c r="B270" s="80">
        <v>220122</v>
      </c>
      <c r="C270" s="81">
        <v>60060</v>
      </c>
      <c r="D270" s="82" t="s">
        <v>529</v>
      </c>
      <c r="E270" s="93" t="s">
        <v>4659</v>
      </c>
      <c r="F270" s="82"/>
      <c r="G270" s="82"/>
      <c r="H270" s="83" t="s">
        <v>732</v>
      </c>
      <c r="I270" s="83" t="s">
        <v>733</v>
      </c>
      <c r="J270" s="80" t="s">
        <v>43</v>
      </c>
      <c r="K270" s="80" t="s">
        <v>44</v>
      </c>
      <c r="L270" s="84">
        <v>34656</v>
      </c>
      <c r="M270" s="80">
        <f ca="1">DATEDIF(DBGenzai[[#This Row],[生年月日]],TODAY(),"Y")</f>
        <v>31</v>
      </c>
      <c r="N270" s="347">
        <v>1400</v>
      </c>
      <c r="O270" s="85"/>
      <c r="P270" s="347">
        <v>2000</v>
      </c>
      <c r="Q270" s="85"/>
      <c r="R270" s="347">
        <f t="shared" si="4"/>
        <v>600</v>
      </c>
      <c r="S270" s="85"/>
      <c r="T270" s="78" t="str">
        <f>IF(OR(DBGenzai[[#This Row],[標準報酬]]="",DBGenzai[[#This Row],[標準報酬]]=0),"",ROUNDUP(_xlfn.XLOOKUP(DBGenzai[[#This Row],[標準報酬]],HDATE23[月  額],HDATE23[健康保険],"",0,1)-0.5,0))</f>
        <v/>
      </c>
      <c r="U2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5" t="str">
        <f ca="1">IF(DBGenzai[[#This Row],[年齢]]&lt;=69,_xlfn.XLOOKUP(DBGenzai[[#This Row],[標準報酬]],HDATE23[月  額],HDATE23[厚生年金],"",0,1),"0")</f>
        <v/>
      </c>
      <c r="W270" s="86">
        <v>45170</v>
      </c>
      <c r="X2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2" t="s">
        <v>46</v>
      </c>
      <c r="Z270" s="80" t="s">
        <v>734</v>
      </c>
      <c r="AA270" s="83" t="s">
        <v>735</v>
      </c>
      <c r="AB270" s="83" t="s">
        <v>2401</v>
      </c>
      <c r="AC270" s="87">
        <v>44582</v>
      </c>
      <c r="AD270" s="87">
        <v>44579</v>
      </c>
      <c r="AE270" s="87">
        <v>44802</v>
      </c>
      <c r="AF270" s="87"/>
      <c r="AG270" s="80">
        <v>22.04</v>
      </c>
      <c r="AH270" s="80" t="s">
        <v>50</v>
      </c>
      <c r="AJ270" s="100">
        <f>DBGenzai[[#This Row],[入社日]]</f>
        <v>44579</v>
      </c>
      <c r="AK270" s="343"/>
      <c r="AL270" s="355"/>
      <c r="AM270" s="77"/>
      <c r="AN270" s="355"/>
      <c r="AO270" s="345"/>
    </row>
    <row r="271" spans="1:41">
      <c r="A271" s="79" t="s">
        <v>114</v>
      </c>
      <c r="B271" s="80">
        <v>220123</v>
      </c>
      <c r="C271" s="81"/>
      <c r="D271" s="82" t="s">
        <v>152</v>
      </c>
      <c r="E271" s="82"/>
      <c r="F271" s="82"/>
      <c r="G271" s="82"/>
      <c r="H271" s="83" t="s">
        <v>2719</v>
      </c>
      <c r="I271" s="83" t="s">
        <v>2718</v>
      </c>
      <c r="J271" s="80" t="s">
        <v>43</v>
      </c>
      <c r="K271" s="80" t="s">
        <v>695</v>
      </c>
      <c r="L271" s="84">
        <v>35415</v>
      </c>
      <c r="M271" s="80">
        <f ca="1">DATEDIF(DBGenzai[[#This Row],[生年月日]],TODAY(),"Y")</f>
        <v>28</v>
      </c>
      <c r="N271" s="347">
        <v>1350</v>
      </c>
      <c r="O271" s="85"/>
      <c r="P271" s="347">
        <v>1750</v>
      </c>
      <c r="Q271" s="85"/>
      <c r="R271" s="347">
        <f t="shared" si="4"/>
        <v>400</v>
      </c>
      <c r="S271" s="85"/>
      <c r="T271" s="78" t="str">
        <f>IF(OR(DBGenzai[[#This Row],[標準報酬]]="",DBGenzai[[#This Row],[標準報酬]]=0),"",ROUNDUP(_xlfn.XLOOKUP(DBGenzai[[#This Row],[標準報酬]],HDATE23[月  額],HDATE23[健康保険],"",0,1)-0.5,0))</f>
        <v/>
      </c>
      <c r="U2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5" t="str">
        <f ca="1">IF(DBGenzai[[#This Row],[年齢]]&lt;=69,_xlfn.XLOOKUP(DBGenzai[[#This Row],[標準報酬]],HDATE23[月  額],HDATE23[厚生年金],"",0,1),"0")</f>
        <v/>
      </c>
      <c r="W271" s="86">
        <v>45867</v>
      </c>
      <c r="X2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2" t="s">
        <v>46</v>
      </c>
      <c r="Z271" s="80"/>
      <c r="AA271" s="83"/>
      <c r="AB271" s="83"/>
      <c r="AC271" s="87"/>
      <c r="AD271" s="87">
        <v>44579</v>
      </c>
      <c r="AE271" s="87">
        <v>44582</v>
      </c>
      <c r="AF271" s="87"/>
      <c r="AG271" s="87"/>
      <c r="AH271" s="80"/>
      <c r="AJ271" s="100">
        <f>DBGenzai[[#This Row],[入社日]]</f>
        <v>44579</v>
      </c>
      <c r="AK271" s="343"/>
      <c r="AL271" s="355"/>
      <c r="AM271" s="77"/>
      <c r="AN271" s="355"/>
      <c r="AO271" s="345"/>
    </row>
    <row r="272" spans="1:41">
      <c r="A272" s="79" t="s">
        <v>114</v>
      </c>
      <c r="B272" s="80">
        <v>220121</v>
      </c>
      <c r="C272" s="81">
        <v>212018</v>
      </c>
      <c r="D272" s="82" t="s">
        <v>107</v>
      </c>
      <c r="E272" s="275" t="s">
        <v>4622</v>
      </c>
      <c r="F272" s="267" t="s">
        <v>1854</v>
      </c>
      <c r="G272" s="450" t="s">
        <v>2653</v>
      </c>
      <c r="H272" s="83" t="s">
        <v>729</v>
      </c>
      <c r="I272" s="83" t="s">
        <v>730</v>
      </c>
      <c r="J272" s="80" t="s">
        <v>43</v>
      </c>
      <c r="K272" s="80" t="s">
        <v>44</v>
      </c>
      <c r="L272" s="84">
        <v>35377</v>
      </c>
      <c r="M272" s="80">
        <f ca="1">DATEDIF(DBGenzai[[#This Row],[生年月日]],TODAY(),"Y")</f>
        <v>29</v>
      </c>
      <c r="N272" s="347">
        <v>1410</v>
      </c>
      <c r="O272" s="85"/>
      <c r="P272" s="347">
        <v>1830</v>
      </c>
      <c r="Q272" s="85"/>
      <c r="R272" s="347">
        <f t="shared" si="4"/>
        <v>420</v>
      </c>
      <c r="S272" s="85">
        <v>320000</v>
      </c>
      <c r="T272" s="78">
        <f>IF(OR(DBGenzai[[#This Row],[標準報酬]]="",DBGenzai[[#This Row],[標準報酬]]=0),"",ROUNDUP(_xlfn.XLOOKUP(DBGenzai[[#This Row],[標準報酬]],HDATE23[月  額],HDATE23[健康保険],"",0,1)-0.5,0))</f>
        <v>16048</v>
      </c>
      <c r="U2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5">
        <f ca="1">IF(DBGenzai[[#This Row],[年齢]]&lt;=69,_xlfn.XLOOKUP(DBGenzai[[#This Row],[標準報酬]],HDATE23[月  額],HDATE23[厚生年金],"",0,1),"0")</f>
        <v>29280</v>
      </c>
      <c r="W272" s="86">
        <v>46496</v>
      </c>
      <c r="X2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2" t="s">
        <v>46</v>
      </c>
      <c r="Z272" s="95" t="s">
        <v>81</v>
      </c>
      <c r="AA272" s="94" t="s">
        <v>2691</v>
      </c>
      <c r="AB272" s="83" t="s">
        <v>4056</v>
      </c>
      <c r="AC272" s="87">
        <v>44558</v>
      </c>
      <c r="AD272" s="87">
        <v>44579</v>
      </c>
      <c r="AE272" s="87">
        <v>45889</v>
      </c>
      <c r="AF272" s="87"/>
      <c r="AG272" s="80">
        <v>22.04</v>
      </c>
      <c r="AH272" s="80" t="s">
        <v>50</v>
      </c>
      <c r="AJ272" s="100">
        <f>DBGenzai[[#This Row],[入社日]]</f>
        <v>44579</v>
      </c>
      <c r="AK272" s="343"/>
      <c r="AL272" s="355"/>
      <c r="AM272" s="77"/>
      <c r="AN272" s="355"/>
      <c r="AO272" s="345"/>
    </row>
    <row r="273" spans="1:41">
      <c r="A273" s="79" t="s">
        <v>114</v>
      </c>
      <c r="B273" s="80">
        <v>220124</v>
      </c>
      <c r="C273" s="81"/>
      <c r="D273" s="82" t="s">
        <v>144</v>
      </c>
      <c r="E273" s="93" t="s">
        <v>4631</v>
      </c>
      <c r="F273" s="93"/>
      <c r="G273" s="93"/>
      <c r="H273" s="83" t="s">
        <v>737</v>
      </c>
      <c r="I273" s="83" t="s">
        <v>738</v>
      </c>
      <c r="J273" s="80" t="s">
        <v>43</v>
      </c>
      <c r="K273" s="80" t="s">
        <v>44</v>
      </c>
      <c r="L273" s="84">
        <v>32542</v>
      </c>
      <c r="M273" s="80">
        <f ca="1">DATEDIF(DBGenzai[[#This Row],[生年月日]],TODAY(),"Y")</f>
        <v>36</v>
      </c>
      <c r="N273" s="347">
        <v>1500</v>
      </c>
      <c r="O273" s="85" t="s">
        <v>739</v>
      </c>
      <c r="P273" s="347">
        <v>2000</v>
      </c>
      <c r="Q273" s="85"/>
      <c r="R273" s="347">
        <f t="shared" si="4"/>
        <v>500</v>
      </c>
      <c r="S273" s="85">
        <v>300000</v>
      </c>
      <c r="T273" s="78">
        <f>IF(OR(DBGenzai[[#This Row],[標準報酬]]="",DBGenzai[[#This Row],[標準報酬]]=0),"",ROUNDUP(_xlfn.XLOOKUP(DBGenzai[[#This Row],[標準報酬]],HDATE23[月  額],HDATE23[健康保険],"",0,1)-0.5,0))</f>
        <v>15045</v>
      </c>
      <c r="U2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5">
        <f ca="1">IF(DBGenzai[[#This Row],[年齢]]&lt;=69,_xlfn.XLOOKUP(DBGenzai[[#This Row],[標準報酬]],HDATE23[月  額],HDATE23[厚生年金],"",0,1),"0")</f>
        <v>27450</v>
      </c>
      <c r="W273" s="86">
        <v>45463</v>
      </c>
      <c r="X2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2" t="s">
        <v>46</v>
      </c>
      <c r="Z273" s="80" t="s">
        <v>1798</v>
      </c>
      <c r="AA273" s="83" t="s">
        <v>1799</v>
      </c>
      <c r="AB273" s="83" t="s">
        <v>2392</v>
      </c>
      <c r="AC273" s="87">
        <v>44921</v>
      </c>
      <c r="AD273" s="87">
        <v>44581</v>
      </c>
      <c r="AE273" s="87">
        <v>45122</v>
      </c>
      <c r="AF273" s="87"/>
      <c r="AG273" s="80">
        <v>22.03</v>
      </c>
      <c r="AH273" s="80" t="s">
        <v>50</v>
      </c>
      <c r="AJ273" s="100">
        <f>DBGenzai[[#This Row],[入社日]]</f>
        <v>44581</v>
      </c>
      <c r="AK273" s="343"/>
      <c r="AL273" s="355"/>
      <c r="AM273" s="77"/>
      <c r="AN273" s="355"/>
      <c r="AO273" s="345"/>
    </row>
    <row r="274" spans="1:41">
      <c r="A274" s="79" t="s">
        <v>114</v>
      </c>
      <c r="B274" s="95">
        <v>210105</v>
      </c>
      <c r="C274" s="394">
        <v>212019</v>
      </c>
      <c r="D274" s="101" t="s">
        <v>107</v>
      </c>
      <c r="E274" s="101" t="s">
        <v>4622</v>
      </c>
      <c r="F274" s="447" t="s">
        <v>1851</v>
      </c>
      <c r="G274" s="449"/>
      <c r="H274" s="102" t="s">
        <v>2692</v>
      </c>
      <c r="I274" s="102" t="s">
        <v>2693</v>
      </c>
      <c r="J274" s="95" t="s">
        <v>43</v>
      </c>
      <c r="K274" s="95" t="s">
        <v>44</v>
      </c>
      <c r="L274" s="361">
        <v>35053</v>
      </c>
      <c r="M274" s="80">
        <f ca="1">DATEDIF(DBGenzai[[#This Row],[生年月日]],TODAY(),"Y")</f>
        <v>29</v>
      </c>
      <c r="N274" s="347">
        <v>1400</v>
      </c>
      <c r="O274" s="85"/>
      <c r="P274" s="347">
        <v>1770</v>
      </c>
      <c r="Q274" s="85"/>
      <c r="R274" s="347">
        <f t="shared" si="4"/>
        <v>370</v>
      </c>
      <c r="S274" s="85"/>
      <c r="T274" s="78" t="str">
        <f>IF(OR(DBGenzai[[#This Row],[標準報酬]]="",DBGenzai[[#This Row],[標準報酬]]=0),"",ROUNDUP(_xlfn.XLOOKUP(DBGenzai[[#This Row],[標準報酬]],HDATE23[月  額],HDATE23[健康保険],"",0,1)-0.5,0))</f>
        <v/>
      </c>
      <c r="U2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5" t="str">
        <f ca="1">IF(DBGenzai[[#This Row],[年齢]]&lt;=69,_xlfn.XLOOKUP(DBGenzai[[#This Row],[標準報酬]],HDATE23[月  額],HDATE23[厚生年金],"",0,1),"0")</f>
        <v/>
      </c>
      <c r="W274" s="86">
        <v>44990</v>
      </c>
      <c r="X2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2" t="s">
        <v>46</v>
      </c>
      <c r="Z274" s="80" t="s">
        <v>163</v>
      </c>
      <c r="AA274" s="83" t="s">
        <v>2487</v>
      </c>
      <c r="AB274" s="83" t="s">
        <v>2080</v>
      </c>
      <c r="AC274" s="87"/>
      <c r="AD274" s="87">
        <v>44585</v>
      </c>
      <c r="AE274" s="87">
        <v>44881</v>
      </c>
      <c r="AF274" s="87"/>
      <c r="AG274" s="80">
        <v>22.04</v>
      </c>
      <c r="AH274" s="80" t="s">
        <v>50</v>
      </c>
      <c r="AI274" s="73" t="s">
        <v>744</v>
      </c>
      <c r="AJ274" s="100">
        <f>DBGenzai[[#This Row],[入社日]]</f>
        <v>44585</v>
      </c>
      <c r="AK274" s="343"/>
      <c r="AL274" s="355"/>
      <c r="AM274" s="77"/>
      <c r="AN274" s="355"/>
      <c r="AO274" s="345"/>
    </row>
    <row r="275" spans="1:41">
      <c r="A275" s="79" t="s">
        <v>114</v>
      </c>
      <c r="B275" s="80">
        <v>220125</v>
      </c>
      <c r="C275" s="81">
        <v>8210033</v>
      </c>
      <c r="D275" s="82" t="s">
        <v>2126</v>
      </c>
      <c r="E275" s="269" t="s">
        <v>2422</v>
      </c>
      <c r="F275" s="269" t="s">
        <v>2422</v>
      </c>
      <c r="G275" s="269"/>
      <c r="H275" s="83" t="s">
        <v>740</v>
      </c>
      <c r="I275" s="83" t="s">
        <v>741</v>
      </c>
      <c r="J275" s="80" t="s">
        <v>43</v>
      </c>
      <c r="K275" s="80" t="s">
        <v>44</v>
      </c>
      <c r="L275" s="84">
        <v>35389</v>
      </c>
      <c r="M275" s="80">
        <f ca="1">DATEDIF(DBGenzai[[#This Row],[生年月日]],TODAY(),"Y")</f>
        <v>29</v>
      </c>
      <c r="N275" s="347">
        <v>1400</v>
      </c>
      <c r="O275" s="85"/>
      <c r="P275" s="347">
        <v>1990</v>
      </c>
      <c r="Q275" s="85"/>
      <c r="R275" s="347">
        <f t="shared" si="4"/>
        <v>590</v>
      </c>
      <c r="S275" s="85">
        <v>380000</v>
      </c>
      <c r="T275" s="78">
        <f>IF(OR(DBGenzai[[#This Row],[標準報酬]]="",DBGenzai[[#This Row],[標準報酬]]=0),"",ROUNDUP(_xlfn.XLOOKUP(DBGenzai[[#This Row],[標準報酬]],HDATE23[月  額],HDATE23[健康保険],"",0,1)-0.5,0))</f>
        <v>19057</v>
      </c>
      <c r="U2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5">
        <f ca="1">IF(DBGenzai[[#This Row],[年齢]]&lt;=69,_xlfn.XLOOKUP(DBGenzai[[#This Row],[標準報酬]],HDATE23[月  額],HDATE23[厚生年金],"",0,1),"0")</f>
        <v>34770</v>
      </c>
      <c r="W275" s="86">
        <v>46720</v>
      </c>
      <c r="X2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2" t="s">
        <v>46</v>
      </c>
      <c r="Z275" s="80" t="s">
        <v>718</v>
      </c>
      <c r="AA275" s="83" t="s">
        <v>719</v>
      </c>
      <c r="AB275" s="83" t="s">
        <v>720</v>
      </c>
      <c r="AC275" s="87">
        <v>44582</v>
      </c>
      <c r="AD275" s="87">
        <v>44585</v>
      </c>
      <c r="AE275" s="87">
        <v>45700</v>
      </c>
      <c r="AF275" s="87"/>
      <c r="AG275" s="80">
        <v>22.04</v>
      </c>
      <c r="AH275" s="80" t="s">
        <v>50</v>
      </c>
      <c r="AJ275" s="100">
        <f>DBGenzai[[#This Row],[入社日]]</f>
        <v>44585</v>
      </c>
      <c r="AK275" s="343" t="s">
        <v>3819</v>
      </c>
      <c r="AL275" s="355">
        <v>45646</v>
      </c>
      <c r="AM275" s="77" t="s">
        <v>3819</v>
      </c>
      <c r="AN275" s="355">
        <v>45898</v>
      </c>
      <c r="AO275" s="345"/>
    </row>
    <row r="276" spans="1:41">
      <c r="A276" s="79" t="s">
        <v>114</v>
      </c>
      <c r="B276" s="80">
        <v>220126</v>
      </c>
      <c r="C276" s="81"/>
      <c r="D276" s="82" t="s">
        <v>1782</v>
      </c>
      <c r="E276" s="82" t="s">
        <v>4624</v>
      </c>
      <c r="F276" s="82" t="s">
        <v>2658</v>
      </c>
      <c r="G276" s="82" t="s">
        <v>2659</v>
      </c>
      <c r="H276" s="83" t="s">
        <v>1160</v>
      </c>
      <c r="I276" s="83" t="s">
        <v>1161</v>
      </c>
      <c r="J276" s="80" t="s">
        <v>275</v>
      </c>
      <c r="K276" s="80" t="s">
        <v>64</v>
      </c>
      <c r="L276" s="84">
        <v>28786</v>
      </c>
      <c r="M276" s="80">
        <f ca="1">DATEDIF(DBGenzai[[#This Row],[生年月日]],TODAY(),"Y")</f>
        <v>47</v>
      </c>
      <c r="N276" s="347">
        <v>1250</v>
      </c>
      <c r="O276" s="85" t="s">
        <v>707</v>
      </c>
      <c r="P276" s="347">
        <v>1650</v>
      </c>
      <c r="Q276" s="85"/>
      <c r="R276" s="347">
        <f t="shared" si="4"/>
        <v>400</v>
      </c>
      <c r="S276" s="85"/>
      <c r="T276" s="78" t="str">
        <f>IF(OR(DBGenzai[[#This Row],[標準報酬]]="",DBGenzai[[#This Row],[標準報酬]]=0),"",ROUNDUP(_xlfn.XLOOKUP(DBGenzai[[#This Row],[標準報酬]],HDATE23[月  額],HDATE23[健康保険],"",0,1)-0.5,0))</f>
        <v/>
      </c>
      <c r="U2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5" t="str">
        <f ca="1">IF(DBGenzai[[#This Row],[年齢]]&lt;=69,_xlfn.XLOOKUP(DBGenzai[[#This Row],[標準報酬]],HDATE23[月  額],HDATE23[厚生年金],"",0,1),"0")</f>
        <v/>
      </c>
      <c r="W276" s="86">
        <v>46425</v>
      </c>
      <c r="X2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2" t="s">
        <v>66</v>
      </c>
      <c r="Z276" s="80" t="s">
        <v>140</v>
      </c>
      <c r="AA276" s="83" t="s">
        <v>709</v>
      </c>
      <c r="AB276" s="83" t="s">
        <v>1162</v>
      </c>
      <c r="AC276" s="87" t="s">
        <v>1697</v>
      </c>
      <c r="AD276" s="87">
        <v>44585</v>
      </c>
      <c r="AE276" s="87">
        <v>44595</v>
      </c>
      <c r="AF276" s="87"/>
      <c r="AG276" s="87" t="s">
        <v>770</v>
      </c>
      <c r="AH276" s="80"/>
      <c r="AJ276" s="100">
        <f>DBGenzai[[#This Row],[入社日]]</f>
        <v>44585</v>
      </c>
      <c r="AK276" s="343"/>
      <c r="AL276" s="355"/>
      <c r="AM276" s="77"/>
      <c r="AN276" s="355"/>
      <c r="AO276" s="345"/>
    </row>
    <row r="277" spans="1:41">
      <c r="A277" s="79" t="s">
        <v>114</v>
      </c>
      <c r="B277" s="80">
        <v>220127</v>
      </c>
      <c r="C277" s="81"/>
      <c r="D277" s="82" t="s">
        <v>1782</v>
      </c>
      <c r="E277" s="262" t="s">
        <v>4624</v>
      </c>
      <c r="F277" s="262" t="s">
        <v>2658</v>
      </c>
      <c r="G277" s="262" t="s">
        <v>2659</v>
      </c>
      <c r="H277" s="83" t="s">
        <v>1163</v>
      </c>
      <c r="I277" s="83" t="s">
        <v>1164</v>
      </c>
      <c r="J277" s="80" t="s">
        <v>275</v>
      </c>
      <c r="K277" s="80" t="s">
        <v>64</v>
      </c>
      <c r="L277" s="84">
        <v>26871</v>
      </c>
      <c r="M277" s="80">
        <f ca="1">DATEDIF(DBGenzai[[#This Row],[生年月日]],TODAY(),"Y")</f>
        <v>52</v>
      </c>
      <c r="N277" s="347">
        <v>1250</v>
      </c>
      <c r="O277" s="85" t="s">
        <v>707</v>
      </c>
      <c r="P277" s="347">
        <v>1650</v>
      </c>
      <c r="Q277" s="85"/>
      <c r="R277" s="347">
        <f t="shared" si="4"/>
        <v>400</v>
      </c>
      <c r="S277" s="85"/>
      <c r="T277" s="78" t="str">
        <f>IF(OR(DBGenzai[[#This Row],[標準報酬]]="",DBGenzai[[#This Row],[標準報酬]]=0),"",ROUNDUP(_xlfn.XLOOKUP(DBGenzai[[#This Row],[標準報酬]],HDATE23[月  額],HDATE23[健康保険],"",0,1)-0.5,0))</f>
        <v/>
      </c>
      <c r="U2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5" t="str">
        <f ca="1">IF(DBGenzai[[#This Row],[年齢]]&lt;=69,_xlfn.XLOOKUP(DBGenzai[[#This Row],[標準報酬]],HDATE23[月  額],HDATE23[厚生年金],"",0,1),"0")</f>
        <v/>
      </c>
      <c r="W277" s="86">
        <v>46680</v>
      </c>
      <c r="X2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2" t="s">
        <v>66</v>
      </c>
      <c r="Z277" s="80" t="s">
        <v>1165</v>
      </c>
      <c r="AA277" s="83" t="s">
        <v>1166</v>
      </c>
      <c r="AB277" s="83" t="s">
        <v>1167</v>
      </c>
      <c r="AC277" s="87" t="s">
        <v>1697</v>
      </c>
      <c r="AD277" s="87">
        <v>44585</v>
      </c>
      <c r="AE277" s="87">
        <v>44603</v>
      </c>
      <c r="AF277" s="87"/>
      <c r="AG277" s="87" t="s">
        <v>770</v>
      </c>
      <c r="AH277" s="80"/>
      <c r="AJ277" s="100">
        <f>DBGenzai[[#This Row],[入社日]]</f>
        <v>44585</v>
      </c>
      <c r="AK277" s="343"/>
      <c r="AL277" s="355"/>
      <c r="AM277" s="77"/>
      <c r="AN277" s="355"/>
      <c r="AO277" s="345"/>
    </row>
    <row r="278" spans="1:41">
      <c r="A278" s="79" t="s">
        <v>114</v>
      </c>
      <c r="B278" s="80">
        <v>220128</v>
      </c>
      <c r="C278" s="81"/>
      <c r="D278" s="114" t="s">
        <v>2382</v>
      </c>
      <c r="E278" s="82" t="s">
        <v>4662</v>
      </c>
      <c r="F278" s="101"/>
      <c r="G278" s="101"/>
      <c r="H278" s="83" t="s">
        <v>2404</v>
      </c>
      <c r="I278" s="83" t="s">
        <v>754</v>
      </c>
      <c r="J278" s="80" t="s">
        <v>43</v>
      </c>
      <c r="K278" s="80" t="s">
        <v>44</v>
      </c>
      <c r="L278" s="84">
        <v>33926</v>
      </c>
      <c r="M278" s="80">
        <f ca="1">DATEDIF(DBGenzai[[#This Row],[生年月日]],TODAY(),"Y")</f>
        <v>33</v>
      </c>
      <c r="N278" s="347">
        <v>1450</v>
      </c>
      <c r="O278" s="85"/>
      <c r="P278" s="347">
        <v>1900</v>
      </c>
      <c r="Q278" s="85"/>
      <c r="R278" s="347">
        <f t="shared" si="4"/>
        <v>450</v>
      </c>
      <c r="S278" s="85">
        <v>240000</v>
      </c>
      <c r="T278" s="78">
        <f>IF(OR(DBGenzai[[#This Row],[標準報酬]]="",DBGenzai[[#This Row],[標準報酬]]=0),"",ROUNDUP(_xlfn.XLOOKUP(DBGenzai[[#This Row],[標準報酬]],HDATE23[月  額],HDATE23[健康保険],"",0,1)-0.5,0))</f>
        <v>12036</v>
      </c>
      <c r="U2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5">
        <f ca="1">IF(DBGenzai[[#This Row],[年齢]]&lt;=69,_xlfn.XLOOKUP(DBGenzai[[#This Row],[標準報酬]],HDATE23[月  額],HDATE23[厚生年金],"",0,1),"0")</f>
        <v>21960</v>
      </c>
      <c r="W278" s="86">
        <v>46311</v>
      </c>
      <c r="X2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2" t="s">
        <v>46</v>
      </c>
      <c r="Z278" s="80" t="s">
        <v>4096</v>
      </c>
      <c r="AA278" s="83" t="s">
        <v>4512</v>
      </c>
      <c r="AB278" s="83" t="s">
        <v>4097</v>
      </c>
      <c r="AC278" s="87" t="s">
        <v>1697</v>
      </c>
      <c r="AD278" s="87">
        <v>44585</v>
      </c>
      <c r="AE278" s="87">
        <v>45950</v>
      </c>
      <c r="AF278" s="87"/>
      <c r="AG278" s="80">
        <v>22.02</v>
      </c>
      <c r="AH278" s="80" t="s">
        <v>50</v>
      </c>
      <c r="AJ278" s="100">
        <f>DBGenzai[[#This Row],[入社日]]</f>
        <v>44585</v>
      </c>
      <c r="AK278" s="343"/>
      <c r="AL278" s="355"/>
      <c r="AM278" s="77"/>
      <c r="AN278" s="355"/>
      <c r="AO278" s="345"/>
    </row>
    <row r="279" spans="1:41">
      <c r="A279" s="79" t="s">
        <v>114</v>
      </c>
      <c r="B279" s="80">
        <v>220129</v>
      </c>
      <c r="C279" s="81">
        <v>84112</v>
      </c>
      <c r="D279" s="82" t="s">
        <v>193</v>
      </c>
      <c r="E279" s="270" t="s">
        <v>4663</v>
      </c>
      <c r="F279" s="93"/>
      <c r="G279" s="93"/>
      <c r="H279" s="83" t="s">
        <v>747</v>
      </c>
      <c r="I279" s="83" t="s">
        <v>748</v>
      </c>
      <c r="J279" s="80" t="s">
        <v>43</v>
      </c>
      <c r="K279" s="80" t="s">
        <v>44</v>
      </c>
      <c r="L279" s="84">
        <v>33462</v>
      </c>
      <c r="M279" s="80">
        <f ca="1">DATEDIF(DBGenzai[[#This Row],[生年月日]],TODAY(),"Y")</f>
        <v>34</v>
      </c>
      <c r="N279" s="347">
        <v>1500</v>
      </c>
      <c r="O279" s="85" t="s">
        <v>749</v>
      </c>
      <c r="P279" s="347">
        <v>2300</v>
      </c>
      <c r="Q279" s="85" t="s">
        <v>699</v>
      </c>
      <c r="R279" s="347">
        <f t="shared" si="4"/>
        <v>800</v>
      </c>
      <c r="S279" s="85">
        <v>280000</v>
      </c>
      <c r="T279" s="78">
        <f>IF(OR(DBGenzai[[#This Row],[標準報酬]]="",DBGenzai[[#This Row],[標準報酬]]=0),"",ROUNDUP(_xlfn.XLOOKUP(DBGenzai[[#This Row],[標準報酬]],HDATE23[月  額],HDATE23[健康保険],"",0,1)-0.5,0))</f>
        <v>14042</v>
      </c>
      <c r="U2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5">
        <f ca="1">IF(DBGenzai[[#This Row],[年齢]]&lt;=69,_xlfn.XLOOKUP(DBGenzai[[#This Row],[標準報酬]],HDATE23[月  額],HDATE23[厚生年金],"",0,1),"0")</f>
        <v>25620</v>
      </c>
      <c r="W279" s="86">
        <v>46372</v>
      </c>
      <c r="X2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2" t="s">
        <v>46</v>
      </c>
      <c r="Z279" s="80" t="s">
        <v>750</v>
      </c>
      <c r="AA279" s="83" t="s">
        <v>751</v>
      </c>
      <c r="AB279" s="83" t="s">
        <v>752</v>
      </c>
      <c r="AC279" s="87" t="s">
        <v>49</v>
      </c>
      <c r="AD279" s="87">
        <v>44585</v>
      </c>
      <c r="AE279" s="87">
        <v>44946</v>
      </c>
      <c r="AF279" s="87"/>
      <c r="AG279" s="80">
        <v>22.02</v>
      </c>
      <c r="AH279" s="80" t="s">
        <v>50</v>
      </c>
      <c r="AJ279" s="100">
        <f>DBGenzai[[#This Row],[入社日]]</f>
        <v>44585</v>
      </c>
      <c r="AK279" s="343"/>
      <c r="AL279" s="355"/>
      <c r="AM279" s="77"/>
      <c r="AN279" s="355"/>
      <c r="AO279" s="345"/>
    </row>
    <row r="280" spans="1:41">
      <c r="A280" s="79" t="s">
        <v>40</v>
      </c>
      <c r="B280" s="80">
        <v>220130</v>
      </c>
      <c r="C280" s="81"/>
      <c r="D280" s="114" t="s">
        <v>91</v>
      </c>
      <c r="E280" s="101" t="s">
        <v>4624</v>
      </c>
      <c r="F280" s="101" t="s">
        <v>2658</v>
      </c>
      <c r="G280" s="101" t="s">
        <v>2659</v>
      </c>
      <c r="H280" s="83" t="s">
        <v>194</v>
      </c>
      <c r="I280" s="83" t="s">
        <v>195</v>
      </c>
      <c r="J280" s="80" t="s">
        <v>43</v>
      </c>
      <c r="K280" s="80" t="s">
        <v>44</v>
      </c>
      <c r="L280" s="84">
        <v>32486</v>
      </c>
      <c r="M280" s="80">
        <f ca="1">DATEDIF(DBGenzai[[#This Row],[生年月日]],TODAY(),"Y")</f>
        <v>37</v>
      </c>
      <c r="N280" s="347">
        <v>1300</v>
      </c>
      <c r="O280" s="85" t="s">
        <v>707</v>
      </c>
      <c r="P280" s="347">
        <v>1650</v>
      </c>
      <c r="Q280" s="85"/>
      <c r="R280" s="347">
        <f t="shared" si="4"/>
        <v>350</v>
      </c>
      <c r="S280" s="85">
        <v>320000</v>
      </c>
      <c r="T280" s="78">
        <f>IF(OR(DBGenzai[[#This Row],[標準報酬]]="",DBGenzai[[#This Row],[標準報酬]]=0),"",ROUNDUP(_xlfn.XLOOKUP(DBGenzai[[#This Row],[標準報酬]],HDATE23[月  額],HDATE23[健康保険],"",0,1)-0.5,0))</f>
        <v>16048</v>
      </c>
      <c r="U2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5">
        <f ca="1">IF(DBGenzai[[#This Row],[年齢]]&lt;=69,_xlfn.XLOOKUP(DBGenzai[[#This Row],[標準報酬]],HDATE23[月  額],HDATE23[厚生年金],"",0,1),"0")</f>
        <v>29280</v>
      </c>
      <c r="W280" s="86">
        <v>46727</v>
      </c>
      <c r="X2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2" t="s">
        <v>46</v>
      </c>
      <c r="Z280" s="80" t="s">
        <v>755</v>
      </c>
      <c r="AA280" s="83" t="s">
        <v>756</v>
      </c>
      <c r="AB280" s="83" t="s">
        <v>757</v>
      </c>
      <c r="AC280" s="87">
        <v>44632</v>
      </c>
      <c r="AD280" s="87">
        <v>44586</v>
      </c>
      <c r="AE280" s="87"/>
      <c r="AF280" s="87"/>
      <c r="AG280" s="80">
        <v>22.04</v>
      </c>
      <c r="AH280" s="80" t="s">
        <v>50</v>
      </c>
      <c r="AJ280" s="100">
        <f>DBGenzai[[#This Row],[入社日]]</f>
        <v>44586</v>
      </c>
      <c r="AK280" s="343"/>
      <c r="AL280" s="355"/>
      <c r="AM280" s="77"/>
      <c r="AN280" s="355"/>
      <c r="AO280" s="345"/>
    </row>
    <row r="281" spans="1:41">
      <c r="A281" s="79" t="s">
        <v>114</v>
      </c>
      <c r="B281" s="80">
        <v>220131</v>
      </c>
      <c r="C281" s="81"/>
      <c r="D281" s="82" t="s">
        <v>529</v>
      </c>
      <c r="E281" s="262"/>
      <c r="F281" s="262"/>
      <c r="G281" s="262"/>
      <c r="H281" s="83" t="s">
        <v>1168</v>
      </c>
      <c r="I281" s="83" t="s">
        <v>1169</v>
      </c>
      <c r="J281" s="80" t="s">
        <v>43</v>
      </c>
      <c r="K281" s="80" t="s">
        <v>44</v>
      </c>
      <c r="L281" s="84">
        <v>34688</v>
      </c>
      <c r="M281" s="80">
        <f ca="1">DATEDIF(DBGenzai[[#This Row],[生年月日]],TODAY(),"Y")</f>
        <v>30</v>
      </c>
      <c r="N281" s="347">
        <v>1400</v>
      </c>
      <c r="O281" s="85"/>
      <c r="P281" s="347">
        <v>2000</v>
      </c>
      <c r="Q281" s="85"/>
      <c r="R281" s="347">
        <f t="shared" si="4"/>
        <v>600</v>
      </c>
      <c r="S281" s="85"/>
      <c r="T281" s="78" t="str">
        <f>IF(OR(DBGenzai[[#This Row],[標準報酬]]="",DBGenzai[[#This Row],[標準報酬]]=0),"",ROUNDUP(_xlfn.XLOOKUP(DBGenzai[[#This Row],[標準報酬]],HDATE23[月  額],HDATE23[健康保険],"",0,1)-0.5,0))</f>
        <v/>
      </c>
      <c r="U2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5" t="str">
        <f ca="1">IF(DBGenzai[[#This Row],[年齢]]&lt;=69,_xlfn.XLOOKUP(DBGenzai[[#This Row],[標準報酬]],HDATE23[月  額],HDATE23[厚生年金],"",0,1),"0")</f>
        <v/>
      </c>
      <c r="W281" s="86">
        <v>45635</v>
      </c>
      <c r="X2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2" t="s">
        <v>46</v>
      </c>
      <c r="Z281" s="80" t="s">
        <v>1170</v>
      </c>
      <c r="AA281" s="83" t="s">
        <v>1171</v>
      </c>
      <c r="AB281" s="83" t="s">
        <v>1172</v>
      </c>
      <c r="AC281" s="87" t="s">
        <v>1697</v>
      </c>
      <c r="AD281" s="87">
        <v>44588</v>
      </c>
      <c r="AE281" s="87">
        <v>44662</v>
      </c>
      <c r="AF281" s="87"/>
      <c r="AG281" s="80">
        <v>22.04</v>
      </c>
      <c r="AH281" s="80" t="s">
        <v>50</v>
      </c>
      <c r="AJ281" s="100">
        <f>DBGenzai[[#This Row],[入社日]]</f>
        <v>44588</v>
      </c>
      <c r="AK281" s="343"/>
      <c r="AL281" s="355"/>
      <c r="AM281" s="77"/>
      <c r="AN281" s="355"/>
      <c r="AO281" s="345"/>
    </row>
    <row r="282" spans="1:41">
      <c r="A282" s="79" t="s">
        <v>114</v>
      </c>
      <c r="B282" s="80">
        <v>220132</v>
      </c>
      <c r="C282" s="81"/>
      <c r="D282" s="82" t="s">
        <v>107</v>
      </c>
      <c r="E282" s="101" t="s">
        <v>4622</v>
      </c>
      <c r="F282" s="82"/>
      <c r="G282" s="82"/>
      <c r="H282" s="83" t="s">
        <v>1173</v>
      </c>
      <c r="I282" s="83" t="s">
        <v>1174</v>
      </c>
      <c r="J282" s="80" t="s">
        <v>43</v>
      </c>
      <c r="K282" s="80" t="s">
        <v>44</v>
      </c>
      <c r="L282" s="84">
        <v>33937</v>
      </c>
      <c r="M282" s="80">
        <f ca="1">DATEDIF(DBGenzai[[#This Row],[生年月日]],TODAY(),"Y")</f>
        <v>33</v>
      </c>
      <c r="N282" s="347">
        <v>1350</v>
      </c>
      <c r="O282" s="85"/>
      <c r="P282" s="347">
        <v>1750</v>
      </c>
      <c r="Q282" s="85"/>
      <c r="R282" s="347">
        <f t="shared" si="4"/>
        <v>400</v>
      </c>
      <c r="S282" s="85"/>
      <c r="T282" s="78" t="str">
        <f>IF(OR(DBGenzai[[#This Row],[標準報酬]]="",DBGenzai[[#This Row],[標準報酬]]=0),"",ROUNDUP(_xlfn.XLOOKUP(DBGenzai[[#This Row],[標準報酬]],HDATE23[月  額],HDATE23[健康保険],"",0,1)-0.5,0))</f>
        <v/>
      </c>
      <c r="U2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5" t="str">
        <f ca="1">IF(DBGenzai[[#This Row],[年齢]]&lt;=69,_xlfn.XLOOKUP(DBGenzai[[#This Row],[標準報酬]],HDATE23[月  額],HDATE23[厚生年金],"",0,1),"0")</f>
        <v/>
      </c>
      <c r="W282" s="86">
        <v>44882</v>
      </c>
      <c r="X2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2" t="s">
        <v>46</v>
      </c>
      <c r="Z282" s="80" t="s">
        <v>163</v>
      </c>
      <c r="AA282" s="83" t="s">
        <v>179</v>
      </c>
      <c r="AB282" s="83" t="s">
        <v>363</v>
      </c>
      <c r="AC282" s="87"/>
      <c r="AD282" s="87">
        <v>44592</v>
      </c>
      <c r="AE282" s="87">
        <v>44601</v>
      </c>
      <c r="AF282" s="87"/>
      <c r="AG282" s="87">
        <v>22.04</v>
      </c>
      <c r="AH282" s="80"/>
      <c r="AJ282" s="100">
        <f>DBGenzai[[#This Row],[入社日]]</f>
        <v>44592</v>
      </c>
      <c r="AK282" s="343"/>
      <c r="AL282" s="355"/>
      <c r="AM282" s="77"/>
      <c r="AN282" s="355"/>
      <c r="AO282" s="345"/>
    </row>
    <row r="283" spans="1:41">
      <c r="A283" s="79" t="s">
        <v>114</v>
      </c>
      <c r="B283" s="80">
        <v>220201</v>
      </c>
      <c r="C283" s="81">
        <v>232044</v>
      </c>
      <c r="D283" s="82" t="s">
        <v>152</v>
      </c>
      <c r="E283" s="93" t="s">
        <v>4641</v>
      </c>
      <c r="F283" s="257" t="s">
        <v>1727</v>
      </c>
      <c r="G283" s="257"/>
      <c r="H283" s="83" t="s">
        <v>763</v>
      </c>
      <c r="I283" s="83" t="s">
        <v>764</v>
      </c>
      <c r="J283" s="80" t="s">
        <v>43</v>
      </c>
      <c r="K283" s="80" t="s">
        <v>44</v>
      </c>
      <c r="L283" s="84">
        <v>31904</v>
      </c>
      <c r="M283" s="80">
        <f ca="1">DATEDIF(DBGenzai[[#This Row],[生年月日]],TODAY(),"Y")</f>
        <v>38</v>
      </c>
      <c r="N283" s="347">
        <v>1400</v>
      </c>
      <c r="O283" s="85"/>
      <c r="P283" s="347">
        <v>1760</v>
      </c>
      <c r="Q283" s="85"/>
      <c r="R283" s="347">
        <f t="shared" si="4"/>
        <v>360</v>
      </c>
      <c r="S283" s="85"/>
      <c r="T283" s="78" t="str">
        <f>IF(OR(DBGenzai[[#This Row],[標準報酬]]="",DBGenzai[[#This Row],[標準報酬]]=0),"",ROUNDUP(_xlfn.XLOOKUP(DBGenzai[[#This Row],[標準報酬]],HDATE23[月  額],HDATE23[健康保険],"",0,1)-0.5,0))</f>
        <v/>
      </c>
      <c r="U2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5" t="str">
        <f ca="1">IF(DBGenzai[[#This Row],[年齢]]&lt;=69,_xlfn.XLOOKUP(DBGenzai[[#This Row],[標準報酬]],HDATE23[月  額],HDATE23[厚生年金],"",0,1),"0")</f>
        <v/>
      </c>
      <c r="W283" s="86">
        <v>45595</v>
      </c>
      <c r="X2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2" t="s">
        <v>46</v>
      </c>
      <c r="Z283" s="80" t="s">
        <v>208</v>
      </c>
      <c r="AA283" s="83" t="s">
        <v>1740</v>
      </c>
      <c r="AB283" s="83" t="s">
        <v>766</v>
      </c>
      <c r="AC283" s="87">
        <v>44588</v>
      </c>
      <c r="AD283" s="87">
        <v>44594</v>
      </c>
      <c r="AE283" s="87">
        <v>44933</v>
      </c>
      <c r="AF283" s="87"/>
      <c r="AG283" s="80">
        <v>22.04</v>
      </c>
      <c r="AH283" s="80" t="s">
        <v>50</v>
      </c>
      <c r="AJ283" s="100">
        <f>DBGenzai[[#This Row],[入社日]]</f>
        <v>44594</v>
      </c>
      <c r="AK283" s="343"/>
      <c r="AL283" s="355"/>
      <c r="AM283" s="77"/>
      <c r="AN283" s="355"/>
      <c r="AO283" s="345"/>
    </row>
    <row r="284" spans="1:41">
      <c r="A284" s="79" t="s">
        <v>114</v>
      </c>
      <c r="B284" s="80">
        <v>220202</v>
      </c>
      <c r="C284" s="81">
        <v>232043</v>
      </c>
      <c r="D284" s="82" t="s">
        <v>152</v>
      </c>
      <c r="E284" s="82" t="s">
        <v>4664</v>
      </c>
      <c r="F284" s="82"/>
      <c r="G284" s="82"/>
      <c r="H284" s="83" t="s">
        <v>767</v>
      </c>
      <c r="I284" s="83" t="s">
        <v>768</v>
      </c>
      <c r="J284" s="80" t="s">
        <v>43</v>
      </c>
      <c r="K284" s="80" t="s">
        <v>44</v>
      </c>
      <c r="L284" s="84">
        <v>34386</v>
      </c>
      <c r="M284" s="80">
        <f ca="1">DATEDIF(DBGenzai[[#This Row],[生年月日]],TODAY(),"Y")</f>
        <v>31</v>
      </c>
      <c r="N284" s="347">
        <v>1350</v>
      </c>
      <c r="O284" s="85"/>
      <c r="P284" s="347">
        <v>1760</v>
      </c>
      <c r="Q284" s="85"/>
      <c r="R284" s="347">
        <f t="shared" si="4"/>
        <v>410</v>
      </c>
      <c r="S284" s="85"/>
      <c r="T284" s="78" t="str">
        <f>IF(OR(DBGenzai[[#This Row],[標準報酬]]="",DBGenzai[[#This Row],[標準報酬]]=0),"",ROUNDUP(_xlfn.XLOOKUP(DBGenzai[[#This Row],[標準報酬]],HDATE23[月  額],HDATE23[健康保険],"",0,1)-0.5,0))</f>
        <v/>
      </c>
      <c r="U2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5" t="str">
        <f ca="1">IF(DBGenzai[[#This Row],[年齢]]&lt;=69,_xlfn.XLOOKUP(DBGenzai[[#This Row],[標準報酬]],HDATE23[月  額],HDATE23[厚生年金],"",0,1),"0")</f>
        <v/>
      </c>
      <c r="W284" s="86">
        <v>44938</v>
      </c>
      <c r="X2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2" t="s">
        <v>46</v>
      </c>
      <c r="Z284" s="80" t="s">
        <v>208</v>
      </c>
      <c r="AA284" s="83" t="s">
        <v>209</v>
      </c>
      <c r="AB284" s="83" t="s">
        <v>769</v>
      </c>
      <c r="AC284" s="87">
        <v>44589</v>
      </c>
      <c r="AD284" s="87">
        <v>44594</v>
      </c>
      <c r="AE284" s="87">
        <v>44719</v>
      </c>
      <c r="AF284" s="87"/>
      <c r="AG284" s="80" t="s">
        <v>770</v>
      </c>
      <c r="AH284" s="80" t="s">
        <v>50</v>
      </c>
      <c r="AJ284" s="100">
        <f>DBGenzai[[#This Row],[入社日]]</f>
        <v>44594</v>
      </c>
      <c r="AK284" s="343"/>
      <c r="AL284" s="355"/>
      <c r="AM284" s="77"/>
      <c r="AN284" s="355"/>
      <c r="AO284" s="345"/>
    </row>
    <row r="285" spans="1:41">
      <c r="A285" s="79" t="s">
        <v>114</v>
      </c>
      <c r="B285" s="80">
        <v>220203</v>
      </c>
      <c r="C285" s="81">
        <v>232042</v>
      </c>
      <c r="D285" s="82" t="s">
        <v>152</v>
      </c>
      <c r="E285" s="269" t="s">
        <v>4630</v>
      </c>
      <c r="F285" s="266" t="s">
        <v>1991</v>
      </c>
      <c r="G285" s="266" t="s">
        <v>2632</v>
      </c>
      <c r="H285" s="83" t="s">
        <v>758</v>
      </c>
      <c r="I285" s="83" t="s">
        <v>759</v>
      </c>
      <c r="J285" s="80" t="s">
        <v>43</v>
      </c>
      <c r="K285" s="80" t="s">
        <v>695</v>
      </c>
      <c r="L285" s="84">
        <v>33535</v>
      </c>
      <c r="M285" s="80">
        <f ca="1">DATEDIF(DBGenzai[[#This Row],[生年月日]],TODAY(),"Y")</f>
        <v>34</v>
      </c>
      <c r="N285" s="347">
        <v>1410</v>
      </c>
      <c r="O285" s="85"/>
      <c r="P285" s="347">
        <v>1840</v>
      </c>
      <c r="Q285" s="85"/>
      <c r="R285" s="347">
        <f t="shared" si="4"/>
        <v>430</v>
      </c>
      <c r="S285" s="85">
        <v>280000</v>
      </c>
      <c r="T285" s="78">
        <f>IF(OR(DBGenzai[[#This Row],[標準報酬]]="",DBGenzai[[#This Row],[標準報酬]]=0),"",ROUNDUP(_xlfn.XLOOKUP(DBGenzai[[#This Row],[標準報酬]],HDATE23[月  額],HDATE23[健康保険],"",0,1)-0.5,0))</f>
        <v>14042</v>
      </c>
      <c r="U2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5">
        <f ca="1">IF(DBGenzai[[#This Row],[年齢]]&lt;=69,_xlfn.XLOOKUP(DBGenzai[[#This Row],[標準報酬]],HDATE23[月  額],HDATE23[厚生年金],"",0,1),"0")</f>
        <v>25620</v>
      </c>
      <c r="W285" s="86">
        <v>46117</v>
      </c>
      <c r="X2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2" t="s">
        <v>46</v>
      </c>
      <c r="Z285" s="80" t="s">
        <v>760</v>
      </c>
      <c r="AA285" s="83" t="s">
        <v>761</v>
      </c>
      <c r="AB285" s="83" t="s">
        <v>762</v>
      </c>
      <c r="AC285" s="87" t="s">
        <v>49</v>
      </c>
      <c r="AD285" s="87">
        <v>44594</v>
      </c>
      <c r="AE285" s="87">
        <v>45433</v>
      </c>
      <c r="AF285" s="87"/>
      <c r="AG285" s="80">
        <v>22.02</v>
      </c>
      <c r="AH285" s="80" t="s">
        <v>50</v>
      </c>
      <c r="AJ285" s="100">
        <f>DBGenzai[[#This Row],[入社日]]</f>
        <v>44594</v>
      </c>
      <c r="AK285" s="343"/>
      <c r="AL285" s="355"/>
      <c r="AM285" s="77"/>
      <c r="AN285" s="355"/>
      <c r="AO285" s="345"/>
    </row>
    <row r="286" spans="1:41" ht="18" customHeight="1">
      <c r="A286" s="79" t="s">
        <v>114</v>
      </c>
      <c r="B286" s="80">
        <v>220204</v>
      </c>
      <c r="C286" s="81">
        <v>212021</v>
      </c>
      <c r="D286" s="82" t="s">
        <v>107</v>
      </c>
      <c r="E286" s="101" t="s">
        <v>4622</v>
      </c>
      <c r="F286" s="256" t="s">
        <v>1854</v>
      </c>
      <c r="G286" s="256"/>
      <c r="H286" s="83" t="s">
        <v>775</v>
      </c>
      <c r="I286" s="83" t="s">
        <v>776</v>
      </c>
      <c r="J286" s="80" t="s">
        <v>43</v>
      </c>
      <c r="K286" s="80" t="s">
        <v>44</v>
      </c>
      <c r="L286" s="84">
        <v>35733</v>
      </c>
      <c r="M286" s="80">
        <f ca="1">DATEDIF(DBGenzai[[#This Row],[生年月日]],TODAY(),"Y")</f>
        <v>28</v>
      </c>
      <c r="N286" s="347">
        <v>1400</v>
      </c>
      <c r="O286" s="85"/>
      <c r="P286" s="347">
        <v>1760</v>
      </c>
      <c r="Q286" s="85"/>
      <c r="R286" s="347">
        <f t="shared" si="4"/>
        <v>360</v>
      </c>
      <c r="S286" s="85">
        <v>180000</v>
      </c>
      <c r="T286" s="78">
        <f>IF(OR(DBGenzai[[#This Row],[標準報酬]]="",DBGenzai[[#This Row],[標準報酬]]=0),"",ROUNDUP(_xlfn.XLOOKUP(DBGenzai[[#This Row],[標準報酬]],HDATE23[月  額],HDATE23[健康保険],"",0,1)-0.5,0))</f>
        <v>9027</v>
      </c>
      <c r="U2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5">
        <f ca="1">IF(DBGenzai[[#This Row],[年齢]]&lt;=69,_xlfn.XLOOKUP(DBGenzai[[#This Row],[標準報酬]],HDATE23[月  額],HDATE23[厚生年金],"",0,1),"0")</f>
        <v>16470</v>
      </c>
      <c r="W286" s="86">
        <v>45284</v>
      </c>
      <c r="X2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2" t="s">
        <v>46</v>
      </c>
      <c r="Z286" s="80" t="s">
        <v>777</v>
      </c>
      <c r="AA286" s="83" t="s">
        <v>778</v>
      </c>
      <c r="AB286" s="83" t="s">
        <v>779</v>
      </c>
      <c r="AC286" s="87">
        <v>44602</v>
      </c>
      <c r="AD286" s="87">
        <v>44599</v>
      </c>
      <c r="AE286" s="87">
        <v>45020</v>
      </c>
      <c r="AF286" s="87">
        <v>45020</v>
      </c>
      <c r="AG286" s="80">
        <v>22.04</v>
      </c>
      <c r="AH286" s="80" t="s">
        <v>50</v>
      </c>
      <c r="AJ286" s="100">
        <f>DBGenzai[[#This Row],[入社日]]</f>
        <v>44599</v>
      </c>
      <c r="AK286" s="343"/>
      <c r="AL286" s="355"/>
      <c r="AM286" s="77"/>
      <c r="AN286" s="355"/>
      <c r="AO286" s="345"/>
    </row>
    <row r="287" spans="1:41">
      <c r="A287" s="79" t="s">
        <v>114</v>
      </c>
      <c r="B287" s="80">
        <v>220205</v>
      </c>
      <c r="C287" s="81"/>
      <c r="D287" s="82" t="s">
        <v>107</v>
      </c>
      <c r="E287" s="262" t="s">
        <v>4622</v>
      </c>
      <c r="F287" s="262"/>
      <c r="G287" s="262"/>
      <c r="H287" s="83" t="s">
        <v>780</v>
      </c>
      <c r="I287" s="83" t="s">
        <v>781</v>
      </c>
      <c r="J287" s="80" t="s">
        <v>43</v>
      </c>
      <c r="K287" s="80" t="s">
        <v>44</v>
      </c>
      <c r="L287" s="84">
        <v>34726</v>
      </c>
      <c r="M287" s="80">
        <f ca="1">DATEDIF(DBGenzai[[#This Row],[生年月日]],TODAY(),"Y")</f>
        <v>30</v>
      </c>
      <c r="N287" s="347">
        <v>1350</v>
      </c>
      <c r="O287" s="85"/>
      <c r="P287" s="347">
        <v>1760</v>
      </c>
      <c r="Q287" s="85"/>
      <c r="R287" s="347">
        <f t="shared" si="4"/>
        <v>410</v>
      </c>
      <c r="S287" s="85"/>
      <c r="T287" s="78" t="str">
        <f>IF(OR(DBGenzai[[#This Row],[標準報酬]]="",DBGenzai[[#This Row],[標準報酬]]=0),"",ROUNDUP(_xlfn.XLOOKUP(DBGenzai[[#This Row],[標準報酬]],HDATE23[月  額],HDATE23[健康保険],"",0,1)-0.5,0))</f>
        <v/>
      </c>
      <c r="U2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5" t="str">
        <f ca="1">IF(DBGenzai[[#This Row],[年齢]]&lt;=69,_xlfn.XLOOKUP(DBGenzai[[#This Row],[標準報酬]],HDATE23[月  額],HDATE23[厚生年金],"",0,1),"0")</f>
        <v/>
      </c>
      <c r="W287" s="86">
        <v>44919</v>
      </c>
      <c r="X2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2" t="s">
        <v>46</v>
      </c>
      <c r="Z287" s="80" t="s">
        <v>777</v>
      </c>
      <c r="AA287" s="83" t="s">
        <v>778</v>
      </c>
      <c r="AB287" s="83" t="s">
        <v>779</v>
      </c>
      <c r="AC287" s="87">
        <v>44602</v>
      </c>
      <c r="AD287" s="87">
        <v>44599</v>
      </c>
      <c r="AE287" s="87">
        <v>44680</v>
      </c>
      <c r="AF287" s="87"/>
      <c r="AG287" s="80">
        <v>22.04</v>
      </c>
      <c r="AH287" s="80" t="s">
        <v>50</v>
      </c>
      <c r="AJ287" s="100">
        <f>DBGenzai[[#This Row],[入社日]]</f>
        <v>44599</v>
      </c>
      <c r="AK287" s="343"/>
      <c r="AL287" s="355"/>
      <c r="AM287" s="77"/>
      <c r="AN287" s="355"/>
      <c r="AO287" s="345"/>
    </row>
    <row r="288" spans="1:41">
      <c r="A288" s="79" t="s">
        <v>114</v>
      </c>
      <c r="B288" s="80">
        <v>220206</v>
      </c>
      <c r="C288" s="81">
        <v>232045</v>
      </c>
      <c r="D288" s="82" t="s">
        <v>152</v>
      </c>
      <c r="E288" s="101" t="s">
        <v>4630</v>
      </c>
      <c r="F288" s="256" t="s">
        <v>3771</v>
      </c>
      <c r="G288" s="256" t="s">
        <v>3772</v>
      </c>
      <c r="H288" s="83" t="s">
        <v>771</v>
      </c>
      <c r="I288" s="83" t="s">
        <v>772</v>
      </c>
      <c r="J288" s="80" t="s">
        <v>43</v>
      </c>
      <c r="K288" s="80" t="s">
        <v>44</v>
      </c>
      <c r="L288" s="84">
        <v>33746</v>
      </c>
      <c r="M288" s="80">
        <f ca="1">DATEDIF(DBGenzai[[#This Row],[生年月日]],TODAY(),"Y")</f>
        <v>33</v>
      </c>
      <c r="N288" s="347">
        <v>1410</v>
      </c>
      <c r="O288" s="85"/>
      <c r="P288" s="347">
        <v>1810</v>
      </c>
      <c r="Q288" s="85"/>
      <c r="R288" s="347">
        <f t="shared" si="4"/>
        <v>400</v>
      </c>
      <c r="S288" s="85">
        <v>240000</v>
      </c>
      <c r="T288" s="78">
        <f>IF(OR(DBGenzai[[#This Row],[標準報酬]]="",DBGenzai[[#This Row],[標準報酬]]=0),"",ROUNDUP(_xlfn.XLOOKUP(DBGenzai[[#This Row],[標準報酬]],HDATE23[月  額],HDATE23[健康保険],"",0,1)-0.5,0))</f>
        <v>12036</v>
      </c>
      <c r="U2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5">
        <f ca="1">IF(DBGenzai[[#This Row],[年齢]]&lt;=69,_xlfn.XLOOKUP(DBGenzai[[#This Row],[標準報酬]],HDATE23[月  額],HDATE23[厚生年金],"",0,1),"0")</f>
        <v>21960</v>
      </c>
      <c r="W288" s="86">
        <v>46600</v>
      </c>
      <c r="X2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2" t="s">
        <v>46</v>
      </c>
      <c r="Z288" s="80" t="s">
        <v>208</v>
      </c>
      <c r="AA288" s="83" t="s">
        <v>773</v>
      </c>
      <c r="AB288" s="83" t="s">
        <v>774</v>
      </c>
      <c r="AC288" s="87">
        <v>44594</v>
      </c>
      <c r="AD288" s="87">
        <v>44599</v>
      </c>
      <c r="AE288" s="87">
        <v>45625</v>
      </c>
      <c r="AF288" s="87"/>
      <c r="AG288" s="80">
        <v>22.04</v>
      </c>
      <c r="AH288" s="80" t="s">
        <v>50</v>
      </c>
      <c r="AJ288" s="100">
        <f>DBGenzai[[#This Row],[入社日]]</f>
        <v>44599</v>
      </c>
      <c r="AK288" s="343"/>
      <c r="AL288" s="355"/>
      <c r="AM288" s="77"/>
      <c r="AN288" s="355"/>
      <c r="AO288" s="345"/>
    </row>
    <row r="289" spans="1:41">
      <c r="A289" s="79" t="s">
        <v>114</v>
      </c>
      <c r="B289" s="80">
        <v>220207</v>
      </c>
      <c r="C289" s="81">
        <v>222039</v>
      </c>
      <c r="D289" s="82" t="s">
        <v>177</v>
      </c>
      <c r="E289" s="101" t="s">
        <v>4632</v>
      </c>
      <c r="F289" s="82"/>
      <c r="G289" s="82"/>
      <c r="H289" s="83" t="s">
        <v>782</v>
      </c>
      <c r="I289" s="83" t="s">
        <v>783</v>
      </c>
      <c r="J289" s="80" t="s">
        <v>43</v>
      </c>
      <c r="K289" s="80" t="s">
        <v>44</v>
      </c>
      <c r="L289" s="84">
        <v>35681</v>
      </c>
      <c r="M289" s="80">
        <f ca="1">DATEDIF(DBGenzai[[#This Row],[生年月日]],TODAY(),"Y")</f>
        <v>28</v>
      </c>
      <c r="N289" s="347">
        <v>1360</v>
      </c>
      <c r="O289" s="85"/>
      <c r="P289" s="347">
        <v>1760</v>
      </c>
      <c r="Q289" s="85"/>
      <c r="R289" s="347">
        <f t="shared" si="4"/>
        <v>400</v>
      </c>
      <c r="S289" s="85"/>
      <c r="T289" s="78" t="str">
        <f>IF(OR(DBGenzai[[#This Row],[標準報酬]]="",DBGenzai[[#This Row],[標準報酬]]=0),"",ROUNDUP(_xlfn.XLOOKUP(DBGenzai[[#This Row],[標準報酬]],HDATE23[月  額],HDATE23[健康保険],"",0,1)-0.5,0))</f>
        <v/>
      </c>
      <c r="U2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5" t="str">
        <f ca="1">IF(DBGenzai[[#This Row],[年齢]]&lt;=69,_xlfn.XLOOKUP(DBGenzai[[#This Row],[標準報酬]],HDATE23[月  額],HDATE23[厚生年金],"",0,1),"0")</f>
        <v/>
      </c>
      <c r="W289" s="86">
        <v>44916</v>
      </c>
      <c r="X2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2" t="s">
        <v>46</v>
      </c>
      <c r="Z289" s="80" t="s">
        <v>163</v>
      </c>
      <c r="AA289" s="83" t="s">
        <v>485</v>
      </c>
      <c r="AB289" s="83" t="s">
        <v>784</v>
      </c>
      <c r="AC289" s="87">
        <v>44595</v>
      </c>
      <c r="AD289" s="87">
        <v>44599</v>
      </c>
      <c r="AE289" s="87">
        <v>44709</v>
      </c>
      <c r="AF289" s="87"/>
      <c r="AG289" s="80">
        <v>22.04</v>
      </c>
      <c r="AH289" s="80" t="s">
        <v>50</v>
      </c>
      <c r="AJ289" s="100">
        <f>DBGenzai[[#This Row],[入社日]]</f>
        <v>44599</v>
      </c>
      <c r="AK289" s="343"/>
      <c r="AL289" s="355"/>
      <c r="AM289" s="77"/>
      <c r="AN289" s="355"/>
      <c r="AO289" s="345"/>
    </row>
    <row r="290" spans="1:41">
      <c r="A290" s="79" t="s">
        <v>114</v>
      </c>
      <c r="B290" s="80">
        <v>220208</v>
      </c>
      <c r="C290" s="81">
        <v>212024</v>
      </c>
      <c r="D290" s="82" t="s">
        <v>107</v>
      </c>
      <c r="E290" s="101" t="s">
        <v>4622</v>
      </c>
      <c r="F290" s="256" t="s">
        <v>1854</v>
      </c>
      <c r="G290" s="256"/>
      <c r="H290" s="83" t="s">
        <v>2694</v>
      </c>
      <c r="I290" s="83" t="s">
        <v>2695</v>
      </c>
      <c r="J290" s="80" t="s">
        <v>43</v>
      </c>
      <c r="K290" s="80" t="s">
        <v>44</v>
      </c>
      <c r="L290" s="84">
        <v>35358</v>
      </c>
      <c r="M290" s="80">
        <f ca="1">DATEDIF(DBGenzai[[#This Row],[生年月日]],TODAY(),"Y")</f>
        <v>29</v>
      </c>
      <c r="N290" s="347">
        <v>1400</v>
      </c>
      <c r="O290" s="85"/>
      <c r="P290" s="347">
        <v>1760</v>
      </c>
      <c r="Q290" s="85"/>
      <c r="R290" s="347">
        <f t="shared" si="4"/>
        <v>360</v>
      </c>
      <c r="S290" s="85">
        <v>180000</v>
      </c>
      <c r="T290" s="78">
        <f>IF(OR(DBGenzai[[#This Row],[標準報酬]]="",DBGenzai[[#This Row],[標準報酬]]=0),"",ROUNDUP(_xlfn.XLOOKUP(DBGenzai[[#This Row],[標準報酬]],HDATE23[月  額],HDATE23[健康保険],"",0,1)-0.5,0))</f>
        <v>9027</v>
      </c>
      <c r="U2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5">
        <f ca="1">IF(DBGenzai[[#This Row],[年齢]]&lt;=69,_xlfn.XLOOKUP(DBGenzai[[#This Row],[標準報酬]],HDATE23[月  額],HDATE23[厚生年金],"",0,1),"0")</f>
        <v>16470</v>
      </c>
      <c r="W290" s="86">
        <v>45281</v>
      </c>
      <c r="X2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2" t="s">
        <v>46</v>
      </c>
      <c r="Z290" s="80" t="s">
        <v>1914</v>
      </c>
      <c r="AA290" s="83" t="s">
        <v>1917</v>
      </c>
      <c r="AB290" s="83" t="s">
        <v>1952</v>
      </c>
      <c r="AC290" s="87">
        <v>44632</v>
      </c>
      <c r="AD290" s="87">
        <v>44599</v>
      </c>
      <c r="AE290" s="87">
        <v>45002</v>
      </c>
      <c r="AF290" s="87">
        <v>44995</v>
      </c>
      <c r="AG290" s="80">
        <v>22.04</v>
      </c>
      <c r="AH290" s="80" t="s">
        <v>50</v>
      </c>
      <c r="AJ290" s="100">
        <f>DBGenzai[[#This Row],[入社日]]</f>
        <v>44599</v>
      </c>
      <c r="AK290" s="343"/>
      <c r="AL290" s="355"/>
      <c r="AM290" s="77"/>
      <c r="AN290" s="355"/>
      <c r="AO290" s="345"/>
    </row>
    <row r="291" spans="1:41">
      <c r="A291" s="79" t="s">
        <v>114</v>
      </c>
      <c r="B291" s="80">
        <v>220209</v>
      </c>
      <c r="C291" s="81">
        <v>212023</v>
      </c>
      <c r="D291" s="82" t="s">
        <v>107</v>
      </c>
      <c r="E291" s="101" t="s">
        <v>4622</v>
      </c>
      <c r="F291" s="256" t="s">
        <v>1854</v>
      </c>
      <c r="G291" s="6" t="s">
        <v>2653</v>
      </c>
      <c r="H291" s="83" t="s">
        <v>785</v>
      </c>
      <c r="I291" s="83" t="s">
        <v>786</v>
      </c>
      <c r="J291" s="80" t="s">
        <v>43</v>
      </c>
      <c r="K291" s="80" t="s">
        <v>44</v>
      </c>
      <c r="L291" s="84">
        <v>35544</v>
      </c>
      <c r="M291" s="80">
        <f ca="1">DATEDIF(DBGenzai[[#This Row],[生年月日]],TODAY(),"Y")</f>
        <v>28</v>
      </c>
      <c r="N291" s="347">
        <v>1410</v>
      </c>
      <c r="O291" s="85"/>
      <c r="P291" s="347">
        <v>1830</v>
      </c>
      <c r="Q291" s="85"/>
      <c r="R291" s="347">
        <f t="shared" ref="R291:R346" si="5">P291-N291</f>
        <v>420</v>
      </c>
      <c r="S291" s="85">
        <v>320000</v>
      </c>
      <c r="T291" s="78">
        <f>IF(OR(DBGenzai[[#This Row],[標準報酬]]="",DBGenzai[[#This Row],[標準報酬]]=0),"",ROUNDUP(_xlfn.XLOOKUP(DBGenzai[[#This Row],[標準報酬]],HDATE23[月  額],HDATE23[健康保険],"",0,1)-0.5,0))</f>
        <v>16048</v>
      </c>
      <c r="U2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5">
        <f ca="1">IF(DBGenzai[[#This Row],[年齢]]&lt;=69,_xlfn.XLOOKUP(DBGenzai[[#This Row],[標準報酬]],HDATE23[月  額],HDATE23[厚生年金],"",0,1),"0")</f>
        <v>29280</v>
      </c>
      <c r="W291" s="86">
        <v>46742</v>
      </c>
      <c r="X2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2" t="s">
        <v>46</v>
      </c>
      <c r="Z291" s="80" t="s">
        <v>1914</v>
      </c>
      <c r="AA291" s="83" t="s">
        <v>1917</v>
      </c>
      <c r="AB291" s="83" t="s">
        <v>1952</v>
      </c>
      <c r="AC291" s="87">
        <v>44632</v>
      </c>
      <c r="AD291" s="87">
        <v>44599</v>
      </c>
      <c r="AE291" s="87">
        <v>45751</v>
      </c>
      <c r="AF291" s="87"/>
      <c r="AG291" s="80">
        <v>22.04</v>
      </c>
      <c r="AH291" s="80" t="s">
        <v>50</v>
      </c>
      <c r="AJ291" s="100">
        <f>DBGenzai[[#This Row],[入社日]]</f>
        <v>44599</v>
      </c>
      <c r="AK291" s="343"/>
      <c r="AL291" s="355"/>
      <c r="AM291" s="77"/>
      <c r="AN291" s="355"/>
      <c r="AO291" s="345"/>
    </row>
    <row r="292" spans="1:41">
      <c r="A292" s="79" t="s">
        <v>40</v>
      </c>
      <c r="B292" s="80">
        <v>220210</v>
      </c>
      <c r="C292" s="81">
        <v>242032</v>
      </c>
      <c r="D292" s="82" t="s">
        <v>95</v>
      </c>
      <c r="E292" s="101" t="s">
        <v>4626</v>
      </c>
      <c r="F292" s="101" t="s">
        <v>1984</v>
      </c>
      <c r="G292" s="456" t="s">
        <v>2650</v>
      </c>
      <c r="H292" s="83" t="s">
        <v>3066</v>
      </c>
      <c r="I292" s="83" t="s">
        <v>787</v>
      </c>
      <c r="J292" s="80" t="s">
        <v>43</v>
      </c>
      <c r="K292" s="80" t="s">
        <v>44</v>
      </c>
      <c r="L292" s="84">
        <v>34992</v>
      </c>
      <c r="M292" s="80">
        <f ca="1">DATEDIF(DBGenzai[[#This Row],[生年月日]],TODAY(),"Y")</f>
        <v>30</v>
      </c>
      <c r="N292" s="347">
        <v>1410</v>
      </c>
      <c r="O292" s="85"/>
      <c r="P292" s="347">
        <v>1810</v>
      </c>
      <c r="Q292" s="85"/>
      <c r="R292" s="347">
        <f t="shared" si="5"/>
        <v>400</v>
      </c>
      <c r="S292" s="85">
        <v>280000</v>
      </c>
      <c r="T292" s="78">
        <f>IF(OR(DBGenzai[[#This Row],[標準報酬]]="",DBGenzai[[#This Row],[標準報酬]]=0),"",ROUNDUP(_xlfn.XLOOKUP(DBGenzai[[#This Row],[標準報酬]],HDATE23[月  額],HDATE23[健康保険],"",0,1)-0.5,0))</f>
        <v>14042</v>
      </c>
      <c r="U2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5">
        <f ca="1">IF(DBGenzai[[#This Row],[年齢]]&lt;=69,_xlfn.XLOOKUP(DBGenzai[[#This Row],[標準報酬]],HDATE23[月  額],HDATE23[厚生年金],"",0,1),"0")</f>
        <v>25620</v>
      </c>
      <c r="W292" s="86">
        <v>46748</v>
      </c>
      <c r="X2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2" t="s">
        <v>46</v>
      </c>
      <c r="Z292" s="80" t="s">
        <v>1706</v>
      </c>
      <c r="AA292" s="83" t="s">
        <v>4888</v>
      </c>
      <c r="AB292" s="83" t="s">
        <v>4889</v>
      </c>
      <c r="AC292" s="87" t="s">
        <v>1697</v>
      </c>
      <c r="AD292" s="87">
        <v>44600</v>
      </c>
      <c r="AE292" s="87"/>
      <c r="AF292" s="87"/>
      <c r="AG292" s="80">
        <v>22.04</v>
      </c>
      <c r="AH292" s="80" t="s">
        <v>50</v>
      </c>
      <c r="AJ292" s="100">
        <f>DBGenzai[[#This Row],[入社日]]</f>
        <v>44600</v>
      </c>
      <c r="AK292" s="343"/>
      <c r="AL292" s="355"/>
      <c r="AM292" s="77"/>
      <c r="AN292" s="355"/>
      <c r="AO292" s="345" t="s">
        <v>4394</v>
      </c>
    </row>
    <row r="293" spans="1:41">
      <c r="A293" s="79" t="s">
        <v>114</v>
      </c>
      <c r="B293" s="80">
        <v>220211</v>
      </c>
      <c r="C293" s="81"/>
      <c r="D293" s="114" t="s">
        <v>2382</v>
      </c>
      <c r="E293" s="101" t="s">
        <v>4662</v>
      </c>
      <c r="F293" s="101"/>
      <c r="G293" s="101"/>
      <c r="H293" s="83" t="s">
        <v>684</v>
      </c>
      <c r="I293" s="83" t="s">
        <v>685</v>
      </c>
      <c r="J293" s="80" t="s">
        <v>43</v>
      </c>
      <c r="K293" s="80" t="s">
        <v>44</v>
      </c>
      <c r="L293" s="84">
        <v>34432</v>
      </c>
      <c r="M293" s="80">
        <f ca="1">DATEDIF(DBGenzai[[#This Row],[生年月日]],TODAY(),"Y")</f>
        <v>31</v>
      </c>
      <c r="N293" s="347">
        <v>1400</v>
      </c>
      <c r="O293" s="85"/>
      <c r="P293" s="347">
        <v>1900</v>
      </c>
      <c r="Q293" s="85"/>
      <c r="R293" s="347">
        <f t="shared" si="5"/>
        <v>500</v>
      </c>
      <c r="S293" s="85">
        <v>240000</v>
      </c>
      <c r="T293" s="78">
        <f>IF(OR(DBGenzai[[#This Row],[標準報酬]]="",DBGenzai[[#This Row],[標準報酬]]=0),"",ROUNDUP(_xlfn.XLOOKUP(DBGenzai[[#This Row],[標準報酬]],HDATE23[月  額],HDATE23[健康保険],"",0,1)-0.5,0))</f>
        <v>12036</v>
      </c>
      <c r="U2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5">
        <f ca="1">IF(DBGenzai[[#This Row],[年齢]]&lt;=69,_xlfn.XLOOKUP(DBGenzai[[#This Row],[標準報酬]],HDATE23[月  額],HDATE23[厚生年金],"",0,1),"0")</f>
        <v>21960</v>
      </c>
      <c r="W293" s="86">
        <v>46341</v>
      </c>
      <c r="X2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2" t="s">
        <v>46</v>
      </c>
      <c r="Z293" s="80" t="s">
        <v>788</v>
      </c>
      <c r="AA293" s="83" t="s">
        <v>4822</v>
      </c>
      <c r="AB293" s="83" t="s">
        <v>789</v>
      </c>
      <c r="AC293" s="87">
        <v>44600</v>
      </c>
      <c r="AD293" s="87">
        <v>44601</v>
      </c>
      <c r="AE293" s="87">
        <v>45321</v>
      </c>
      <c r="AF293" s="87"/>
      <c r="AG293" s="80">
        <v>22.04</v>
      </c>
      <c r="AH293" s="80" t="s">
        <v>50</v>
      </c>
      <c r="AJ293" s="100">
        <f>DBGenzai[[#This Row],[入社日]]</f>
        <v>44601</v>
      </c>
      <c r="AK293" s="343"/>
      <c r="AL293" s="355"/>
      <c r="AM293" s="77"/>
      <c r="AN293" s="355"/>
      <c r="AO293" s="345"/>
    </row>
    <row r="294" spans="1:41">
      <c r="A294" s="79" t="s">
        <v>114</v>
      </c>
      <c r="B294" s="80">
        <v>220212</v>
      </c>
      <c r="C294" s="81">
        <v>212025</v>
      </c>
      <c r="D294" s="82" t="s">
        <v>107</v>
      </c>
      <c r="E294" s="269" t="s">
        <v>4622</v>
      </c>
      <c r="F294" s="259" t="s">
        <v>1853</v>
      </c>
      <c r="G294" s="430" t="s">
        <v>2650</v>
      </c>
      <c r="H294" s="83" t="s">
        <v>2696</v>
      </c>
      <c r="I294" s="83" t="s">
        <v>2697</v>
      </c>
      <c r="J294" s="80" t="s">
        <v>43</v>
      </c>
      <c r="K294" s="80" t="s">
        <v>44</v>
      </c>
      <c r="L294" s="84">
        <v>34669</v>
      </c>
      <c r="M294" s="80">
        <f ca="1">DATEDIF(DBGenzai[[#This Row],[生年月日]],TODAY(),"Y")</f>
        <v>31</v>
      </c>
      <c r="N294" s="347">
        <v>1400</v>
      </c>
      <c r="O294" s="85"/>
      <c r="P294" s="347">
        <v>1770</v>
      </c>
      <c r="Q294" s="85"/>
      <c r="R294" s="347">
        <f t="shared" si="5"/>
        <v>370</v>
      </c>
      <c r="S294" s="85">
        <v>180000</v>
      </c>
      <c r="T294" s="78">
        <f>IF(OR(DBGenzai[[#This Row],[標準報酬]]="",DBGenzai[[#This Row],[標準報酬]]=0),"",ROUNDUP(_xlfn.XLOOKUP(DBGenzai[[#This Row],[標準報酬]],HDATE23[月  額],HDATE23[健康保険],"",0,1)-0.5,0))</f>
        <v>9027</v>
      </c>
      <c r="U2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5">
        <f ca="1">IF(DBGenzai[[#This Row],[年齢]]&lt;=69,_xlfn.XLOOKUP(DBGenzai[[#This Row],[標準報酬]],HDATE23[月  額],HDATE23[厚生年金],"",0,1),"0")</f>
        <v>16470</v>
      </c>
      <c r="W294" s="86">
        <v>45283</v>
      </c>
      <c r="X2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2" t="s">
        <v>46</v>
      </c>
      <c r="Z294" s="80" t="s">
        <v>81</v>
      </c>
      <c r="AA294" s="83" t="s">
        <v>1916</v>
      </c>
      <c r="AB294" s="83" t="s">
        <v>1915</v>
      </c>
      <c r="AC294" s="87">
        <v>44596</v>
      </c>
      <c r="AD294" s="87">
        <v>44602</v>
      </c>
      <c r="AE294" s="87">
        <v>45058</v>
      </c>
      <c r="AF294" s="87">
        <v>45071</v>
      </c>
      <c r="AG294" s="80">
        <v>22.04</v>
      </c>
      <c r="AH294" s="80" t="s">
        <v>50</v>
      </c>
      <c r="AJ294" s="100">
        <f>DBGenzai[[#This Row],[入社日]]</f>
        <v>44602</v>
      </c>
      <c r="AK294" s="343"/>
      <c r="AL294" s="355"/>
      <c r="AM294" s="77"/>
      <c r="AN294" s="355"/>
      <c r="AO294" s="345"/>
    </row>
    <row r="295" spans="1:41">
      <c r="A295" s="79" t="s">
        <v>114</v>
      </c>
      <c r="B295" s="80">
        <v>220213</v>
      </c>
      <c r="C295" s="81"/>
      <c r="D295" s="82" t="s">
        <v>107</v>
      </c>
      <c r="E295" s="101" t="s">
        <v>4622</v>
      </c>
      <c r="F295" s="82"/>
      <c r="G295" s="82"/>
      <c r="H295" s="83" t="s">
        <v>2698</v>
      </c>
      <c r="I295" s="83" t="s">
        <v>2699</v>
      </c>
      <c r="J295" s="80" t="s">
        <v>43</v>
      </c>
      <c r="K295" s="80" t="s">
        <v>44</v>
      </c>
      <c r="L295" s="84">
        <v>34150</v>
      </c>
      <c r="M295" s="80">
        <f ca="1">DATEDIF(DBGenzai[[#This Row],[生年月日]],TODAY(),"Y")</f>
        <v>32</v>
      </c>
      <c r="N295" s="347">
        <v>1360</v>
      </c>
      <c r="O295" s="85"/>
      <c r="P295" s="347">
        <v>1750</v>
      </c>
      <c r="Q295" s="85"/>
      <c r="R295" s="347">
        <f t="shared" si="5"/>
        <v>390</v>
      </c>
      <c r="S295" s="85"/>
      <c r="T295" s="78" t="str">
        <f>IF(OR(DBGenzai[[#This Row],[標準報酬]]="",DBGenzai[[#This Row],[標準報酬]]=0),"",ROUNDUP(_xlfn.XLOOKUP(DBGenzai[[#This Row],[標準報酬]],HDATE23[月  額],HDATE23[健康保険],"",0,1)-0.5,0))</f>
        <v/>
      </c>
      <c r="U2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5" t="str">
        <f ca="1">IF(DBGenzai[[#This Row],[年齢]]&lt;=69,_xlfn.XLOOKUP(DBGenzai[[#This Row],[標準報酬]],HDATE23[月  額],HDATE23[厚生年金],"",0,1),"0")</f>
        <v/>
      </c>
      <c r="W295" s="86">
        <v>44877</v>
      </c>
      <c r="X2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2" t="s">
        <v>46</v>
      </c>
      <c r="Z295" s="80" t="s">
        <v>723</v>
      </c>
      <c r="AA295" s="83" t="s">
        <v>2593</v>
      </c>
      <c r="AB295" s="83" t="s">
        <v>4272</v>
      </c>
      <c r="AC295" s="87">
        <v>44602</v>
      </c>
      <c r="AD295" s="87">
        <v>44606</v>
      </c>
      <c r="AE295" s="87">
        <v>44680</v>
      </c>
      <c r="AF295" s="87"/>
      <c r="AG295" s="80">
        <v>22.04</v>
      </c>
      <c r="AH295" s="80" t="s">
        <v>50</v>
      </c>
      <c r="AJ295" s="100">
        <f>DBGenzai[[#This Row],[入社日]]</f>
        <v>44606</v>
      </c>
      <c r="AK295" s="343"/>
      <c r="AL295" s="355"/>
      <c r="AM295" s="77"/>
      <c r="AN295" s="355"/>
      <c r="AO295" s="345"/>
    </row>
    <row r="296" spans="1:41">
      <c r="A296" s="79" t="s">
        <v>114</v>
      </c>
      <c r="B296" s="80">
        <v>220214</v>
      </c>
      <c r="C296" s="81"/>
      <c r="D296" s="82" t="s">
        <v>283</v>
      </c>
      <c r="E296" s="275" t="s">
        <v>4637</v>
      </c>
      <c r="F296" s="275"/>
      <c r="G296" s="275"/>
      <c r="H296" s="83" t="s">
        <v>791</v>
      </c>
      <c r="I296" s="83" t="s">
        <v>792</v>
      </c>
      <c r="J296" s="80" t="s">
        <v>43</v>
      </c>
      <c r="K296" s="80" t="s">
        <v>44</v>
      </c>
      <c r="L296" s="84">
        <v>36030</v>
      </c>
      <c r="M296" s="80">
        <f ca="1">DATEDIF(DBGenzai[[#This Row],[生年月日]],TODAY(),"Y")</f>
        <v>27</v>
      </c>
      <c r="N296" s="347">
        <v>1400</v>
      </c>
      <c r="O296" s="85"/>
      <c r="P296" s="347">
        <v>2000</v>
      </c>
      <c r="Q296" s="85" t="s">
        <v>286</v>
      </c>
      <c r="R296" s="347">
        <f t="shared" si="5"/>
        <v>600</v>
      </c>
      <c r="S296" s="85">
        <v>300000</v>
      </c>
      <c r="T296" s="78">
        <f>IF(OR(DBGenzai[[#This Row],[標準報酬]]="",DBGenzai[[#This Row],[標準報酬]]=0),"",ROUNDUP(_xlfn.XLOOKUP(DBGenzai[[#This Row],[標準報酬]],HDATE23[月  額],HDATE23[健康保険],"",0,1)-0.5,0))</f>
        <v>15045</v>
      </c>
      <c r="U2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5">
        <f ca="1">IF(DBGenzai[[#This Row],[年齢]]&lt;=69,_xlfn.XLOOKUP(DBGenzai[[#This Row],[標準報酬]],HDATE23[月  額],HDATE23[厚生年金],"",0,1),"0")</f>
        <v>27450</v>
      </c>
      <c r="W296" s="86">
        <v>45342</v>
      </c>
      <c r="X2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2" t="s">
        <v>46</v>
      </c>
      <c r="Z296" s="80" t="s">
        <v>366</v>
      </c>
      <c r="AA296" s="82" t="s">
        <v>2028</v>
      </c>
      <c r="AB296" s="83" t="s">
        <v>2029</v>
      </c>
      <c r="AC296" s="87">
        <v>44605</v>
      </c>
      <c r="AD296" s="87">
        <v>44606</v>
      </c>
      <c r="AE296" s="87">
        <v>45287</v>
      </c>
      <c r="AF296" s="87"/>
      <c r="AG296" s="80">
        <v>22.04</v>
      </c>
      <c r="AH296" s="80" t="s">
        <v>50</v>
      </c>
      <c r="AJ296" s="100">
        <f>DBGenzai[[#This Row],[入社日]]</f>
        <v>44606</v>
      </c>
      <c r="AK296" s="343"/>
      <c r="AL296" s="355"/>
      <c r="AM296" s="77"/>
      <c r="AN296" s="355"/>
      <c r="AO296" s="345"/>
    </row>
    <row r="297" spans="1:41">
      <c r="A297" s="79" t="s">
        <v>114</v>
      </c>
      <c r="B297" s="80">
        <v>220215</v>
      </c>
      <c r="C297" s="81">
        <v>60062</v>
      </c>
      <c r="D297" s="82" t="s">
        <v>529</v>
      </c>
      <c r="E297" s="82" t="s">
        <v>4665</v>
      </c>
      <c r="F297" s="82"/>
      <c r="G297" s="82"/>
      <c r="H297" s="83" t="s">
        <v>793</v>
      </c>
      <c r="I297" s="83" t="s">
        <v>794</v>
      </c>
      <c r="J297" s="80" t="s">
        <v>43</v>
      </c>
      <c r="K297" s="80" t="s">
        <v>44</v>
      </c>
      <c r="L297" s="84">
        <v>33924</v>
      </c>
      <c r="M297" s="80">
        <f ca="1">DATEDIF(DBGenzai[[#This Row],[生年月日]],TODAY(),"Y")</f>
        <v>33</v>
      </c>
      <c r="N297" s="347">
        <v>1500</v>
      </c>
      <c r="O297" s="85"/>
      <c r="P297" s="347">
        <v>2200</v>
      </c>
      <c r="Q297" s="85"/>
      <c r="R297" s="347">
        <f t="shared" si="5"/>
        <v>700</v>
      </c>
      <c r="S297" s="85"/>
      <c r="T297" s="78" t="str">
        <f>IF(OR(DBGenzai[[#This Row],[標準報酬]]="",DBGenzai[[#This Row],[標準報酬]]=0),"",ROUNDUP(_xlfn.XLOOKUP(DBGenzai[[#This Row],[標準報酬]],HDATE23[月  額],HDATE23[健康保険],"",0,1)-0.5,0))</f>
        <v/>
      </c>
      <c r="U2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5" t="str">
        <f ca="1">IF(DBGenzai[[#This Row],[年齢]]&lt;=69,_xlfn.XLOOKUP(DBGenzai[[#This Row],[標準報酬]],HDATE23[月  額],HDATE23[厚生年金],"",0,1),"0")</f>
        <v/>
      </c>
      <c r="W297" s="86">
        <v>45517</v>
      </c>
      <c r="X2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2" t="s">
        <v>46</v>
      </c>
      <c r="Z297" s="80" t="s">
        <v>734</v>
      </c>
      <c r="AA297" s="83" t="s">
        <v>2402</v>
      </c>
      <c r="AB297" s="83" t="s">
        <v>2401</v>
      </c>
      <c r="AC297" s="87">
        <v>44601</v>
      </c>
      <c r="AD297" s="87">
        <v>44608</v>
      </c>
      <c r="AE297" s="87">
        <v>44875</v>
      </c>
      <c r="AF297" s="87"/>
      <c r="AG297" s="80">
        <v>22.04</v>
      </c>
      <c r="AH297" s="80" t="s">
        <v>50</v>
      </c>
      <c r="AJ297" s="100">
        <f>DBGenzai[[#This Row],[入社日]]</f>
        <v>44608</v>
      </c>
      <c r="AK297" s="343"/>
      <c r="AL297" s="355"/>
      <c r="AM297" s="77"/>
      <c r="AN297" s="355"/>
      <c r="AO297" s="345"/>
    </row>
    <row r="298" spans="1:41">
      <c r="A298" s="79" t="s">
        <v>114</v>
      </c>
      <c r="B298" s="80">
        <v>220216</v>
      </c>
      <c r="C298" s="81">
        <v>222040</v>
      </c>
      <c r="D298" s="82" t="s">
        <v>76</v>
      </c>
      <c r="E298" s="82" t="s">
        <v>4623</v>
      </c>
      <c r="F298" s="82" t="s">
        <v>1976</v>
      </c>
      <c r="G298" s="82"/>
      <c r="H298" s="83" t="s">
        <v>799</v>
      </c>
      <c r="I298" s="83" t="s">
        <v>800</v>
      </c>
      <c r="J298" s="80" t="s">
        <v>43</v>
      </c>
      <c r="K298" s="80" t="s">
        <v>44</v>
      </c>
      <c r="L298" s="84">
        <v>32553</v>
      </c>
      <c r="M298" s="80">
        <f ca="1">DATEDIF(DBGenzai[[#This Row],[生年月日]],TODAY(),"Y")</f>
        <v>36</v>
      </c>
      <c r="N298" s="347">
        <v>1400</v>
      </c>
      <c r="O298" s="85"/>
      <c r="P298" s="347">
        <v>1770</v>
      </c>
      <c r="Q298" s="85"/>
      <c r="R298" s="347">
        <f t="shared" si="5"/>
        <v>370</v>
      </c>
      <c r="S298" s="85"/>
      <c r="T298" s="78" t="str">
        <f>IF(OR(DBGenzai[[#This Row],[標準報酬]]="",DBGenzai[[#This Row],[標準報酬]]=0),"",ROUNDUP(_xlfn.XLOOKUP(DBGenzai[[#This Row],[標準報酬]],HDATE23[月  額],HDATE23[健康保険],"",0,1)-0.5,0))</f>
        <v/>
      </c>
      <c r="U2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5" t="str">
        <f ca="1">IF(DBGenzai[[#This Row],[年齢]]&lt;=69,_xlfn.XLOOKUP(DBGenzai[[#This Row],[標準報酬]],HDATE23[月  額],HDATE23[厚生年金],"",0,1),"0")</f>
        <v/>
      </c>
      <c r="W298" s="86">
        <v>45185</v>
      </c>
      <c r="X2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2" t="s">
        <v>46</v>
      </c>
      <c r="Z298" s="80" t="s">
        <v>163</v>
      </c>
      <c r="AA298" s="82" t="s">
        <v>179</v>
      </c>
      <c r="AB298" s="83" t="s">
        <v>363</v>
      </c>
      <c r="AC298" s="87">
        <v>44608</v>
      </c>
      <c r="AD298" s="87">
        <v>44613</v>
      </c>
      <c r="AE298" s="87">
        <v>44923</v>
      </c>
      <c r="AF298" s="87"/>
      <c r="AG298" s="80">
        <v>22.04</v>
      </c>
      <c r="AH298" s="80" t="s">
        <v>50</v>
      </c>
      <c r="AJ298" s="100">
        <f>DBGenzai[[#This Row],[入社日]]</f>
        <v>44613</v>
      </c>
      <c r="AK298" s="343"/>
      <c r="AL298" s="355"/>
      <c r="AM298" s="77"/>
      <c r="AN298" s="355"/>
      <c r="AO298" s="345"/>
    </row>
    <row r="299" spans="1:41">
      <c r="A299" s="79" t="s">
        <v>114</v>
      </c>
      <c r="B299" s="80">
        <v>220217</v>
      </c>
      <c r="C299" s="81">
        <v>662522</v>
      </c>
      <c r="D299" s="82" t="s">
        <v>193</v>
      </c>
      <c r="E299" s="82" t="s">
        <v>4634</v>
      </c>
      <c r="F299" s="82"/>
      <c r="G299" s="82"/>
      <c r="H299" s="83" t="s">
        <v>801</v>
      </c>
      <c r="I299" s="83" t="s">
        <v>802</v>
      </c>
      <c r="J299" s="80" t="s">
        <v>43</v>
      </c>
      <c r="K299" s="80" t="s">
        <v>44</v>
      </c>
      <c r="L299" s="84">
        <v>31254</v>
      </c>
      <c r="M299" s="80">
        <f ca="1">DATEDIF(DBGenzai[[#This Row],[生年月日]],TODAY(),"Y")</f>
        <v>40</v>
      </c>
      <c r="N299" s="347">
        <v>1500</v>
      </c>
      <c r="O299" s="85" t="s">
        <v>803</v>
      </c>
      <c r="P299" s="347">
        <v>2300</v>
      </c>
      <c r="Q299" s="85" t="s">
        <v>804</v>
      </c>
      <c r="R299" s="347">
        <f t="shared" si="5"/>
        <v>800</v>
      </c>
      <c r="S299" s="85">
        <v>0</v>
      </c>
      <c r="T299" s="78" t="str">
        <f>IF(OR(DBGenzai[[#This Row],[標準報酬]]="",DBGenzai[[#This Row],[標準報酬]]=0),"",ROUNDUP(_xlfn.XLOOKUP(DBGenzai[[#This Row],[標準報酬]],HDATE23[月  額],HDATE23[健康保険],"",0,1)-0.5,0))</f>
        <v/>
      </c>
      <c r="U299" s="85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5">
        <f ca="1">IF(DBGenzai[[#This Row],[年齢]]&lt;=69,_xlfn.XLOOKUP(DBGenzai[[#This Row],[標準報酬]],HDATE23[月  額],HDATE23[厚生年金],"",0,1),"0")</f>
        <v>0</v>
      </c>
      <c r="W299" s="86">
        <v>45301</v>
      </c>
      <c r="X2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2" t="s">
        <v>46</v>
      </c>
      <c r="Z299" s="80" t="s">
        <v>222</v>
      </c>
      <c r="AA299" s="83" t="s">
        <v>2038</v>
      </c>
      <c r="AB299" s="83" t="s">
        <v>2039</v>
      </c>
      <c r="AC299" s="87">
        <v>44611</v>
      </c>
      <c r="AD299" s="87">
        <v>44613</v>
      </c>
      <c r="AE299" s="87">
        <v>44950</v>
      </c>
      <c r="AF299" s="87"/>
      <c r="AG299" s="80">
        <v>22.05</v>
      </c>
      <c r="AH299" s="80" t="s">
        <v>50</v>
      </c>
      <c r="AI299" s="73" t="s">
        <v>2347</v>
      </c>
      <c r="AJ299" s="100">
        <f>DBGenzai[[#This Row],[入社日]]</f>
        <v>44613</v>
      </c>
      <c r="AK299" s="343"/>
      <c r="AL299" s="355"/>
      <c r="AM299" s="77"/>
      <c r="AN299" s="355"/>
      <c r="AO299" s="345"/>
    </row>
    <row r="300" spans="1:41">
      <c r="A300" s="79" t="s">
        <v>114</v>
      </c>
      <c r="B300" s="80">
        <v>220218</v>
      </c>
      <c r="C300" s="81"/>
      <c r="D300" s="82" t="s">
        <v>76</v>
      </c>
      <c r="E300" s="82" t="s">
        <v>4623</v>
      </c>
      <c r="F300" s="82"/>
      <c r="G300" s="82"/>
      <c r="H300" s="83" t="s">
        <v>1175</v>
      </c>
      <c r="I300" s="83" t="s">
        <v>1176</v>
      </c>
      <c r="J300" s="80" t="s">
        <v>43</v>
      </c>
      <c r="K300" s="80" t="s">
        <v>64</v>
      </c>
      <c r="L300" s="84">
        <v>22906</v>
      </c>
      <c r="M300" s="80">
        <f ca="1">DATEDIF(DBGenzai[[#This Row],[生年月日]],TODAY(),"Y")</f>
        <v>63</v>
      </c>
      <c r="N300" s="347">
        <v>1400</v>
      </c>
      <c r="O300" s="85"/>
      <c r="P300" s="347">
        <v>1750</v>
      </c>
      <c r="Q300" s="85"/>
      <c r="R300" s="347">
        <f t="shared" si="5"/>
        <v>350</v>
      </c>
      <c r="S300" s="85"/>
      <c r="T300" s="78" t="str">
        <f>IF(OR(DBGenzai[[#This Row],[標準報酬]]="",DBGenzai[[#This Row],[標準報酬]]=0),"",ROUNDUP(_xlfn.XLOOKUP(DBGenzai[[#This Row],[標準報酬]],HDATE23[月  額],HDATE23[健康保険],"",0,1)-0.5,0))</f>
        <v/>
      </c>
      <c r="U3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5" t="str">
        <f ca="1">IF(DBGenzai[[#This Row],[年齢]]&lt;=69,_xlfn.XLOOKUP(DBGenzai[[#This Row],[標準報酬]],HDATE23[月  額],HDATE23[厚生年金],"",0,1),"0")</f>
        <v/>
      </c>
      <c r="W300" s="86">
        <v>46198</v>
      </c>
      <c r="X3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2" t="s">
        <v>66</v>
      </c>
      <c r="Z300" s="80" t="s">
        <v>1177</v>
      </c>
      <c r="AA300" s="83" t="s">
        <v>1178</v>
      </c>
      <c r="AB300" s="83"/>
      <c r="AC300" s="87"/>
      <c r="AD300" s="87">
        <v>44613</v>
      </c>
      <c r="AE300" s="87">
        <v>44638</v>
      </c>
      <c r="AF300" s="87"/>
      <c r="AG300" s="87" t="s">
        <v>770</v>
      </c>
      <c r="AH300" s="80"/>
      <c r="AJ300" s="100">
        <f>DBGenzai[[#This Row],[入社日]]</f>
        <v>44613</v>
      </c>
      <c r="AK300" s="343"/>
      <c r="AL300" s="355"/>
      <c r="AM300" s="77"/>
      <c r="AN300" s="355"/>
      <c r="AO300" s="345"/>
    </row>
    <row r="301" spans="1:41">
      <c r="A301" s="79" t="s">
        <v>114</v>
      </c>
      <c r="B301" s="80">
        <v>220219</v>
      </c>
      <c r="C301" s="81"/>
      <c r="D301" s="82" t="s">
        <v>1782</v>
      </c>
      <c r="E301" s="93" t="s">
        <v>4624</v>
      </c>
      <c r="F301" s="93" t="s">
        <v>2658</v>
      </c>
      <c r="G301" s="93" t="s">
        <v>2659</v>
      </c>
      <c r="H301" s="83" t="s">
        <v>795</v>
      </c>
      <c r="I301" s="83" t="s">
        <v>4943</v>
      </c>
      <c r="J301" s="80" t="s">
        <v>275</v>
      </c>
      <c r="K301" s="80" t="s">
        <v>64</v>
      </c>
      <c r="L301" s="84">
        <v>27559</v>
      </c>
      <c r="M301" s="80">
        <f ca="1">DATEDIF(DBGenzai[[#This Row],[生年月日]],TODAY(),"Y")</f>
        <v>50</v>
      </c>
      <c r="N301" s="347">
        <v>1250</v>
      </c>
      <c r="O301" s="85" t="s">
        <v>707</v>
      </c>
      <c r="P301" s="347">
        <v>1650</v>
      </c>
      <c r="Q301" s="85"/>
      <c r="R301" s="347">
        <f t="shared" si="5"/>
        <v>400</v>
      </c>
      <c r="S301" s="85"/>
      <c r="T301" s="78" t="str">
        <f>IF(OR(DBGenzai[[#This Row],[標準報酬]]="",DBGenzai[[#This Row],[標準報酬]]=0),"",ROUNDUP(_xlfn.XLOOKUP(DBGenzai[[#This Row],[標準報酬]],HDATE23[月  額],HDATE23[健康保険],"",0,1)-0.5,0))</f>
        <v/>
      </c>
      <c r="U3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5" t="str">
        <f ca="1">IF(DBGenzai[[#This Row],[年齢]]&lt;=69,_xlfn.XLOOKUP(DBGenzai[[#This Row],[標準報酬]],HDATE23[月  額],HDATE23[厚生年金],"",0,1),"0")</f>
        <v/>
      </c>
      <c r="W301" s="86">
        <v>44848</v>
      </c>
      <c r="X3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2" t="s">
        <v>796</v>
      </c>
      <c r="Z301" s="80" t="s">
        <v>140</v>
      </c>
      <c r="AA301" s="83" t="s">
        <v>797</v>
      </c>
      <c r="AB301" s="83" t="s">
        <v>798</v>
      </c>
      <c r="AC301" s="87" t="s">
        <v>1697</v>
      </c>
      <c r="AD301" s="87">
        <v>44613</v>
      </c>
      <c r="AE301" s="87">
        <v>44811</v>
      </c>
      <c r="AF301" s="87"/>
      <c r="AG301" s="80">
        <v>22.04</v>
      </c>
      <c r="AH301" s="80" t="s">
        <v>50</v>
      </c>
      <c r="AJ301" s="100">
        <f>DBGenzai[[#This Row],[入社日]]</f>
        <v>44613</v>
      </c>
      <c r="AK301" s="343"/>
      <c r="AL301" s="355"/>
      <c r="AM301" s="77"/>
      <c r="AN301" s="355"/>
      <c r="AO301" s="345"/>
    </row>
    <row r="302" spans="1:41">
      <c r="A302" s="79" t="s">
        <v>4612</v>
      </c>
      <c r="B302" s="80">
        <v>220220</v>
      </c>
      <c r="C302" s="81">
        <v>60063</v>
      </c>
      <c r="D302" s="82" t="s">
        <v>529</v>
      </c>
      <c r="E302" s="101" t="s">
        <v>4665</v>
      </c>
      <c r="F302" s="101"/>
      <c r="G302" s="101"/>
      <c r="H302" s="83" t="s">
        <v>805</v>
      </c>
      <c r="I302" s="83" t="s">
        <v>806</v>
      </c>
      <c r="J302" s="80" t="s">
        <v>43</v>
      </c>
      <c r="K302" s="80" t="s">
        <v>44</v>
      </c>
      <c r="L302" s="84">
        <v>35079</v>
      </c>
      <c r="M302" s="80">
        <f ca="1">DATEDIF(DBGenzai[[#This Row],[生年月日]],TODAY(),"Y")</f>
        <v>29</v>
      </c>
      <c r="N302" s="347">
        <v>1550</v>
      </c>
      <c r="O302" s="85"/>
      <c r="P302" s="347">
        <v>2200</v>
      </c>
      <c r="Q302" s="85"/>
      <c r="R302" s="347">
        <f t="shared" si="5"/>
        <v>650</v>
      </c>
      <c r="S302" s="85">
        <v>300000</v>
      </c>
      <c r="T302" s="78">
        <f>IF(OR(DBGenzai[[#This Row],[標準報酬]]="",DBGenzai[[#This Row],[標準報酬]]=0),"",ROUNDUP(_xlfn.XLOOKUP(DBGenzai[[#This Row],[標準報酬]],HDATE23[月  額],HDATE23[健康保険],"",0,1)-0.5,0))</f>
        <v>15045</v>
      </c>
      <c r="U3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5">
        <f ca="1">IF(DBGenzai[[#This Row],[年齢]]&lt;=69,_xlfn.XLOOKUP(DBGenzai[[#This Row],[標準報酬]],HDATE23[月  額],HDATE23[厚生年金],"",0,1),"0")</f>
        <v>27450</v>
      </c>
      <c r="W302" s="86">
        <v>46772</v>
      </c>
      <c r="X3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2" t="s">
        <v>46</v>
      </c>
      <c r="Z302" s="80" t="s">
        <v>3831</v>
      </c>
      <c r="AA302" s="83" t="s">
        <v>4606</v>
      </c>
      <c r="AB302" s="83" t="s">
        <v>4605</v>
      </c>
      <c r="AC302" s="87" t="s">
        <v>49</v>
      </c>
      <c r="AD302" s="87">
        <v>44614</v>
      </c>
      <c r="AE302" s="87">
        <v>45806</v>
      </c>
      <c r="AF302" s="87"/>
      <c r="AG302" s="80">
        <v>22.05</v>
      </c>
      <c r="AH302" s="80" t="s">
        <v>50</v>
      </c>
      <c r="AJ302" s="100">
        <f>DBGenzai[[#This Row],[入社日]]</f>
        <v>44614</v>
      </c>
      <c r="AK302" s="343"/>
      <c r="AL302" s="355"/>
      <c r="AM302" s="77"/>
      <c r="AN302" s="355"/>
      <c r="AO302" s="345"/>
    </row>
    <row r="303" spans="1:41">
      <c r="A303" s="79" t="s">
        <v>114</v>
      </c>
      <c r="B303" s="80">
        <v>220221</v>
      </c>
      <c r="C303" s="81">
        <v>232046</v>
      </c>
      <c r="D303" s="82" t="s">
        <v>152</v>
      </c>
      <c r="E303" s="101" t="s">
        <v>4630</v>
      </c>
      <c r="F303" s="256" t="s">
        <v>3771</v>
      </c>
      <c r="G303" s="256" t="s">
        <v>3772</v>
      </c>
      <c r="H303" s="83" t="s">
        <v>808</v>
      </c>
      <c r="I303" s="83" t="s">
        <v>809</v>
      </c>
      <c r="J303" s="80" t="s">
        <v>43</v>
      </c>
      <c r="K303" s="80" t="s">
        <v>44</v>
      </c>
      <c r="L303" s="84">
        <v>35046</v>
      </c>
      <c r="M303" s="80">
        <f ca="1">DATEDIF(DBGenzai[[#This Row],[生年月日]],TODAY(),"Y")</f>
        <v>30</v>
      </c>
      <c r="N303" s="347">
        <v>1420</v>
      </c>
      <c r="O303" s="85"/>
      <c r="P303" s="347">
        <v>1840</v>
      </c>
      <c r="Q303" s="85"/>
      <c r="R303" s="347">
        <f t="shared" si="5"/>
        <v>420</v>
      </c>
      <c r="S303" s="85">
        <v>280000</v>
      </c>
      <c r="T303" s="78">
        <f>IF(OR(DBGenzai[[#This Row],[標準報酬]]="",DBGenzai[[#This Row],[標準報酬]]=0),"",ROUNDUP(_xlfn.XLOOKUP(DBGenzai[[#This Row],[標準報酬]],HDATE23[月  額],HDATE23[健康保険],"",0,1)-0.5,0))</f>
        <v>14042</v>
      </c>
      <c r="U3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5">
        <f ca="1">IF(DBGenzai[[#This Row],[年齢]]&lt;=69,_xlfn.XLOOKUP(DBGenzai[[#This Row],[標準報酬]],HDATE23[月  額],HDATE23[厚生年金],"",0,1),"0")</f>
        <v>25620</v>
      </c>
      <c r="W303" s="86">
        <v>46152</v>
      </c>
      <c r="X3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2" t="s">
        <v>46</v>
      </c>
      <c r="Z303" s="80" t="s">
        <v>208</v>
      </c>
      <c r="AA303" s="83" t="s">
        <v>810</v>
      </c>
      <c r="AB303" s="83" t="s">
        <v>811</v>
      </c>
      <c r="AC303" s="87">
        <v>44613</v>
      </c>
      <c r="AD303" s="87">
        <v>44620</v>
      </c>
      <c r="AE303" s="87">
        <v>45731</v>
      </c>
      <c r="AF303" s="87"/>
      <c r="AG303" s="80">
        <v>22.05</v>
      </c>
      <c r="AH303" s="80" t="s">
        <v>50</v>
      </c>
      <c r="AJ303" s="100">
        <f>DBGenzai[[#This Row],[入社日]]</f>
        <v>44620</v>
      </c>
      <c r="AK303" s="343"/>
      <c r="AL303" s="355"/>
      <c r="AM303" s="77"/>
      <c r="AN303" s="355"/>
      <c r="AO303" s="345"/>
    </row>
    <row r="304" spans="1:41">
      <c r="A304" s="79" t="s">
        <v>114</v>
      </c>
      <c r="B304" s="80">
        <v>220301</v>
      </c>
      <c r="C304" s="81">
        <v>242033</v>
      </c>
      <c r="D304" s="82" t="s">
        <v>95</v>
      </c>
      <c r="E304" s="101" t="s">
        <v>4626</v>
      </c>
      <c r="F304" s="101" t="s">
        <v>4095</v>
      </c>
      <c r="G304" s="6" t="s">
        <v>2649</v>
      </c>
      <c r="H304" s="83" t="s">
        <v>812</v>
      </c>
      <c r="I304" s="83" t="s">
        <v>813</v>
      </c>
      <c r="J304" s="80" t="s">
        <v>43</v>
      </c>
      <c r="K304" s="80" t="s">
        <v>44</v>
      </c>
      <c r="L304" s="84">
        <v>34262</v>
      </c>
      <c r="M304" s="80">
        <f ca="1">DATEDIF(DBGenzai[[#This Row],[生年月日]],TODAY(),"Y")</f>
        <v>32</v>
      </c>
      <c r="N304" s="347">
        <v>1400</v>
      </c>
      <c r="O304" s="85"/>
      <c r="P304" s="347">
        <v>1800</v>
      </c>
      <c r="Q304" s="85"/>
      <c r="R304" s="347">
        <f t="shared" si="5"/>
        <v>400</v>
      </c>
      <c r="S304" s="85">
        <v>280000</v>
      </c>
      <c r="T304" s="78">
        <f>IF(OR(DBGenzai[[#This Row],[標準報酬]]="",DBGenzai[[#This Row],[標準報酬]]=0),"",ROUNDUP(_xlfn.XLOOKUP(DBGenzai[[#This Row],[標準報酬]],HDATE23[月  額],HDATE23[健康保険],"",0,1)-0.5,0))</f>
        <v>14042</v>
      </c>
      <c r="U3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5">
        <f ca="1">IF(DBGenzai[[#This Row],[年齢]]&lt;=69,_xlfn.XLOOKUP(DBGenzai[[#This Row],[標準報酬]],HDATE23[月  額],HDATE23[厚生年金],"",0,1),"0")</f>
        <v>25620</v>
      </c>
      <c r="W304" s="86">
        <v>45462</v>
      </c>
      <c r="X3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2" t="s">
        <v>46</v>
      </c>
      <c r="Z304" s="80" t="s">
        <v>135</v>
      </c>
      <c r="AA304" s="83" t="s">
        <v>256</v>
      </c>
      <c r="AB304" s="83" t="s">
        <v>814</v>
      </c>
      <c r="AC304" s="87">
        <v>44620</v>
      </c>
      <c r="AD304" s="87">
        <v>44621</v>
      </c>
      <c r="AE304" s="87">
        <v>45442</v>
      </c>
      <c r="AF304" s="87"/>
      <c r="AG304" s="80">
        <v>22.05</v>
      </c>
      <c r="AH304" s="80" t="s">
        <v>50</v>
      </c>
      <c r="AJ304" s="100">
        <f>DBGenzai[[#This Row],[入社日]]</f>
        <v>44621</v>
      </c>
      <c r="AK304" s="343"/>
      <c r="AL304" s="355"/>
      <c r="AM304" s="77"/>
      <c r="AN304" s="355"/>
      <c r="AO304" s="345"/>
    </row>
    <row r="305" spans="1:41">
      <c r="A305" s="79" t="s">
        <v>40</v>
      </c>
      <c r="B305" s="80">
        <v>220108</v>
      </c>
      <c r="C305" s="344">
        <v>8210027</v>
      </c>
      <c r="D305" s="82" t="s">
        <v>2127</v>
      </c>
      <c r="E305" s="275" t="s">
        <v>2419</v>
      </c>
      <c r="F305" s="275" t="s">
        <v>2419</v>
      </c>
      <c r="G305" s="275"/>
      <c r="H305" s="83" t="s">
        <v>2291</v>
      </c>
      <c r="I305" s="83" t="s">
        <v>2292</v>
      </c>
      <c r="J305" s="80" t="s">
        <v>2005</v>
      </c>
      <c r="K305" s="80" t="s">
        <v>1711</v>
      </c>
      <c r="L305" s="84">
        <v>33230</v>
      </c>
      <c r="M305" s="80">
        <f ca="1">DATEDIF(DBGenzai[[#This Row],[生年月日]],TODAY(),"Y")</f>
        <v>34</v>
      </c>
      <c r="N305" s="347">
        <v>1610</v>
      </c>
      <c r="O305" s="85"/>
      <c r="P305" s="347">
        <v>2300</v>
      </c>
      <c r="Q305" s="85"/>
      <c r="R305" s="347">
        <f t="shared" si="5"/>
        <v>690</v>
      </c>
      <c r="S305" s="85">
        <v>410000</v>
      </c>
      <c r="T305" s="78">
        <f>IF(OR(DBGenzai[[#This Row],[標準報酬]]="",DBGenzai[[#This Row],[標準報酬]]=0),"",ROUNDUP(_xlfn.XLOOKUP(DBGenzai[[#This Row],[標準報酬]],HDATE23[月  額],HDATE23[健康保険],"",0,1)-0.5,0))</f>
        <v>20561</v>
      </c>
      <c r="U3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5">
        <f ca="1">IF(DBGenzai[[#This Row],[年齢]]&lt;=69,_xlfn.XLOOKUP(DBGenzai[[#This Row],[標準報酬]],HDATE23[月  額],HDATE23[厚生年金],"",0,1),"0")</f>
        <v>37515</v>
      </c>
      <c r="W305" s="86">
        <v>46727</v>
      </c>
      <c r="X3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2" t="s">
        <v>1712</v>
      </c>
      <c r="Z305" s="80" t="s">
        <v>1937</v>
      </c>
      <c r="AA305" s="83" t="s">
        <v>3899</v>
      </c>
      <c r="AB305" s="83" t="s">
        <v>3044</v>
      </c>
      <c r="AC305" s="87" t="s">
        <v>1697</v>
      </c>
      <c r="AD305" s="87">
        <v>44970</v>
      </c>
      <c r="AE305" s="87"/>
      <c r="AF305" s="87"/>
      <c r="AG305" s="87" t="s">
        <v>2305</v>
      </c>
      <c r="AH305" s="80" t="s">
        <v>2373</v>
      </c>
      <c r="AJ305" s="100">
        <f>DBGenzai[[#This Row],[入社日]]</f>
        <v>44970</v>
      </c>
      <c r="AK305" s="343" t="s">
        <v>3839</v>
      </c>
      <c r="AL305" s="355">
        <v>46410</v>
      </c>
      <c r="AM305" s="77" t="s">
        <v>3819</v>
      </c>
      <c r="AN305" s="355">
        <v>46256</v>
      </c>
      <c r="AO305" s="345"/>
    </row>
    <row r="306" spans="1:41">
      <c r="A306" s="79" t="s">
        <v>114</v>
      </c>
      <c r="B306" s="80">
        <v>220303</v>
      </c>
      <c r="C306" s="81">
        <v>8210036</v>
      </c>
      <c r="D306" s="82" t="s">
        <v>2127</v>
      </c>
      <c r="E306" s="93" t="s">
        <v>4620</v>
      </c>
      <c r="F306" s="93"/>
      <c r="G306" s="93"/>
      <c r="H306" s="83" t="s">
        <v>820</v>
      </c>
      <c r="I306" s="83" t="s">
        <v>821</v>
      </c>
      <c r="J306" s="80" t="s">
        <v>43</v>
      </c>
      <c r="K306" s="80" t="s">
        <v>44</v>
      </c>
      <c r="L306" s="84">
        <v>33068</v>
      </c>
      <c r="M306" s="80">
        <f ca="1">DATEDIF(DBGenzai[[#This Row],[生年月日]],TODAY(),"Y")</f>
        <v>35</v>
      </c>
      <c r="N306" s="347">
        <v>1400</v>
      </c>
      <c r="O306" s="85"/>
      <c r="P306" s="347">
        <v>1990</v>
      </c>
      <c r="Q306" s="85"/>
      <c r="R306" s="347">
        <f t="shared" si="5"/>
        <v>590</v>
      </c>
      <c r="S306" s="85">
        <v>0</v>
      </c>
      <c r="T306" s="78" t="str">
        <f>IF(OR(DBGenzai[[#This Row],[標準報酬]]="",DBGenzai[[#This Row],[標準報酬]]=0),"",ROUNDUP(_xlfn.XLOOKUP(DBGenzai[[#This Row],[標準報酬]],HDATE23[月  額],HDATE23[健康保険],"",0,1)-0.5,0))</f>
        <v/>
      </c>
      <c r="U3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5">
        <f ca="1">IF(DBGenzai[[#This Row],[年齢]]&lt;=69,_xlfn.XLOOKUP(DBGenzai[[#This Row],[標準報酬]],HDATE23[月  額],HDATE23[厚生年金],"",0,1),"0")</f>
        <v>0</v>
      </c>
      <c r="W306" s="86">
        <v>45155</v>
      </c>
      <c r="X3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2" t="s">
        <v>46</v>
      </c>
      <c r="Z306" s="80" t="s">
        <v>54</v>
      </c>
      <c r="AA306" s="83" t="s">
        <v>822</v>
      </c>
      <c r="AB306" s="83" t="s">
        <v>823</v>
      </c>
      <c r="AC306" s="87">
        <v>44619</v>
      </c>
      <c r="AD306" s="87">
        <v>44621</v>
      </c>
      <c r="AE306" s="87">
        <v>44952</v>
      </c>
      <c r="AF306" s="87"/>
      <c r="AG306" s="80">
        <v>22.05</v>
      </c>
      <c r="AH306" s="80" t="s">
        <v>50</v>
      </c>
      <c r="AJ306" s="100">
        <f>DBGenzai[[#This Row],[入社日]]</f>
        <v>44621</v>
      </c>
      <c r="AK306" s="343"/>
      <c r="AL306" s="355"/>
      <c r="AM306" s="77"/>
      <c r="AN306" s="355"/>
      <c r="AO306" s="345"/>
    </row>
    <row r="307" spans="1:41">
      <c r="A307" s="79" t="s">
        <v>114</v>
      </c>
      <c r="B307" s="80">
        <v>220304</v>
      </c>
      <c r="C307" s="81">
        <v>8210035</v>
      </c>
      <c r="D307" s="82" t="s">
        <v>2129</v>
      </c>
      <c r="E307" s="101" t="s">
        <v>4667</v>
      </c>
      <c r="F307" s="82"/>
      <c r="G307" s="82"/>
      <c r="H307" s="83" t="s">
        <v>824</v>
      </c>
      <c r="I307" s="83" t="s">
        <v>825</v>
      </c>
      <c r="J307" s="80" t="s">
        <v>43</v>
      </c>
      <c r="K307" s="80" t="s">
        <v>44</v>
      </c>
      <c r="L307" s="84">
        <v>34536</v>
      </c>
      <c r="M307" s="80">
        <f ca="1">DATEDIF(DBGenzai[[#This Row],[生年月日]],TODAY(),"Y")</f>
        <v>31</v>
      </c>
      <c r="N307" s="347">
        <v>1400</v>
      </c>
      <c r="O307" s="85"/>
      <c r="P307" s="347">
        <v>1990</v>
      </c>
      <c r="Q307" s="85"/>
      <c r="R307" s="347">
        <f t="shared" si="5"/>
        <v>590</v>
      </c>
      <c r="S307" s="85"/>
      <c r="T307" s="78" t="str">
        <f>IF(OR(DBGenzai[[#This Row],[標準報酬]]="",DBGenzai[[#This Row],[標準報酬]]=0),"",ROUNDUP(_xlfn.XLOOKUP(DBGenzai[[#This Row],[標準報酬]],HDATE23[月  額],HDATE23[健康保険],"",0,1)-0.5,0))</f>
        <v/>
      </c>
      <c r="U3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5" t="str">
        <f ca="1">IF(DBGenzai[[#This Row],[年齢]]&lt;=69,_xlfn.XLOOKUP(DBGenzai[[#This Row],[標準報酬]],HDATE23[月  額],HDATE23[厚生年金],"",0,1),"0")</f>
        <v/>
      </c>
      <c r="W307" s="86">
        <v>45340</v>
      </c>
      <c r="X3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2" t="s">
        <v>46</v>
      </c>
      <c r="Z307" s="80" t="s">
        <v>826</v>
      </c>
      <c r="AA307" s="83" t="s">
        <v>827</v>
      </c>
      <c r="AB307" s="83" t="s">
        <v>828</v>
      </c>
      <c r="AC307" s="87">
        <v>44617</v>
      </c>
      <c r="AD307" s="87">
        <v>44621</v>
      </c>
      <c r="AE307" s="87">
        <v>44923</v>
      </c>
      <c r="AF307" s="87"/>
      <c r="AG307" s="80">
        <v>22.05</v>
      </c>
      <c r="AH307" s="80" t="s">
        <v>50</v>
      </c>
      <c r="AI307" s="73" t="s">
        <v>829</v>
      </c>
      <c r="AJ307" s="100">
        <f>DBGenzai[[#This Row],[入社日]]</f>
        <v>44621</v>
      </c>
      <c r="AK307" s="343"/>
      <c r="AL307" s="355"/>
      <c r="AM307" s="77"/>
      <c r="AN307" s="355"/>
      <c r="AO307" s="345"/>
    </row>
    <row r="308" spans="1:41">
      <c r="A308" s="79" t="s">
        <v>114</v>
      </c>
      <c r="B308" s="80">
        <v>220305</v>
      </c>
      <c r="C308" s="81"/>
      <c r="D308" s="82" t="s">
        <v>152</v>
      </c>
      <c r="E308" s="262"/>
      <c r="F308" s="262"/>
      <c r="G308" s="262"/>
      <c r="H308" s="83" t="s">
        <v>1182</v>
      </c>
      <c r="I308" s="83" t="s">
        <v>1183</v>
      </c>
      <c r="J308" s="80" t="s">
        <v>43</v>
      </c>
      <c r="K308" s="80" t="s">
        <v>44</v>
      </c>
      <c r="L308" s="84">
        <v>34542</v>
      </c>
      <c r="M308" s="80">
        <f ca="1">DATEDIF(DBGenzai[[#This Row],[生年月日]],TODAY(),"Y")</f>
        <v>31</v>
      </c>
      <c r="N308" s="347">
        <v>1350</v>
      </c>
      <c r="O308" s="85"/>
      <c r="P308" s="347">
        <v>1750</v>
      </c>
      <c r="Q308" s="85"/>
      <c r="R308" s="347">
        <f t="shared" si="5"/>
        <v>400</v>
      </c>
      <c r="S308" s="85"/>
      <c r="T308" s="78" t="str">
        <f>IF(OR(DBGenzai[[#This Row],[標準報酬]]="",DBGenzai[[#This Row],[標準報酬]]=0),"",ROUNDUP(_xlfn.XLOOKUP(DBGenzai[[#This Row],[標準報酬]],HDATE23[月  額],HDATE23[健康保険],"",0,1)-0.5,0))</f>
        <v/>
      </c>
      <c r="U3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5" t="str">
        <f ca="1">IF(DBGenzai[[#This Row],[年齢]]&lt;=69,_xlfn.XLOOKUP(DBGenzai[[#This Row],[標準報酬]],HDATE23[月  額],HDATE23[厚生年金],"",0,1),"0")</f>
        <v/>
      </c>
      <c r="W308" s="86">
        <v>44902</v>
      </c>
      <c r="X3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2" t="s">
        <v>46</v>
      </c>
      <c r="Z308" s="80" t="s">
        <v>208</v>
      </c>
      <c r="AA308" s="83" t="s">
        <v>836</v>
      </c>
      <c r="AB308" s="83" t="s">
        <v>837</v>
      </c>
      <c r="AC308" s="87"/>
      <c r="AD308" s="87">
        <v>44622</v>
      </c>
      <c r="AE308" s="87">
        <v>44627</v>
      </c>
      <c r="AF308" s="87"/>
      <c r="AG308" s="87"/>
      <c r="AH308" s="80"/>
      <c r="AJ308" s="100">
        <f>DBGenzai[[#This Row],[入社日]]</f>
        <v>44622</v>
      </c>
      <c r="AK308" s="343"/>
      <c r="AL308" s="355"/>
      <c r="AM308" s="77"/>
      <c r="AN308" s="355"/>
      <c r="AO308" s="345"/>
    </row>
    <row r="309" spans="1:41">
      <c r="A309" s="79" t="s">
        <v>114</v>
      </c>
      <c r="B309" s="80">
        <v>220306</v>
      </c>
      <c r="C309" s="81"/>
      <c r="D309" s="82" t="s">
        <v>152</v>
      </c>
      <c r="E309" s="93"/>
      <c r="F309" s="93"/>
      <c r="G309" s="93"/>
      <c r="H309" s="83" t="s">
        <v>834</v>
      </c>
      <c r="I309" s="83" t="s">
        <v>835</v>
      </c>
      <c r="J309" s="80" t="s">
        <v>43</v>
      </c>
      <c r="K309" s="80" t="s">
        <v>44</v>
      </c>
      <c r="L309" s="84">
        <v>34705</v>
      </c>
      <c r="M309" s="80">
        <f ca="1">DATEDIF(DBGenzai[[#This Row],[生年月日]],TODAY(),"Y")</f>
        <v>30</v>
      </c>
      <c r="N309" s="347">
        <v>1350</v>
      </c>
      <c r="O309" s="85"/>
      <c r="P309" s="347">
        <v>1750</v>
      </c>
      <c r="Q309" s="85"/>
      <c r="R309" s="347">
        <f t="shared" si="5"/>
        <v>400</v>
      </c>
      <c r="S309" s="85"/>
      <c r="T309" s="78" t="str">
        <f>IF(OR(DBGenzai[[#This Row],[標準報酬]]="",DBGenzai[[#This Row],[標準報酬]]=0),"",ROUNDUP(_xlfn.XLOOKUP(DBGenzai[[#This Row],[標準報酬]],HDATE23[月  額],HDATE23[健康保険],"",0,1)-0.5,0))</f>
        <v/>
      </c>
      <c r="U3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5" t="str">
        <f ca="1">IF(DBGenzai[[#This Row],[年齢]]&lt;=69,_xlfn.XLOOKUP(DBGenzai[[#This Row],[標準報酬]],HDATE23[月  額],HDATE23[厚生年金],"",0,1),"0")</f>
        <v/>
      </c>
      <c r="W309" s="86">
        <v>44902</v>
      </c>
      <c r="X3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2" t="s">
        <v>46</v>
      </c>
      <c r="Z309" s="80" t="s">
        <v>208</v>
      </c>
      <c r="AA309" s="83" t="s">
        <v>836</v>
      </c>
      <c r="AB309" s="83" t="s">
        <v>837</v>
      </c>
      <c r="AC309" s="87"/>
      <c r="AD309" s="87">
        <v>44622</v>
      </c>
      <c r="AE309" s="87">
        <v>44696</v>
      </c>
      <c r="AF309" s="87"/>
      <c r="AG309" s="80">
        <v>22.05</v>
      </c>
      <c r="AH309" s="80" t="s">
        <v>50</v>
      </c>
      <c r="AJ309" s="100">
        <f>DBGenzai[[#This Row],[入社日]]</f>
        <v>44622</v>
      </c>
      <c r="AK309" s="343"/>
      <c r="AL309" s="355"/>
      <c r="AM309" s="77"/>
      <c r="AN309" s="355"/>
      <c r="AO309" s="345"/>
    </row>
    <row r="310" spans="1:41">
      <c r="A310" s="79" t="s">
        <v>114</v>
      </c>
      <c r="B310" s="80">
        <v>220107</v>
      </c>
      <c r="C310" s="81">
        <v>8210028</v>
      </c>
      <c r="D310" s="82" t="s">
        <v>2127</v>
      </c>
      <c r="E310" s="101" t="s">
        <v>2419</v>
      </c>
      <c r="F310" s="101" t="s">
        <v>2419</v>
      </c>
      <c r="G310" s="101"/>
      <c r="H310" s="83" t="s">
        <v>682</v>
      </c>
      <c r="I310" s="83" t="s">
        <v>683</v>
      </c>
      <c r="J310" s="80" t="s">
        <v>43</v>
      </c>
      <c r="K310" s="80" t="s">
        <v>44</v>
      </c>
      <c r="L310" s="84">
        <v>33552</v>
      </c>
      <c r="M310" s="80">
        <f ca="1">DATEDIF(DBGenzai[[#This Row],[生年月日]],TODAY(),"Y")</f>
        <v>34</v>
      </c>
      <c r="N310" s="347">
        <v>1500</v>
      </c>
      <c r="O310" s="85"/>
      <c r="P310" s="347">
        <v>2150</v>
      </c>
      <c r="Q310" s="85"/>
      <c r="R310" s="347">
        <f t="shared" si="5"/>
        <v>650</v>
      </c>
      <c r="S310" s="85">
        <v>340000</v>
      </c>
      <c r="T310" s="78">
        <f>IF(OR(DBGenzai[[#This Row],[標準報酬]]="",DBGenzai[[#This Row],[標準報酬]]=0),"",ROUNDUP(_xlfn.XLOOKUP(DBGenzai[[#This Row],[標準報酬]],HDATE23[月  額],HDATE23[健康保険],"",0,1)-0.5,0))</f>
        <v>17051</v>
      </c>
      <c r="U3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5">
        <f ca="1">IF(DBGenzai[[#This Row],[年齢]]&lt;=69,_xlfn.XLOOKUP(DBGenzai[[#This Row],[標準報酬]],HDATE23[月  額],HDATE23[厚生年金],"",0,1),"0")</f>
        <v>31110</v>
      </c>
      <c r="W310" s="86">
        <v>46189</v>
      </c>
      <c r="X3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2" t="s">
        <v>46</v>
      </c>
      <c r="Z310" s="80" t="s">
        <v>1941</v>
      </c>
      <c r="AA310" s="83" t="s">
        <v>1942</v>
      </c>
      <c r="AB310" s="83" t="s">
        <v>1943</v>
      </c>
      <c r="AC310" s="87" t="s">
        <v>49</v>
      </c>
      <c r="AD310" s="87">
        <v>44567</v>
      </c>
      <c r="AE310" s="87">
        <v>45919</v>
      </c>
      <c r="AF310" s="87"/>
      <c r="AG310" s="80">
        <v>22.03</v>
      </c>
      <c r="AH310" s="80" t="s">
        <v>50</v>
      </c>
      <c r="AJ310" s="100">
        <f>DBGenzai[[#This Row],[入社日]]</f>
        <v>44567</v>
      </c>
      <c r="AK310" s="343" t="s">
        <v>3837</v>
      </c>
      <c r="AL310" s="355">
        <v>46001</v>
      </c>
      <c r="AM310" s="77" t="s">
        <v>3838</v>
      </c>
      <c r="AN310" s="355">
        <v>46221</v>
      </c>
      <c r="AO310" s="345"/>
    </row>
    <row r="311" spans="1:41">
      <c r="A311" s="79" t="s">
        <v>40</v>
      </c>
      <c r="B311" s="80">
        <v>220309</v>
      </c>
      <c r="C311" s="81"/>
      <c r="D311" s="114" t="s">
        <v>2382</v>
      </c>
      <c r="E311" s="101" t="s">
        <v>4662</v>
      </c>
      <c r="F311" s="101"/>
      <c r="G311" s="101"/>
      <c r="H311" s="83" t="s">
        <v>838</v>
      </c>
      <c r="I311" s="83" t="s">
        <v>839</v>
      </c>
      <c r="J311" s="80" t="s">
        <v>43</v>
      </c>
      <c r="K311" s="80" t="s">
        <v>44</v>
      </c>
      <c r="L311" s="84">
        <v>32273</v>
      </c>
      <c r="M311" s="80">
        <f ca="1">DATEDIF(DBGenzai[[#This Row],[生年月日]],TODAY(),"Y")</f>
        <v>37</v>
      </c>
      <c r="N311" s="347">
        <v>1450</v>
      </c>
      <c r="O311" s="85"/>
      <c r="P311" s="347">
        <v>1900</v>
      </c>
      <c r="Q311" s="85"/>
      <c r="R311" s="347">
        <f t="shared" si="5"/>
        <v>450</v>
      </c>
      <c r="S311" s="85">
        <v>260000</v>
      </c>
      <c r="T311" s="78">
        <f>IF(OR(DBGenzai[[#This Row],[標準報酬]]="",DBGenzai[[#This Row],[標準報酬]]=0),"",ROUNDUP(_xlfn.XLOOKUP(DBGenzai[[#This Row],[標準報酬]],HDATE23[月  額],HDATE23[健康保険],"",0,1)-0.5,0))</f>
        <v>13039</v>
      </c>
      <c r="U3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5">
        <f ca="1">IF(DBGenzai[[#This Row],[年齢]]&lt;=69,_xlfn.XLOOKUP(DBGenzai[[#This Row],[標準報酬]],HDATE23[月  額],HDATE23[厚生年金],"",0,1),"0")</f>
        <v>23790</v>
      </c>
      <c r="W311" s="86">
        <v>46825</v>
      </c>
      <c r="X3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2" t="s">
        <v>46</v>
      </c>
      <c r="Z311" s="80" t="s">
        <v>788</v>
      </c>
      <c r="AA311" s="83" t="s">
        <v>2011</v>
      </c>
      <c r="AB311" s="83" t="s">
        <v>840</v>
      </c>
      <c r="AC311" s="87">
        <v>44632</v>
      </c>
      <c r="AD311" s="87">
        <v>44627</v>
      </c>
      <c r="AE311" s="87"/>
      <c r="AF311" s="87"/>
      <c r="AG311" s="80">
        <v>22.05</v>
      </c>
      <c r="AH311" s="80" t="s">
        <v>50</v>
      </c>
      <c r="AJ311" s="100">
        <f>DBGenzai[[#This Row],[入社日]]</f>
        <v>44627</v>
      </c>
      <c r="AK311" s="343"/>
      <c r="AL311" s="355"/>
      <c r="AM311" s="77"/>
      <c r="AN311" s="355"/>
      <c r="AO311" s="345"/>
    </row>
    <row r="312" spans="1:41">
      <c r="A312" s="79" t="s">
        <v>114</v>
      </c>
      <c r="B312" s="80">
        <v>220310</v>
      </c>
      <c r="C312" s="81"/>
      <c r="D312" s="82" t="s">
        <v>234</v>
      </c>
      <c r="E312" s="262" t="s">
        <v>1849</v>
      </c>
      <c r="F312" s="262" t="s">
        <v>1850</v>
      </c>
      <c r="G312" s="262"/>
      <c r="H312" s="83" t="s">
        <v>376</v>
      </c>
      <c r="I312" s="83" t="s">
        <v>842</v>
      </c>
      <c r="J312" s="80" t="s">
        <v>43</v>
      </c>
      <c r="K312" s="80" t="s">
        <v>44</v>
      </c>
      <c r="L312" s="84">
        <v>34392</v>
      </c>
      <c r="M312" s="80">
        <f ca="1">DATEDIF(DBGenzai[[#This Row],[生年月日]],TODAY(),"Y")</f>
        <v>31</v>
      </c>
      <c r="N312" s="347">
        <v>1300</v>
      </c>
      <c r="O312" s="85"/>
      <c r="P312" s="347">
        <v>1700</v>
      </c>
      <c r="Q312" s="85"/>
      <c r="R312" s="347">
        <f t="shared" si="5"/>
        <v>400</v>
      </c>
      <c r="S312" s="85"/>
      <c r="T312" s="78" t="str">
        <f>IF(OR(DBGenzai[[#This Row],[標準報酬]]="",DBGenzai[[#This Row],[標準報酬]]=0),"",ROUNDUP(_xlfn.XLOOKUP(DBGenzai[[#This Row],[標準報酬]],HDATE23[月  額],HDATE23[健康保険],"",0,1)-0.5,0))</f>
        <v/>
      </c>
      <c r="U3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5" t="str">
        <f ca="1">IF(DBGenzai[[#This Row],[年齢]]&lt;=69,_xlfn.XLOOKUP(DBGenzai[[#This Row],[標準報酬]],HDATE23[月  額],HDATE23[厚生年金],"",0,1),"0")</f>
        <v/>
      </c>
      <c r="W312" s="86">
        <v>44875</v>
      </c>
      <c r="X3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2" t="s">
        <v>46</v>
      </c>
      <c r="Z312" s="80" t="s">
        <v>238</v>
      </c>
      <c r="AA312" s="83" t="s">
        <v>239</v>
      </c>
      <c r="AB312" s="83" t="s">
        <v>382</v>
      </c>
      <c r="AC312" s="87">
        <v>44623</v>
      </c>
      <c r="AD312" s="87">
        <v>44628</v>
      </c>
      <c r="AE312" s="87">
        <v>44719</v>
      </c>
      <c r="AF312" s="87"/>
      <c r="AG312" s="80">
        <v>22.05</v>
      </c>
      <c r="AH312" s="80" t="s">
        <v>50</v>
      </c>
      <c r="AJ312" s="100">
        <f>DBGenzai[[#This Row],[入社日]]</f>
        <v>44628</v>
      </c>
      <c r="AK312" s="343"/>
      <c r="AL312" s="355"/>
      <c r="AM312" s="77"/>
      <c r="AN312" s="355"/>
      <c r="AO312" s="345"/>
    </row>
    <row r="313" spans="1:41">
      <c r="A313" s="79" t="s">
        <v>114</v>
      </c>
      <c r="B313" s="80">
        <v>220311</v>
      </c>
      <c r="C313" s="81">
        <v>242035</v>
      </c>
      <c r="D313" s="82" t="s">
        <v>95</v>
      </c>
      <c r="E313" s="93" t="s">
        <v>4625</v>
      </c>
      <c r="F313" s="93" t="s">
        <v>1986</v>
      </c>
      <c r="G313" s="60" t="s">
        <v>2648</v>
      </c>
      <c r="H313" s="83" t="s">
        <v>845</v>
      </c>
      <c r="I313" s="83" t="s">
        <v>846</v>
      </c>
      <c r="J313" s="80" t="s">
        <v>43</v>
      </c>
      <c r="K313" s="80" t="s">
        <v>44</v>
      </c>
      <c r="L313" s="84">
        <v>30422</v>
      </c>
      <c r="M313" s="80">
        <f ca="1">DATEDIF(DBGenzai[[#This Row],[生年月日]],TODAY(),"Y")</f>
        <v>42</v>
      </c>
      <c r="N313" s="347">
        <v>1400</v>
      </c>
      <c r="O313" s="85"/>
      <c r="P313" s="347">
        <v>1760</v>
      </c>
      <c r="Q313" s="85"/>
      <c r="R313" s="347">
        <f t="shared" si="5"/>
        <v>360</v>
      </c>
      <c r="S313" s="85">
        <v>180000</v>
      </c>
      <c r="T313" s="78">
        <f>IF(OR(DBGenzai[[#This Row],[標準報酬]]="",DBGenzai[[#This Row],[標準報酬]]=0),"",ROUNDUP(_xlfn.XLOOKUP(DBGenzai[[#This Row],[標準報酬]],HDATE23[月  額],HDATE23[健康保険],"",0,1)-0.5,0))</f>
        <v>9027</v>
      </c>
      <c r="U313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5">
        <f ca="1">IF(DBGenzai[[#This Row],[年齢]]&lt;=69,_xlfn.XLOOKUP(DBGenzai[[#This Row],[標準報酬]],HDATE23[月  額],HDATE23[厚生年金],"",0,1),"0")</f>
        <v>16470</v>
      </c>
      <c r="W313" s="86">
        <v>45400</v>
      </c>
      <c r="X3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2" t="s">
        <v>46</v>
      </c>
      <c r="Z313" s="80" t="s">
        <v>292</v>
      </c>
      <c r="AA313" s="83" t="s">
        <v>847</v>
      </c>
      <c r="AB313" s="83" t="s">
        <v>848</v>
      </c>
      <c r="AC313" s="87">
        <v>44626</v>
      </c>
      <c r="AD313" s="87">
        <v>44628</v>
      </c>
      <c r="AE313" s="87">
        <v>45169</v>
      </c>
      <c r="AF313" s="87">
        <v>45182</v>
      </c>
      <c r="AG313" s="80">
        <v>22.05</v>
      </c>
      <c r="AH313" s="80" t="s">
        <v>50</v>
      </c>
      <c r="AJ313" s="100">
        <f>DBGenzai[[#This Row],[入社日]]</f>
        <v>44628</v>
      </c>
      <c r="AK313" s="343"/>
      <c r="AL313" s="355"/>
      <c r="AM313" s="77"/>
      <c r="AN313" s="355"/>
      <c r="AO313" s="345"/>
    </row>
    <row r="314" spans="1:41">
      <c r="A314" s="79" t="s">
        <v>114</v>
      </c>
      <c r="B314" s="80">
        <v>220312</v>
      </c>
      <c r="C314" s="81">
        <v>242034</v>
      </c>
      <c r="D314" s="82" t="s">
        <v>95</v>
      </c>
      <c r="E314" s="82" t="s">
        <v>4668</v>
      </c>
      <c r="F314" s="82"/>
      <c r="G314" s="82"/>
      <c r="H314" s="83" t="s">
        <v>843</v>
      </c>
      <c r="I314" s="83" t="s">
        <v>844</v>
      </c>
      <c r="J314" s="80" t="s">
        <v>43</v>
      </c>
      <c r="K314" s="80" t="s">
        <v>44</v>
      </c>
      <c r="L314" s="84">
        <v>35779</v>
      </c>
      <c r="M314" s="80">
        <f ca="1">DATEDIF(DBGenzai[[#This Row],[生年月日]],TODAY(),"Y")</f>
        <v>28</v>
      </c>
      <c r="N314" s="347">
        <v>1350</v>
      </c>
      <c r="O314" s="85"/>
      <c r="P314" s="347">
        <v>1750</v>
      </c>
      <c r="Q314" s="85"/>
      <c r="R314" s="347">
        <f t="shared" si="5"/>
        <v>400</v>
      </c>
      <c r="S314" s="85"/>
      <c r="T314" s="78" t="str">
        <f>IF(OR(DBGenzai[[#This Row],[標準報酬]]="",DBGenzai[[#This Row],[標準報酬]]=0),"",ROUNDUP(_xlfn.XLOOKUP(DBGenzai[[#This Row],[標準報酬]],HDATE23[月  額],HDATE23[健康保険],"",0,1)-0.5,0))</f>
        <v/>
      </c>
      <c r="U3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5" t="str">
        <f ca="1">IF(DBGenzai[[#This Row],[年齢]]&lt;=69,_xlfn.XLOOKUP(DBGenzai[[#This Row],[標準報酬]],HDATE23[月  額],HDATE23[厚生年金],"",0,1),"0")</f>
        <v/>
      </c>
      <c r="W314" s="86">
        <v>44954</v>
      </c>
      <c r="X3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2" t="s">
        <v>46</v>
      </c>
      <c r="Z314" s="80" t="s">
        <v>135</v>
      </c>
      <c r="AA314" s="83" t="s">
        <v>256</v>
      </c>
      <c r="AB314" s="83" t="s">
        <v>814</v>
      </c>
      <c r="AC314" s="87"/>
      <c r="AD314" s="87">
        <v>44628</v>
      </c>
      <c r="AE314" s="87">
        <v>44742</v>
      </c>
      <c r="AF314" s="87"/>
      <c r="AG314" s="80">
        <v>22.05</v>
      </c>
      <c r="AH314" s="80" t="s">
        <v>50</v>
      </c>
      <c r="AJ314" s="100">
        <f>DBGenzai[[#This Row],[入社日]]</f>
        <v>44628</v>
      </c>
      <c r="AK314" s="343"/>
      <c r="AL314" s="355"/>
      <c r="AM314" s="77"/>
      <c r="AN314" s="355"/>
      <c r="AO314" s="345"/>
    </row>
    <row r="315" spans="1:41">
      <c r="A315" s="79" t="s">
        <v>114</v>
      </c>
      <c r="B315" s="80">
        <v>220313</v>
      </c>
      <c r="C315" s="81">
        <v>242036</v>
      </c>
      <c r="D315" s="82" t="s">
        <v>95</v>
      </c>
      <c r="E315" s="275" t="s">
        <v>4626</v>
      </c>
      <c r="F315" s="275" t="s">
        <v>1961</v>
      </c>
      <c r="G315" s="275" t="s">
        <v>2651</v>
      </c>
      <c r="H315" s="83" t="s">
        <v>2668</v>
      </c>
      <c r="I315" s="83" t="s">
        <v>841</v>
      </c>
      <c r="J315" s="80" t="s">
        <v>43</v>
      </c>
      <c r="K315" s="80" t="s">
        <v>64</v>
      </c>
      <c r="L315" s="84">
        <v>35182</v>
      </c>
      <c r="M315" s="80">
        <f ca="1">DATEDIF(DBGenzai[[#This Row],[生年月日]],TODAY(),"Y")</f>
        <v>29</v>
      </c>
      <c r="N315" s="347">
        <v>1300</v>
      </c>
      <c r="O315" s="85"/>
      <c r="P315" s="347">
        <v>1750</v>
      </c>
      <c r="Q315" s="85"/>
      <c r="R315" s="347">
        <f t="shared" si="5"/>
        <v>450</v>
      </c>
      <c r="S315" s="85">
        <v>260000</v>
      </c>
      <c r="T315" s="78">
        <f>IF(OR(DBGenzai[[#This Row],[標準報酬]]="",DBGenzai[[#This Row],[標準報酬]]=0),"",ROUNDUP(_xlfn.XLOOKUP(DBGenzai[[#This Row],[標準報酬]],HDATE23[月  額],HDATE23[健康保険],"",0,1)-0.5,0))</f>
        <v>13039</v>
      </c>
      <c r="U3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5">
        <f ca="1">IF(DBGenzai[[#This Row],[年齢]]&lt;=69,_xlfn.XLOOKUP(DBGenzai[[#This Row],[標準報酬]],HDATE23[月  額],HDATE23[厚生年金],"",0,1),"0")</f>
        <v>23790</v>
      </c>
      <c r="W315" s="86">
        <v>46321</v>
      </c>
      <c r="X3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2" t="s">
        <v>1880</v>
      </c>
      <c r="Z315" s="80" t="s">
        <v>2329</v>
      </c>
      <c r="AA315" s="83" t="s">
        <v>2330</v>
      </c>
      <c r="AB315" s="83" t="s">
        <v>2331</v>
      </c>
      <c r="AC315" s="87" t="s">
        <v>49</v>
      </c>
      <c r="AD315" s="87">
        <v>44628</v>
      </c>
      <c r="AE315" s="87">
        <v>45251</v>
      </c>
      <c r="AF315" s="87"/>
      <c r="AG315" s="80">
        <v>22.05</v>
      </c>
      <c r="AH315" s="80" t="s">
        <v>50</v>
      </c>
      <c r="AJ315" s="100">
        <f>DBGenzai[[#This Row],[入社日]]</f>
        <v>44628</v>
      </c>
      <c r="AK315" s="343"/>
      <c r="AL315" s="355"/>
      <c r="AM315" s="77"/>
      <c r="AN315" s="355"/>
      <c r="AO315" s="345"/>
    </row>
    <row r="316" spans="1:41">
      <c r="A316" s="79" t="s">
        <v>114</v>
      </c>
      <c r="B316" s="80">
        <v>220315</v>
      </c>
      <c r="C316" s="81">
        <v>8210037</v>
      </c>
      <c r="D316" s="82" t="s">
        <v>2129</v>
      </c>
      <c r="E316" s="93" t="s">
        <v>4667</v>
      </c>
      <c r="F316" s="93"/>
      <c r="G316" s="93"/>
      <c r="H316" s="83" t="s">
        <v>850</v>
      </c>
      <c r="I316" s="83" t="s">
        <v>851</v>
      </c>
      <c r="J316" s="80" t="s">
        <v>43</v>
      </c>
      <c r="K316" s="80" t="s">
        <v>44</v>
      </c>
      <c r="L316" s="84">
        <v>34262</v>
      </c>
      <c r="M316" s="80">
        <f ca="1">DATEDIF(DBGenzai[[#This Row],[生年月日]],TODAY(),"Y")</f>
        <v>32</v>
      </c>
      <c r="N316" s="347">
        <v>1400</v>
      </c>
      <c r="O316" s="85"/>
      <c r="P316" s="347">
        <v>1960</v>
      </c>
      <c r="Q316" s="85"/>
      <c r="R316" s="347">
        <f t="shared" si="5"/>
        <v>560</v>
      </c>
      <c r="S316" s="85"/>
      <c r="T316" s="78" t="str">
        <f>IF(OR(DBGenzai[[#This Row],[標準報酬]]="",DBGenzai[[#This Row],[標準報酬]]=0),"",ROUNDUP(_xlfn.XLOOKUP(DBGenzai[[#This Row],[標準報酬]],HDATE23[月  額],HDATE23[健康保険],"",0,1)-0.5,0))</f>
        <v/>
      </c>
      <c r="U3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5" t="str">
        <f ca="1">IF(DBGenzai[[#This Row],[年齢]]&lt;=69,_xlfn.XLOOKUP(DBGenzai[[#This Row],[標準報酬]],HDATE23[月  額],HDATE23[厚生年金],"",0,1),"0")</f>
        <v/>
      </c>
      <c r="W316" s="86">
        <v>45482</v>
      </c>
      <c r="X3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2" t="s">
        <v>46</v>
      </c>
      <c r="Z316" s="80" t="s">
        <v>526</v>
      </c>
      <c r="AA316" s="83" t="s">
        <v>527</v>
      </c>
      <c r="AB316" s="83" t="s">
        <v>3031</v>
      </c>
      <c r="AC316" s="87">
        <v>44633</v>
      </c>
      <c r="AD316" s="87">
        <v>44634</v>
      </c>
      <c r="AE316" s="87">
        <v>44951</v>
      </c>
      <c r="AF316" s="87"/>
      <c r="AG316" s="80">
        <v>22.05</v>
      </c>
      <c r="AH316" s="80" t="s">
        <v>50</v>
      </c>
      <c r="AJ316" s="100">
        <f>DBGenzai[[#This Row],[入社日]]</f>
        <v>44634</v>
      </c>
      <c r="AK316" s="343"/>
      <c r="AL316" s="355"/>
      <c r="AM316" s="77"/>
      <c r="AN316" s="355"/>
      <c r="AO316" s="345"/>
    </row>
    <row r="317" spans="1:41">
      <c r="A317" s="79" t="s">
        <v>114</v>
      </c>
      <c r="B317" s="80">
        <v>220317</v>
      </c>
      <c r="C317" s="81">
        <v>232050</v>
      </c>
      <c r="D317" s="82" t="s">
        <v>152</v>
      </c>
      <c r="E317" s="101" t="s">
        <v>4630</v>
      </c>
      <c r="F317" s="256" t="s">
        <v>3771</v>
      </c>
      <c r="G317" s="256" t="s">
        <v>3772</v>
      </c>
      <c r="H317" s="83" t="s">
        <v>854</v>
      </c>
      <c r="I317" s="83" t="s">
        <v>855</v>
      </c>
      <c r="J317" s="80" t="s">
        <v>43</v>
      </c>
      <c r="K317" s="80" t="s">
        <v>44</v>
      </c>
      <c r="L317" s="84">
        <v>34464</v>
      </c>
      <c r="M317" s="80">
        <f ca="1">DATEDIF(DBGenzai[[#This Row],[生年月日]],TODAY(),"Y")</f>
        <v>31</v>
      </c>
      <c r="N317" s="347">
        <v>1420</v>
      </c>
      <c r="O317" s="85"/>
      <c r="P317" s="347">
        <v>1860</v>
      </c>
      <c r="Q317" s="85"/>
      <c r="R317" s="347">
        <f t="shared" si="5"/>
        <v>440</v>
      </c>
      <c r="S317" s="85">
        <v>260000</v>
      </c>
      <c r="T317" s="78">
        <f>IF(OR(DBGenzai[[#This Row],[標準報酬]]="",DBGenzai[[#This Row],[標準報酬]]=0),"",ROUNDUP(_xlfn.XLOOKUP(DBGenzai[[#This Row],[標準報酬]],HDATE23[月  額],HDATE23[健康保険],"",0,1)-0.5,0))</f>
        <v>13039</v>
      </c>
      <c r="U3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5">
        <f ca="1">IF(DBGenzai[[#This Row],[年齢]]&lt;=69,_xlfn.XLOOKUP(DBGenzai[[#This Row],[標準報酬]],HDATE23[月  額],HDATE23[厚生年金],"",0,1),"0")</f>
        <v>23790</v>
      </c>
      <c r="W317" s="86">
        <v>46446</v>
      </c>
      <c r="X3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2" t="s">
        <v>46</v>
      </c>
      <c r="Z317" s="80" t="s">
        <v>208</v>
      </c>
      <c r="AA317" s="83" t="s">
        <v>1867</v>
      </c>
      <c r="AB317" s="83" t="s">
        <v>2822</v>
      </c>
      <c r="AC317" s="87"/>
      <c r="AD317" s="87">
        <v>44637</v>
      </c>
      <c r="AE317" s="87">
        <v>45868</v>
      </c>
      <c r="AF317" s="87"/>
      <c r="AG317" s="80">
        <v>22.06</v>
      </c>
      <c r="AH317" s="80" t="s">
        <v>50</v>
      </c>
      <c r="AJ317" s="100">
        <f>DBGenzai[[#This Row],[入社日]]</f>
        <v>44637</v>
      </c>
      <c r="AK317" s="343"/>
      <c r="AL317" s="355"/>
      <c r="AM317" s="77"/>
      <c r="AN317" s="355"/>
      <c r="AO317" s="345"/>
    </row>
    <row r="318" spans="1:41">
      <c r="A318" s="79" t="s">
        <v>114</v>
      </c>
      <c r="B318" s="80">
        <v>220316</v>
      </c>
      <c r="C318" s="81">
        <v>60064</v>
      </c>
      <c r="D318" s="82" t="s">
        <v>529</v>
      </c>
      <c r="E318" s="269" t="s">
        <v>4652</v>
      </c>
      <c r="F318" s="269"/>
      <c r="G318" s="269"/>
      <c r="H318" s="83" t="s">
        <v>862</v>
      </c>
      <c r="I318" s="83" t="s">
        <v>863</v>
      </c>
      <c r="J318" s="80" t="s">
        <v>43</v>
      </c>
      <c r="K318" s="80" t="s">
        <v>44</v>
      </c>
      <c r="L318" s="84">
        <v>35348</v>
      </c>
      <c r="M318" s="80">
        <f ca="1">DATEDIF(DBGenzai[[#This Row],[生年月日]],TODAY(),"Y")</f>
        <v>29</v>
      </c>
      <c r="N318" s="347">
        <v>1450</v>
      </c>
      <c r="O318" s="85"/>
      <c r="P318" s="347">
        <v>2000</v>
      </c>
      <c r="Q318" s="85"/>
      <c r="R318" s="347">
        <f t="shared" si="5"/>
        <v>550</v>
      </c>
      <c r="S318" s="85">
        <v>360000</v>
      </c>
      <c r="T318" s="78">
        <f>IF(OR(DBGenzai[[#This Row],[標準報酬]]="",DBGenzai[[#This Row],[標準報酬]]=0),"",ROUNDUP(_xlfn.XLOOKUP(DBGenzai[[#This Row],[標準報酬]],HDATE23[月  額],HDATE23[健康保険],"",0,1)-0.5,0))</f>
        <v>18054</v>
      </c>
      <c r="U3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5">
        <f ca="1">IF(DBGenzai[[#This Row],[年齢]]&lt;=69,_xlfn.XLOOKUP(DBGenzai[[#This Row],[標準報酬]],HDATE23[月  額],HDATE23[厚生年金],"",0,1),"0")</f>
        <v>32940</v>
      </c>
      <c r="W318" s="86">
        <v>47491</v>
      </c>
      <c r="X3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2" t="s">
        <v>46</v>
      </c>
      <c r="Z318" s="80" t="s">
        <v>3079</v>
      </c>
      <c r="AA318" s="83" t="s">
        <v>4842</v>
      </c>
      <c r="AB318" s="83"/>
      <c r="AC318" s="87" t="s">
        <v>1697</v>
      </c>
      <c r="AD318" s="87">
        <v>44637</v>
      </c>
      <c r="AE318" s="87">
        <v>45834</v>
      </c>
      <c r="AF318" s="87">
        <v>45192</v>
      </c>
      <c r="AG318" s="80">
        <v>22.04</v>
      </c>
      <c r="AH318" s="80" t="s">
        <v>50</v>
      </c>
      <c r="AJ318" s="100">
        <f>DBGenzai[[#This Row],[入社日]]</f>
        <v>44637</v>
      </c>
      <c r="AK318" s="343"/>
      <c r="AL318" s="355"/>
      <c r="AM318" s="77"/>
      <c r="AN318" s="355"/>
      <c r="AO318" s="345"/>
    </row>
    <row r="319" spans="1:41">
      <c r="A319" s="79" t="s">
        <v>114</v>
      </c>
      <c r="B319" s="80">
        <v>220318</v>
      </c>
      <c r="C319" s="81">
        <v>232051</v>
      </c>
      <c r="D319" s="82" t="s">
        <v>152</v>
      </c>
      <c r="E319" s="82" t="s">
        <v>4630</v>
      </c>
      <c r="F319" s="256" t="s">
        <v>1991</v>
      </c>
      <c r="G319" s="256"/>
      <c r="H319" s="83" t="s">
        <v>856</v>
      </c>
      <c r="I319" s="83" t="s">
        <v>857</v>
      </c>
      <c r="J319" s="80" t="s">
        <v>43</v>
      </c>
      <c r="K319" s="80" t="s">
        <v>44</v>
      </c>
      <c r="L319" s="84">
        <v>34977</v>
      </c>
      <c r="M319" s="80">
        <f ca="1">DATEDIF(DBGenzai[[#This Row],[生年月日]],TODAY(),"Y")</f>
        <v>30</v>
      </c>
      <c r="N319" s="347">
        <v>1400</v>
      </c>
      <c r="O319" s="85"/>
      <c r="P319" s="347">
        <v>1750</v>
      </c>
      <c r="Q319" s="85"/>
      <c r="R319" s="347">
        <f t="shared" si="5"/>
        <v>350</v>
      </c>
      <c r="S319" s="85">
        <v>180000</v>
      </c>
      <c r="T319" s="78">
        <f>IF(OR(DBGenzai[[#This Row],[標準報酬]]="",DBGenzai[[#This Row],[標準報酬]]=0),"",ROUNDUP(_xlfn.XLOOKUP(DBGenzai[[#This Row],[標準報酬]],HDATE23[月  額],HDATE23[健康保険],"",0,1)-0.5,0))</f>
        <v>9027</v>
      </c>
      <c r="U3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5">
        <f ca="1">IF(DBGenzai[[#This Row],[年齢]]&lt;=69,_xlfn.XLOOKUP(DBGenzai[[#This Row],[標準報酬]],HDATE23[月  額],HDATE23[厚生年金],"",0,1),"0")</f>
        <v>16470</v>
      </c>
      <c r="W319" s="86">
        <v>45351</v>
      </c>
      <c r="X3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2" t="s">
        <v>46</v>
      </c>
      <c r="Z319" s="80" t="s">
        <v>208</v>
      </c>
      <c r="AA319" s="83" t="s">
        <v>213</v>
      </c>
      <c r="AB319" s="83" t="s">
        <v>1742</v>
      </c>
      <c r="AC319" s="87"/>
      <c r="AD319" s="87">
        <v>44637</v>
      </c>
      <c r="AE319" s="87">
        <v>44999</v>
      </c>
      <c r="AF319" s="87"/>
      <c r="AG319" s="80">
        <v>22.06</v>
      </c>
      <c r="AH319" s="80" t="s">
        <v>50</v>
      </c>
      <c r="AJ319" s="100">
        <f>DBGenzai[[#This Row],[入社日]]</f>
        <v>44637</v>
      </c>
      <c r="AK319" s="343"/>
      <c r="AL319" s="355"/>
      <c r="AM319" s="77"/>
      <c r="AN319" s="355"/>
      <c r="AO319" s="345"/>
    </row>
    <row r="320" spans="1:41">
      <c r="A320" s="79" t="s">
        <v>114</v>
      </c>
      <c r="B320" s="80">
        <v>220319</v>
      </c>
      <c r="C320" s="81"/>
      <c r="D320" s="82" t="s">
        <v>529</v>
      </c>
      <c r="E320" s="82"/>
      <c r="F320" s="82"/>
      <c r="G320" s="82"/>
      <c r="H320" s="83" t="s">
        <v>858</v>
      </c>
      <c r="I320" s="83" t="s">
        <v>859</v>
      </c>
      <c r="J320" s="80" t="s">
        <v>43</v>
      </c>
      <c r="K320" s="80" t="s">
        <v>44</v>
      </c>
      <c r="L320" s="84">
        <v>34107</v>
      </c>
      <c r="M320" s="80">
        <f ca="1">DATEDIF(DBGenzai[[#This Row],[生年月日]],TODAY(),"Y")</f>
        <v>32</v>
      </c>
      <c r="N320" s="347">
        <v>1400</v>
      </c>
      <c r="O320" s="85"/>
      <c r="P320" s="347">
        <v>2000</v>
      </c>
      <c r="Q320" s="85"/>
      <c r="R320" s="347">
        <f t="shared" si="5"/>
        <v>600</v>
      </c>
      <c r="S320" s="85"/>
      <c r="T320" s="78" t="str">
        <f>IF(OR(DBGenzai[[#This Row],[標準報酬]]="",DBGenzai[[#This Row],[標準報酬]]=0),"",ROUNDUP(_xlfn.XLOOKUP(DBGenzai[[#This Row],[標準報酬]],HDATE23[月  額],HDATE23[健康保険],"",0,1)-0.5,0))</f>
        <v/>
      </c>
      <c r="U3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5" t="str">
        <f ca="1">IF(DBGenzai[[#This Row],[年齢]]&lt;=69,_xlfn.XLOOKUP(DBGenzai[[#This Row],[標準報酬]],HDATE23[月  額],HDATE23[厚生年金],"",0,1),"0")</f>
        <v/>
      </c>
      <c r="W320" s="86">
        <v>45341</v>
      </c>
      <c r="X3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2" t="s">
        <v>46</v>
      </c>
      <c r="Z320" s="80" t="s">
        <v>315</v>
      </c>
      <c r="AA320" s="83" t="s">
        <v>350</v>
      </c>
      <c r="AB320" s="83" t="s">
        <v>525</v>
      </c>
      <c r="AC320" s="87">
        <v>44635</v>
      </c>
      <c r="AD320" s="87">
        <v>44637</v>
      </c>
      <c r="AE320" s="87">
        <v>44803</v>
      </c>
      <c r="AF320" s="87"/>
      <c r="AG320" s="80">
        <v>22.06</v>
      </c>
      <c r="AH320" s="80" t="s">
        <v>860</v>
      </c>
      <c r="AI320" s="73" t="s">
        <v>861</v>
      </c>
      <c r="AJ320" s="100">
        <f>DBGenzai[[#This Row],[入社日]]</f>
        <v>44637</v>
      </c>
      <c r="AK320" s="343"/>
      <c r="AL320" s="355"/>
      <c r="AM320" s="77"/>
      <c r="AN320" s="355"/>
      <c r="AO320" s="345"/>
    </row>
    <row r="321" spans="1:41">
      <c r="A321" s="79" t="s">
        <v>114</v>
      </c>
      <c r="B321" s="80">
        <v>220320</v>
      </c>
      <c r="C321" s="81">
        <v>8210038</v>
      </c>
      <c r="D321" s="82" t="s">
        <v>2126</v>
      </c>
      <c r="E321" s="93" t="s">
        <v>4629</v>
      </c>
      <c r="F321" s="93" t="s">
        <v>2424</v>
      </c>
      <c r="G321" s="93"/>
      <c r="H321" s="83" t="s">
        <v>456</v>
      </c>
      <c r="I321" s="83" t="s">
        <v>457</v>
      </c>
      <c r="J321" s="80" t="s">
        <v>43</v>
      </c>
      <c r="K321" s="80" t="s">
        <v>44</v>
      </c>
      <c r="L321" s="84">
        <v>33921</v>
      </c>
      <c r="M321" s="80">
        <f ca="1">DATEDIF(DBGenzai[[#This Row],[生年月日]],TODAY(),"Y")</f>
        <v>33</v>
      </c>
      <c r="N321" s="347">
        <v>1400</v>
      </c>
      <c r="O321" s="85"/>
      <c r="P321" s="347">
        <v>1960</v>
      </c>
      <c r="Q321" s="85"/>
      <c r="R321" s="347">
        <f t="shared" si="5"/>
        <v>560</v>
      </c>
      <c r="S321" s="85">
        <v>180000</v>
      </c>
      <c r="T321" s="78">
        <f>IF(OR(DBGenzai[[#This Row],[標準報酬]]="",DBGenzai[[#This Row],[標準報酬]]=0),"",ROUNDUP(_xlfn.XLOOKUP(DBGenzai[[#This Row],[標準報酬]],HDATE23[月  額],HDATE23[健康保険],"",0,1)-0.5,0))</f>
        <v>9027</v>
      </c>
      <c r="U3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5">
        <f ca="1">IF(DBGenzai[[#This Row],[年齢]]&lt;=69,_xlfn.XLOOKUP(DBGenzai[[#This Row],[標準報酬]],HDATE23[月  額],HDATE23[厚生年金],"",0,1),"0")</f>
        <v>16470</v>
      </c>
      <c r="W321" s="86">
        <v>45691</v>
      </c>
      <c r="X3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2" t="s">
        <v>46</v>
      </c>
      <c r="Z321" s="80" t="s">
        <v>866</v>
      </c>
      <c r="AA321" s="83" t="s">
        <v>867</v>
      </c>
      <c r="AB321" s="83" t="s">
        <v>868</v>
      </c>
      <c r="AC321" s="87" t="s">
        <v>1697</v>
      </c>
      <c r="AD321" s="87">
        <v>44638</v>
      </c>
      <c r="AE321" s="87">
        <v>45119</v>
      </c>
      <c r="AF321" s="87"/>
      <c r="AG321" s="80">
        <v>22.06</v>
      </c>
      <c r="AH321" s="80" t="s">
        <v>50</v>
      </c>
      <c r="AJ321" s="100">
        <f>DBGenzai[[#This Row],[入社日]]</f>
        <v>44638</v>
      </c>
      <c r="AK321" s="343"/>
      <c r="AL321" s="355"/>
      <c r="AM321" s="77"/>
      <c r="AN321" s="355"/>
      <c r="AO321" s="345"/>
    </row>
    <row r="322" spans="1:41">
      <c r="A322" s="79" t="s">
        <v>40</v>
      </c>
      <c r="B322" s="80">
        <v>220302</v>
      </c>
      <c r="C322" s="81">
        <v>8210034</v>
      </c>
      <c r="D322" s="82" t="s">
        <v>2126</v>
      </c>
      <c r="E322" s="101" t="s">
        <v>2420</v>
      </c>
      <c r="F322" s="101" t="s">
        <v>2420</v>
      </c>
      <c r="G322" s="101"/>
      <c r="H322" s="83" t="s">
        <v>815</v>
      </c>
      <c r="I322" s="83" t="s">
        <v>816</v>
      </c>
      <c r="J322" s="80" t="s">
        <v>43</v>
      </c>
      <c r="K322" s="80" t="s">
        <v>44</v>
      </c>
      <c r="L322" s="84">
        <v>34640</v>
      </c>
      <c r="M322" s="80">
        <f ca="1">DATEDIF(DBGenzai[[#This Row],[生年月日]],TODAY(),"Y")</f>
        <v>31</v>
      </c>
      <c r="N322" s="347">
        <v>1500</v>
      </c>
      <c r="O322" s="85"/>
      <c r="P322" s="347">
        <v>2150</v>
      </c>
      <c r="Q322" s="85"/>
      <c r="R322" s="347">
        <f t="shared" si="5"/>
        <v>650</v>
      </c>
      <c r="S322" s="85">
        <v>380000</v>
      </c>
      <c r="T322" s="78">
        <f>IF(OR(DBGenzai[[#This Row],[標準報酬]]="",DBGenzai[[#This Row],[標準報酬]]=0),"",ROUNDUP(_xlfn.XLOOKUP(DBGenzai[[#This Row],[標準報酬]],HDATE23[月  額],HDATE23[健康保険],"",0,1)-0.5,0))</f>
        <v>19057</v>
      </c>
      <c r="U3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5">
        <f ca="1">IF(DBGenzai[[#This Row],[年齢]]&lt;=69,_xlfn.XLOOKUP(DBGenzai[[#This Row],[標準報酬]],HDATE23[月  額],HDATE23[厚生年金],"",0,1),"0")</f>
        <v>34770</v>
      </c>
      <c r="W322" s="86">
        <v>46777</v>
      </c>
      <c r="X3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2" t="s">
        <v>46</v>
      </c>
      <c r="Z322" s="80" t="s">
        <v>817</v>
      </c>
      <c r="AA322" s="83" t="s">
        <v>818</v>
      </c>
      <c r="AB322" s="83" t="s">
        <v>819</v>
      </c>
      <c r="AC322" s="87" t="s">
        <v>1697</v>
      </c>
      <c r="AD322" s="87">
        <v>44621</v>
      </c>
      <c r="AE322" s="87"/>
      <c r="AF322" s="87"/>
      <c r="AG322" s="80">
        <v>22.05</v>
      </c>
      <c r="AH322" s="80" t="s">
        <v>50</v>
      </c>
      <c r="AJ322" s="100">
        <f>DBGenzai[[#This Row],[入社日]]</f>
        <v>44621</v>
      </c>
      <c r="AK322" s="343" t="s">
        <v>3835</v>
      </c>
      <c r="AL322" s="355">
        <v>45628</v>
      </c>
      <c r="AM322" s="77" t="s">
        <v>3838</v>
      </c>
      <c r="AN322" s="355">
        <v>45716</v>
      </c>
      <c r="AO322" s="345"/>
    </row>
    <row r="323" spans="1:41">
      <c r="A323" s="79" t="s">
        <v>114</v>
      </c>
      <c r="B323" s="80">
        <v>220322</v>
      </c>
      <c r="C323" s="81">
        <v>222043</v>
      </c>
      <c r="D323" s="82" t="s">
        <v>177</v>
      </c>
      <c r="E323" s="262" t="s">
        <v>4632</v>
      </c>
      <c r="F323" s="262" t="s">
        <v>1977</v>
      </c>
      <c r="G323" s="262"/>
      <c r="H323" s="83" t="s">
        <v>872</v>
      </c>
      <c r="I323" s="83" t="s">
        <v>873</v>
      </c>
      <c r="J323" s="80" t="s">
        <v>43</v>
      </c>
      <c r="K323" s="80" t="s">
        <v>44</v>
      </c>
      <c r="L323" s="84">
        <v>35247</v>
      </c>
      <c r="M323" s="80">
        <f ca="1">DATEDIF(DBGenzai[[#This Row],[生年月日]],TODAY(),"Y")</f>
        <v>29</v>
      </c>
      <c r="N323" s="347">
        <v>1370</v>
      </c>
      <c r="O323" s="85"/>
      <c r="P323" s="347">
        <v>1770</v>
      </c>
      <c r="Q323" s="85"/>
      <c r="R323" s="347">
        <f t="shared" si="5"/>
        <v>400</v>
      </c>
      <c r="S323" s="85"/>
      <c r="T323" s="78" t="str">
        <f>IF(OR(DBGenzai[[#This Row],[標準報酬]]="",DBGenzai[[#This Row],[標準報酬]]=0),"",ROUNDUP(_xlfn.XLOOKUP(DBGenzai[[#This Row],[標準報酬]],HDATE23[月  額],HDATE23[健康保険],"",0,1)-0.5,0))</f>
        <v/>
      </c>
      <c r="U3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5" t="str">
        <f ca="1">IF(DBGenzai[[#This Row],[年齢]]&lt;=69,_xlfn.XLOOKUP(DBGenzai[[#This Row],[標準報酬]],HDATE23[月  額],HDATE23[厚生年金],"",0,1),"0")</f>
        <v/>
      </c>
      <c r="W323" s="86">
        <v>45226</v>
      </c>
      <c r="X3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2" t="s">
        <v>46</v>
      </c>
      <c r="Z323" s="80" t="s">
        <v>163</v>
      </c>
      <c r="AA323" s="83" t="s">
        <v>485</v>
      </c>
      <c r="AB323" s="83" t="s">
        <v>784</v>
      </c>
      <c r="AC323" s="87">
        <v>44637</v>
      </c>
      <c r="AD323" s="87">
        <v>44643</v>
      </c>
      <c r="AE323" s="87">
        <v>44862</v>
      </c>
      <c r="AF323" s="87"/>
      <c r="AG323" s="87">
        <v>44682</v>
      </c>
      <c r="AH323" s="87">
        <v>44669</v>
      </c>
      <c r="AJ323" s="100">
        <f>DBGenzai[[#This Row],[入社日]]</f>
        <v>44643</v>
      </c>
      <c r="AK323" s="343"/>
      <c r="AL323" s="355"/>
      <c r="AM323" s="77"/>
      <c r="AN323" s="355"/>
      <c r="AO323" s="345"/>
    </row>
    <row r="324" spans="1:41">
      <c r="A324" s="79" t="s">
        <v>114</v>
      </c>
      <c r="B324" s="80">
        <v>220323</v>
      </c>
      <c r="C324" s="81">
        <v>60065</v>
      </c>
      <c r="D324" s="82" t="s">
        <v>529</v>
      </c>
      <c r="E324" s="93" t="s">
        <v>4665</v>
      </c>
      <c r="F324" s="93"/>
      <c r="G324" s="93"/>
      <c r="H324" s="83" t="s">
        <v>874</v>
      </c>
      <c r="I324" s="83" t="s">
        <v>875</v>
      </c>
      <c r="J324" s="80" t="s">
        <v>43</v>
      </c>
      <c r="K324" s="80" t="s">
        <v>44</v>
      </c>
      <c r="L324" s="84">
        <v>33826</v>
      </c>
      <c r="M324" s="80">
        <f ca="1">DATEDIF(DBGenzai[[#This Row],[生年月日]],TODAY(),"Y")</f>
        <v>33</v>
      </c>
      <c r="N324" s="347">
        <v>1500</v>
      </c>
      <c r="O324" s="85"/>
      <c r="P324" s="347">
        <v>2200</v>
      </c>
      <c r="Q324" s="85"/>
      <c r="R324" s="347">
        <f t="shared" si="5"/>
        <v>700</v>
      </c>
      <c r="S324" s="85"/>
      <c r="T324" s="78" t="str">
        <f>IF(OR(DBGenzai[[#This Row],[標準報酬]]="",DBGenzai[[#This Row],[標準報酬]]=0),"",ROUNDUP(_xlfn.XLOOKUP(DBGenzai[[#This Row],[標準報酬]],HDATE23[月  額],HDATE23[健康保険],"",0,1)-0.5,0))</f>
        <v/>
      </c>
      <c r="U3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5" t="str">
        <f ca="1">IF(DBGenzai[[#This Row],[年齢]]&lt;=69,_xlfn.XLOOKUP(DBGenzai[[#This Row],[標準報酬]],HDATE23[月  額],HDATE23[厚生年金],"",0,1),"0")</f>
        <v/>
      </c>
      <c r="W324" s="86">
        <v>45712</v>
      </c>
      <c r="X3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2" t="s">
        <v>46</v>
      </c>
      <c r="Z324" s="80" t="s">
        <v>807</v>
      </c>
      <c r="AA324" s="83" t="s">
        <v>864</v>
      </c>
      <c r="AB324" s="83" t="s">
        <v>865</v>
      </c>
      <c r="AC324" s="87">
        <v>44661</v>
      </c>
      <c r="AD324" s="87">
        <v>44645</v>
      </c>
      <c r="AE324" s="87">
        <v>44854</v>
      </c>
      <c r="AF324" s="87"/>
      <c r="AG324" s="87">
        <v>44713</v>
      </c>
      <c r="AH324" s="87">
        <v>44669</v>
      </c>
      <c r="AJ324" s="100">
        <f>DBGenzai[[#This Row],[入社日]]</f>
        <v>44645</v>
      </c>
      <c r="AK324" s="343"/>
      <c r="AL324" s="355"/>
      <c r="AM324" s="77"/>
      <c r="AN324" s="355"/>
      <c r="AO324" s="345"/>
    </row>
    <row r="325" spans="1:41">
      <c r="A325" s="79" t="s">
        <v>114</v>
      </c>
      <c r="B325" s="80">
        <v>220324</v>
      </c>
      <c r="C325" s="81">
        <v>242042</v>
      </c>
      <c r="D325" s="82" t="s">
        <v>95</v>
      </c>
      <c r="E325" s="101" t="s">
        <v>4625</v>
      </c>
      <c r="F325" s="101" t="s">
        <v>1986</v>
      </c>
      <c r="G325" s="6" t="s">
        <v>2649</v>
      </c>
      <c r="H325" s="83" t="s">
        <v>880</v>
      </c>
      <c r="I325" s="83" t="s">
        <v>881</v>
      </c>
      <c r="J325" s="80" t="s">
        <v>43</v>
      </c>
      <c r="K325" s="80" t="s">
        <v>44</v>
      </c>
      <c r="L325" s="84">
        <v>35332</v>
      </c>
      <c r="M325" s="80">
        <f ca="1">DATEDIF(DBGenzai[[#This Row],[生年月日]],TODAY(),"Y")</f>
        <v>29</v>
      </c>
      <c r="N325" s="347">
        <v>1400</v>
      </c>
      <c r="O325" s="85"/>
      <c r="P325" s="347">
        <v>1760</v>
      </c>
      <c r="Q325" s="85"/>
      <c r="R325" s="347">
        <f t="shared" si="5"/>
        <v>360</v>
      </c>
      <c r="S325" s="85">
        <v>280000</v>
      </c>
      <c r="T325" s="78">
        <f>IF(OR(DBGenzai[[#This Row],[標準報酬]]="",DBGenzai[[#This Row],[標準報酬]]=0),"",ROUNDUP(_xlfn.XLOOKUP(DBGenzai[[#This Row],[標準報酬]],HDATE23[月  額],HDATE23[健康保険],"",0,1)-0.5,0))</f>
        <v>14042</v>
      </c>
      <c r="U3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5">
        <f ca="1">IF(DBGenzai[[#This Row],[年齢]]&lt;=69,_xlfn.XLOOKUP(DBGenzai[[#This Row],[標準報酬]],HDATE23[月  額],HDATE23[厚生年金],"",0,1),"0")</f>
        <v>25620</v>
      </c>
      <c r="W325" s="86">
        <v>45587</v>
      </c>
      <c r="X3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2" t="s">
        <v>46</v>
      </c>
      <c r="Z325" s="80" t="s">
        <v>354</v>
      </c>
      <c r="AA325" s="83" t="s">
        <v>1898</v>
      </c>
      <c r="AB325" s="115" t="s">
        <v>3211</v>
      </c>
      <c r="AC325" s="87">
        <v>44681</v>
      </c>
      <c r="AD325" s="87">
        <v>44649</v>
      </c>
      <c r="AE325" s="87">
        <v>45285</v>
      </c>
      <c r="AF325" s="87"/>
      <c r="AG325" s="103" t="s">
        <v>882</v>
      </c>
      <c r="AH325" s="87">
        <v>44671</v>
      </c>
      <c r="AI325" s="73" t="s">
        <v>883</v>
      </c>
      <c r="AJ325" s="100">
        <f>DBGenzai[[#This Row],[入社日]]</f>
        <v>44649</v>
      </c>
      <c r="AK325" s="343"/>
      <c r="AL325" s="355"/>
      <c r="AM325" s="77"/>
      <c r="AN325" s="355"/>
      <c r="AO325" s="345"/>
    </row>
    <row r="326" spans="1:41">
      <c r="A326" s="79" t="s">
        <v>114</v>
      </c>
      <c r="B326" s="80">
        <v>220325</v>
      </c>
      <c r="C326" s="81">
        <v>232052</v>
      </c>
      <c r="D326" s="82" t="s">
        <v>152</v>
      </c>
      <c r="E326" s="101" t="s">
        <v>4630</v>
      </c>
      <c r="F326" s="256" t="s">
        <v>3771</v>
      </c>
      <c r="G326" s="256" t="s">
        <v>3772</v>
      </c>
      <c r="H326" s="83" t="s">
        <v>876</v>
      </c>
      <c r="I326" s="83" t="s">
        <v>877</v>
      </c>
      <c r="J326" s="80" t="s">
        <v>43</v>
      </c>
      <c r="K326" s="80" t="s">
        <v>44</v>
      </c>
      <c r="L326" s="84">
        <v>32632</v>
      </c>
      <c r="M326" s="80">
        <f ca="1">DATEDIF(DBGenzai[[#This Row],[生年月日]],TODAY(),"Y")</f>
        <v>36</v>
      </c>
      <c r="N326" s="347">
        <v>1410</v>
      </c>
      <c r="O326" s="85"/>
      <c r="P326" s="347">
        <v>1820</v>
      </c>
      <c r="Q326" s="85"/>
      <c r="R326" s="347">
        <f t="shared" si="5"/>
        <v>410</v>
      </c>
      <c r="S326" s="85">
        <v>260000</v>
      </c>
      <c r="T326" s="78">
        <f>IF(OR(DBGenzai[[#This Row],[標準報酬]]="",DBGenzai[[#This Row],[標準報酬]]=0),"",ROUNDUP(_xlfn.XLOOKUP(DBGenzai[[#This Row],[標準報酬]],HDATE23[月  額],HDATE23[健康保険],"",0,1)-0.5,0))</f>
        <v>13039</v>
      </c>
      <c r="U3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5">
        <f ca="1">IF(DBGenzai[[#This Row],[年齢]]&lt;=69,_xlfn.XLOOKUP(DBGenzai[[#This Row],[標準報酬]],HDATE23[月  額],HDATE23[厚生年金],"",0,1),"0")</f>
        <v>23790</v>
      </c>
      <c r="W326" s="86">
        <v>46464</v>
      </c>
      <c r="X3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2" t="s">
        <v>46</v>
      </c>
      <c r="Z326" s="80" t="s">
        <v>2020</v>
      </c>
      <c r="AA326" s="83" t="s">
        <v>3046</v>
      </c>
      <c r="AB326" s="83" t="s">
        <v>3075</v>
      </c>
      <c r="AC326" s="87" t="s">
        <v>1697</v>
      </c>
      <c r="AD326" s="87">
        <v>44649</v>
      </c>
      <c r="AE326" s="87">
        <v>45727</v>
      </c>
      <c r="AF326" s="87"/>
      <c r="AG326" s="103" t="s">
        <v>878</v>
      </c>
      <c r="AH326" s="80" t="s">
        <v>879</v>
      </c>
      <c r="AJ326" s="100">
        <f>DBGenzai[[#This Row],[入社日]]</f>
        <v>44649</v>
      </c>
      <c r="AK326" s="343"/>
      <c r="AL326" s="355"/>
      <c r="AM326" s="77"/>
      <c r="AN326" s="355"/>
      <c r="AO326" s="345"/>
    </row>
    <row r="327" spans="1:41">
      <c r="A327" s="79" t="s">
        <v>114</v>
      </c>
      <c r="B327" s="80">
        <v>220326</v>
      </c>
      <c r="C327" s="81"/>
      <c r="D327" s="82" t="s">
        <v>283</v>
      </c>
      <c r="E327" s="101" t="s">
        <v>4637</v>
      </c>
      <c r="F327" s="101"/>
      <c r="G327" s="101"/>
      <c r="H327" s="83" t="s">
        <v>884</v>
      </c>
      <c r="I327" s="83" t="s">
        <v>885</v>
      </c>
      <c r="J327" s="80" t="s">
        <v>43</v>
      </c>
      <c r="K327" s="80" t="s">
        <v>44</v>
      </c>
      <c r="L327" s="84">
        <v>34602</v>
      </c>
      <c r="M327" s="80">
        <f ca="1">DATEDIF(DBGenzai[[#This Row],[生年月日]],TODAY(),"Y")</f>
        <v>31</v>
      </c>
      <c r="N327" s="347">
        <v>1400</v>
      </c>
      <c r="O327" s="85"/>
      <c r="P327" s="347">
        <v>2000</v>
      </c>
      <c r="Q327" s="85" t="s">
        <v>286</v>
      </c>
      <c r="R327" s="347">
        <f t="shared" si="5"/>
        <v>600</v>
      </c>
      <c r="S327" s="85">
        <v>260000</v>
      </c>
      <c r="T327" s="78">
        <f>IF(OR(DBGenzai[[#This Row],[標準報酬]]="",DBGenzai[[#This Row],[標準報酬]]=0),"",ROUNDUP(_xlfn.XLOOKUP(DBGenzai[[#This Row],[標準報酬]],HDATE23[月  額],HDATE23[健康保険],"",0,1)-0.5,0))</f>
        <v>13039</v>
      </c>
      <c r="U3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5">
        <f ca="1">IF(DBGenzai[[#This Row],[年齢]]&lt;=69,_xlfn.XLOOKUP(DBGenzai[[#This Row],[標準報酬]],HDATE23[月  額],HDATE23[厚生年金],"",0,1),"0")</f>
        <v>23790</v>
      </c>
      <c r="W327" s="86">
        <v>45325</v>
      </c>
      <c r="X3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2" t="s">
        <v>46</v>
      </c>
      <c r="Z327" s="80" t="s">
        <v>375</v>
      </c>
      <c r="AA327" s="83" t="s">
        <v>2041</v>
      </c>
      <c r="AB327" s="83" t="s">
        <v>2042</v>
      </c>
      <c r="AC327" s="87">
        <v>44649</v>
      </c>
      <c r="AD327" s="87">
        <v>44650</v>
      </c>
      <c r="AE327" s="87">
        <v>45247</v>
      </c>
      <c r="AF327" s="87"/>
      <c r="AG327" s="103" t="s">
        <v>888</v>
      </c>
      <c r="AH327" s="87">
        <v>44671</v>
      </c>
      <c r="AJ327" s="100">
        <f>DBGenzai[[#This Row],[入社日]]</f>
        <v>44650</v>
      </c>
      <c r="AK327" s="343"/>
      <c r="AL327" s="355"/>
      <c r="AM327" s="77"/>
      <c r="AN327" s="355"/>
      <c r="AO327" s="345"/>
    </row>
    <row r="328" spans="1:41">
      <c r="A328" s="79" t="s">
        <v>114</v>
      </c>
      <c r="B328" s="80">
        <v>220327</v>
      </c>
      <c r="C328" s="81">
        <v>232053</v>
      </c>
      <c r="D328" s="82" t="s">
        <v>152</v>
      </c>
      <c r="E328" s="93" t="s">
        <v>4630</v>
      </c>
      <c r="F328" s="267" t="s">
        <v>1991</v>
      </c>
      <c r="G328" s="267"/>
      <c r="H328" s="83" t="s">
        <v>889</v>
      </c>
      <c r="I328" s="83" t="s">
        <v>890</v>
      </c>
      <c r="J328" s="80" t="s">
        <v>43</v>
      </c>
      <c r="K328" s="80" t="s">
        <v>44</v>
      </c>
      <c r="L328" s="84">
        <v>34277</v>
      </c>
      <c r="M328" s="80">
        <f ca="1">DATEDIF(DBGenzai[[#This Row],[生年月日]],TODAY(),"Y")</f>
        <v>32</v>
      </c>
      <c r="N328" s="347">
        <v>1350</v>
      </c>
      <c r="O328" s="85"/>
      <c r="P328" s="347">
        <v>1750</v>
      </c>
      <c r="Q328" s="85"/>
      <c r="R328" s="347">
        <f t="shared" si="5"/>
        <v>400</v>
      </c>
      <c r="S328" s="85"/>
      <c r="T328" s="78" t="str">
        <f>IF(OR(DBGenzai[[#This Row],[標準報酬]]="",DBGenzai[[#This Row],[標準報酬]]=0),"",ROUNDUP(_xlfn.XLOOKUP(DBGenzai[[#This Row],[標準報酬]],HDATE23[月  額],HDATE23[健康保険],"",0,1)-0.5,0))</f>
        <v/>
      </c>
      <c r="U3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5" t="str">
        <f ca="1">IF(DBGenzai[[#This Row],[年齢]]&lt;=69,_xlfn.XLOOKUP(DBGenzai[[#This Row],[標準報酬]],HDATE23[月  額],HDATE23[厚生年金],"",0,1),"0")</f>
        <v/>
      </c>
      <c r="W328" s="86">
        <v>44940</v>
      </c>
      <c r="X3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2" t="s">
        <v>46</v>
      </c>
      <c r="Z328" s="80" t="s">
        <v>208</v>
      </c>
      <c r="AA328" s="83" t="s">
        <v>378</v>
      </c>
      <c r="AB328" s="83" t="s">
        <v>1743</v>
      </c>
      <c r="AC328" s="87">
        <v>44647</v>
      </c>
      <c r="AD328" s="87">
        <v>44651</v>
      </c>
      <c r="AE328" s="87">
        <v>44831</v>
      </c>
      <c r="AF328" s="87">
        <v>44849</v>
      </c>
      <c r="AG328" s="103" t="s">
        <v>882</v>
      </c>
      <c r="AH328" s="87">
        <v>44671</v>
      </c>
      <c r="AJ328" s="100">
        <f>DBGenzai[[#This Row],[入社日]]</f>
        <v>44651</v>
      </c>
      <c r="AK328" s="343"/>
      <c r="AL328" s="355"/>
      <c r="AM328" s="77"/>
      <c r="AN328" s="355"/>
      <c r="AO328" s="345"/>
    </row>
    <row r="329" spans="1:41">
      <c r="A329" s="79" t="s">
        <v>114</v>
      </c>
      <c r="B329" s="80">
        <v>220401</v>
      </c>
      <c r="C329" s="81">
        <v>232054</v>
      </c>
      <c r="D329" s="82" t="s">
        <v>152</v>
      </c>
      <c r="E329" s="93" t="s">
        <v>4670</v>
      </c>
      <c r="F329" s="256" t="s">
        <v>1872</v>
      </c>
      <c r="G329" s="256"/>
      <c r="H329" s="83" t="s">
        <v>891</v>
      </c>
      <c r="I329" s="83" t="s">
        <v>892</v>
      </c>
      <c r="J329" s="80" t="s">
        <v>275</v>
      </c>
      <c r="K329" s="80" t="s">
        <v>44</v>
      </c>
      <c r="L329" s="84">
        <v>35437</v>
      </c>
      <c r="M329" s="80">
        <f ca="1">DATEDIF(DBGenzai[[#This Row],[生年月日]],TODAY(),"Y")</f>
        <v>28</v>
      </c>
      <c r="N329" s="347">
        <v>1250</v>
      </c>
      <c r="O329" s="85"/>
      <c r="P329" s="347">
        <v>1660</v>
      </c>
      <c r="Q329" s="85"/>
      <c r="R329" s="347">
        <f t="shared" si="5"/>
        <v>410</v>
      </c>
      <c r="S329" s="85">
        <v>180000</v>
      </c>
      <c r="T329" s="78">
        <f>IF(OR(DBGenzai[[#This Row],[標準報酬]]="",DBGenzai[[#This Row],[標準報酬]]=0),"",ROUNDUP(_xlfn.XLOOKUP(DBGenzai[[#This Row],[標準報酬]],HDATE23[月  額],HDATE23[健康保険],"",0,1)-0.5,0))</f>
        <v>9027</v>
      </c>
      <c r="U3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5">
        <f ca="1">IF(DBGenzai[[#This Row],[年齢]]&lt;=69,_xlfn.XLOOKUP(DBGenzai[[#This Row],[標準報酬]],HDATE23[月  額],HDATE23[厚生年金],"",0,1),"0")</f>
        <v>16470</v>
      </c>
      <c r="W329" s="86">
        <v>45098</v>
      </c>
      <c r="X3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2" t="s">
        <v>46</v>
      </c>
      <c r="Z329" s="80" t="s">
        <v>208</v>
      </c>
      <c r="AA329" s="83" t="s">
        <v>2155</v>
      </c>
      <c r="AB329" s="83" t="s">
        <v>2163</v>
      </c>
      <c r="AC329" s="87">
        <v>44963</v>
      </c>
      <c r="AD329" s="87">
        <v>44655</v>
      </c>
      <c r="AE329" s="87">
        <v>45040</v>
      </c>
      <c r="AF329" s="87"/>
      <c r="AG329" s="103" t="s">
        <v>882</v>
      </c>
      <c r="AH329" s="87">
        <v>44671</v>
      </c>
      <c r="AJ329" s="100">
        <f>DBGenzai[[#This Row],[入社日]]</f>
        <v>44655</v>
      </c>
      <c r="AK329" s="343"/>
      <c r="AL329" s="355"/>
      <c r="AM329" s="77"/>
      <c r="AN329" s="355"/>
      <c r="AO329" s="345"/>
    </row>
    <row r="330" spans="1:41">
      <c r="A330" s="79" t="s">
        <v>114</v>
      </c>
      <c r="B330" s="80">
        <v>220402</v>
      </c>
      <c r="C330" s="81"/>
      <c r="D330" s="82" t="s">
        <v>830</v>
      </c>
      <c r="E330" s="93"/>
      <c r="F330" s="93"/>
      <c r="G330" s="93"/>
      <c r="H330" s="83" t="s">
        <v>894</v>
      </c>
      <c r="I330" s="83" t="s">
        <v>895</v>
      </c>
      <c r="J330" s="80" t="s">
        <v>43</v>
      </c>
      <c r="K330" s="80" t="s">
        <v>44</v>
      </c>
      <c r="L330" s="84">
        <v>31531</v>
      </c>
      <c r="M330" s="80">
        <f ca="1">DATEDIF(DBGenzai[[#This Row],[生年月日]],TODAY(),"Y")</f>
        <v>39</v>
      </c>
      <c r="N330" s="347">
        <v>1400</v>
      </c>
      <c r="O330" s="85"/>
      <c r="P330" s="347">
        <v>1800</v>
      </c>
      <c r="Q330" s="85"/>
      <c r="R330" s="347">
        <f t="shared" si="5"/>
        <v>400</v>
      </c>
      <c r="S330" s="85">
        <v>180000</v>
      </c>
      <c r="T330" s="78">
        <f>IF(OR(DBGenzai[[#This Row],[標準報酬]]="",DBGenzai[[#This Row],[標準報酬]]=0),"",ROUNDUP(_xlfn.XLOOKUP(DBGenzai[[#This Row],[標準報酬]],HDATE23[月  額],HDATE23[健康保険],"",0,1)-0.5,0))</f>
        <v>9027</v>
      </c>
      <c r="U3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5">
        <f ca="1">IF(DBGenzai[[#This Row],[年齢]]&lt;=69,_xlfn.XLOOKUP(DBGenzai[[#This Row],[標準報酬]],HDATE23[月  額],HDATE23[厚生年金],"",0,1),"0")</f>
        <v>16470</v>
      </c>
      <c r="W330" s="86">
        <v>45273</v>
      </c>
      <c r="X3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2" t="s">
        <v>46</v>
      </c>
      <c r="Z330" s="80" t="s">
        <v>896</v>
      </c>
      <c r="AA330" s="83" t="s">
        <v>897</v>
      </c>
      <c r="AB330" s="83" t="s">
        <v>898</v>
      </c>
      <c r="AC330" s="87" t="s">
        <v>49</v>
      </c>
      <c r="AD330" s="87">
        <v>44655</v>
      </c>
      <c r="AE330" s="87">
        <v>45105</v>
      </c>
      <c r="AF330" s="87"/>
      <c r="AG330" s="103" t="s">
        <v>899</v>
      </c>
      <c r="AH330" s="87">
        <v>44671</v>
      </c>
      <c r="AJ330" s="100">
        <f>DBGenzai[[#This Row],[入社日]]</f>
        <v>44655</v>
      </c>
      <c r="AK330" s="343"/>
      <c r="AL330" s="355"/>
      <c r="AM330" s="77"/>
      <c r="AN330" s="355"/>
      <c r="AO330" s="345"/>
    </row>
    <row r="331" spans="1:41">
      <c r="A331" s="79" t="s">
        <v>114</v>
      </c>
      <c r="B331" s="80">
        <v>220403</v>
      </c>
      <c r="C331" s="81">
        <v>242038</v>
      </c>
      <c r="D331" s="82" t="s">
        <v>95</v>
      </c>
      <c r="E331" s="270" t="s">
        <v>4625</v>
      </c>
      <c r="F331" s="101" t="s">
        <v>1987</v>
      </c>
      <c r="G331" s="6" t="s">
        <v>2649</v>
      </c>
      <c r="H331" s="83" t="s">
        <v>900</v>
      </c>
      <c r="I331" s="83" t="s">
        <v>901</v>
      </c>
      <c r="J331" s="80" t="s">
        <v>43</v>
      </c>
      <c r="K331" s="80" t="s">
        <v>44</v>
      </c>
      <c r="L331" s="84">
        <v>34748</v>
      </c>
      <c r="M331" s="80">
        <f ca="1">DATEDIF(DBGenzai[[#This Row],[生年月日]],TODAY(),"Y")</f>
        <v>30</v>
      </c>
      <c r="N331" s="347">
        <v>1420</v>
      </c>
      <c r="O331" s="85"/>
      <c r="P331" s="347">
        <v>1820</v>
      </c>
      <c r="Q331" s="85"/>
      <c r="R331" s="347">
        <f t="shared" si="5"/>
        <v>400</v>
      </c>
      <c r="S331" s="85">
        <v>300000</v>
      </c>
      <c r="T331" s="78">
        <f>IF(OR(DBGenzai[[#This Row],[標準報酬]]="",DBGenzai[[#This Row],[標準報酬]]=0),"",ROUNDUP(_xlfn.XLOOKUP(DBGenzai[[#This Row],[標準報酬]],HDATE23[月  額],HDATE23[健康保険],"",0,1)-0.5,0))</f>
        <v>15045</v>
      </c>
      <c r="U3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5">
        <f ca="1">IF(DBGenzai[[#This Row],[年齢]]&lt;=69,_xlfn.XLOOKUP(DBGenzai[[#This Row],[標準報酬]],HDATE23[月  額],HDATE23[厚生年金],"",0,1),"0")</f>
        <v>27450</v>
      </c>
      <c r="W331" s="86">
        <v>46723</v>
      </c>
      <c r="X3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2" t="s">
        <v>46</v>
      </c>
      <c r="Z331" s="80" t="s">
        <v>1706</v>
      </c>
      <c r="AA331" s="83" t="s">
        <v>3649</v>
      </c>
      <c r="AB331" s="83" t="s">
        <v>3650</v>
      </c>
      <c r="AC331" s="87" t="s">
        <v>49</v>
      </c>
      <c r="AD331" s="87">
        <v>44658</v>
      </c>
      <c r="AE331" s="87">
        <v>45762</v>
      </c>
      <c r="AF331" s="87"/>
      <c r="AG331" s="103" t="s">
        <v>878</v>
      </c>
      <c r="AH331" s="87">
        <v>44671</v>
      </c>
      <c r="AJ331" s="100">
        <f>DBGenzai[[#This Row],[入社日]]</f>
        <v>44658</v>
      </c>
      <c r="AK331" s="343"/>
      <c r="AL331" s="355"/>
      <c r="AM331" s="77"/>
      <c r="AN331" s="355"/>
      <c r="AO331" s="345" t="s">
        <v>4396</v>
      </c>
    </row>
    <row r="332" spans="1:41">
      <c r="A332" s="79" t="s">
        <v>114</v>
      </c>
      <c r="B332" s="80">
        <v>220406</v>
      </c>
      <c r="C332" s="81">
        <v>232055</v>
      </c>
      <c r="D332" s="82" t="s">
        <v>152</v>
      </c>
      <c r="E332" s="93" t="s">
        <v>4630</v>
      </c>
      <c r="F332" s="256" t="s">
        <v>3771</v>
      </c>
      <c r="G332" s="256" t="s">
        <v>3772</v>
      </c>
      <c r="H332" s="83" t="s">
        <v>902</v>
      </c>
      <c r="I332" s="83" t="s">
        <v>903</v>
      </c>
      <c r="J332" s="80" t="s">
        <v>43</v>
      </c>
      <c r="K332" s="80" t="s">
        <v>695</v>
      </c>
      <c r="L332" s="84">
        <v>32908</v>
      </c>
      <c r="M332" s="80">
        <f ca="1">DATEDIF(DBGenzai[[#This Row],[生年月日]],TODAY(),"Y")</f>
        <v>35</v>
      </c>
      <c r="N332" s="347">
        <v>1410</v>
      </c>
      <c r="O332" s="85"/>
      <c r="P332" s="347">
        <v>1850</v>
      </c>
      <c r="Q332" s="85"/>
      <c r="R332" s="347">
        <f t="shared" si="5"/>
        <v>440</v>
      </c>
      <c r="S332" s="85">
        <v>300000</v>
      </c>
      <c r="T332" s="78">
        <f>IF(OR(DBGenzai[[#This Row],[標準報酬]]="",DBGenzai[[#This Row],[標準報酬]]=0),"",ROUNDUP(_xlfn.XLOOKUP(DBGenzai[[#This Row],[標準報酬]],HDATE23[月  額],HDATE23[健康保険],"",0,1)-0.5,0))</f>
        <v>15045</v>
      </c>
      <c r="U3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5">
        <f ca="1">IF(DBGenzai[[#This Row],[年齢]]&lt;=69,_xlfn.XLOOKUP(DBGenzai[[#This Row],[標準報酬]],HDATE23[月  額],HDATE23[厚生年金],"",0,1),"0")</f>
        <v>27450</v>
      </c>
      <c r="W332" s="86">
        <v>46017</v>
      </c>
      <c r="X3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2" s="82" t="s">
        <v>46</v>
      </c>
      <c r="Z332" s="80" t="s">
        <v>208</v>
      </c>
      <c r="AA332" s="83" t="s">
        <v>2165</v>
      </c>
      <c r="AB332" s="83" t="s">
        <v>904</v>
      </c>
      <c r="AC332" s="87">
        <v>44656</v>
      </c>
      <c r="AD332" s="87">
        <v>44659</v>
      </c>
      <c r="AE332" s="87">
        <v>46017</v>
      </c>
      <c r="AF332" s="87"/>
      <c r="AG332" s="103" t="s">
        <v>882</v>
      </c>
      <c r="AH332" s="87">
        <v>44679</v>
      </c>
      <c r="AJ332" s="100">
        <f>DBGenzai[[#This Row],[入社日]]</f>
        <v>44659</v>
      </c>
      <c r="AK332" s="343"/>
      <c r="AL332" s="355"/>
      <c r="AM332" s="77"/>
      <c r="AN332" s="355"/>
      <c r="AO332" s="345"/>
    </row>
    <row r="333" spans="1:41">
      <c r="A333" s="79" t="s">
        <v>114</v>
      </c>
      <c r="B333" s="80">
        <v>220404</v>
      </c>
      <c r="C333" s="81"/>
      <c r="D333" s="82" t="s">
        <v>76</v>
      </c>
      <c r="E333" s="270" t="s">
        <v>4671</v>
      </c>
      <c r="F333" s="262"/>
      <c r="G333" s="262"/>
      <c r="H333" s="83" t="s">
        <v>907</v>
      </c>
      <c r="I333" s="83" t="s">
        <v>908</v>
      </c>
      <c r="J333" s="80" t="s">
        <v>43</v>
      </c>
      <c r="K333" s="80" t="s">
        <v>64</v>
      </c>
      <c r="L333" s="84">
        <v>22349</v>
      </c>
      <c r="M333" s="80">
        <f ca="1">DATEDIF(DBGenzai[[#This Row],[生年月日]],TODAY(),"Y")</f>
        <v>64</v>
      </c>
      <c r="N333" s="347">
        <v>1400</v>
      </c>
      <c r="O333" s="85"/>
      <c r="P333" s="347">
        <v>1750</v>
      </c>
      <c r="Q333" s="85"/>
      <c r="R333" s="347">
        <f t="shared" si="5"/>
        <v>350</v>
      </c>
      <c r="S333" s="85"/>
      <c r="T333" s="78" t="str">
        <f>IF(OR(DBGenzai[[#This Row],[標準報酬]]="",DBGenzai[[#This Row],[標準報酬]]=0),"",ROUNDUP(_xlfn.XLOOKUP(DBGenzai[[#This Row],[標準報酬]],HDATE23[月  額],HDATE23[健康保険],"",0,1)-0.5,0))</f>
        <v/>
      </c>
      <c r="U3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5" t="str">
        <f ca="1">IF(DBGenzai[[#This Row],[年齢]]&lt;=69,_xlfn.XLOOKUP(DBGenzai[[#This Row],[標準報酬]],HDATE23[月  額],HDATE23[厚生年金],"",0,1),"0")</f>
        <v/>
      </c>
      <c r="W333" s="86">
        <v>43616</v>
      </c>
      <c r="X3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2" t="s">
        <v>46</v>
      </c>
      <c r="Z333" s="80" t="s">
        <v>909</v>
      </c>
      <c r="AA333" s="83" t="s">
        <v>910</v>
      </c>
      <c r="AB333" s="83" t="s">
        <v>3485</v>
      </c>
      <c r="AC333" s="87">
        <v>44658</v>
      </c>
      <c r="AD333" s="87">
        <v>44659</v>
      </c>
      <c r="AE333" s="87">
        <v>44715</v>
      </c>
      <c r="AF333" s="87"/>
      <c r="AG333" s="103">
        <v>44713</v>
      </c>
      <c r="AH333" s="87">
        <v>44669</v>
      </c>
      <c r="AI333" s="73" t="s">
        <v>911</v>
      </c>
      <c r="AJ333" s="100">
        <f>DBGenzai[[#This Row],[入社日]]</f>
        <v>44659</v>
      </c>
      <c r="AK333" s="343"/>
      <c r="AL333" s="355"/>
      <c r="AM333" s="77"/>
      <c r="AN333" s="355"/>
      <c r="AO333" s="345"/>
    </row>
    <row r="334" spans="1:41">
      <c r="A334" s="79" t="s">
        <v>114</v>
      </c>
      <c r="B334" s="80">
        <v>220405</v>
      </c>
      <c r="C334" s="81"/>
      <c r="D334" s="82" t="s">
        <v>152</v>
      </c>
      <c r="E334" s="93"/>
      <c r="F334" s="82"/>
      <c r="G334" s="82"/>
      <c r="H334" s="83" t="s">
        <v>905</v>
      </c>
      <c r="I334" s="83" t="s">
        <v>906</v>
      </c>
      <c r="J334" s="80" t="s">
        <v>43</v>
      </c>
      <c r="K334" s="80" t="s">
        <v>44</v>
      </c>
      <c r="L334" s="84">
        <v>35762</v>
      </c>
      <c r="M334" s="80">
        <f ca="1">DATEDIF(DBGenzai[[#This Row],[生年月日]],TODAY(),"Y")</f>
        <v>28</v>
      </c>
      <c r="N334" s="347">
        <v>1350</v>
      </c>
      <c r="O334" s="85"/>
      <c r="P334" s="347">
        <v>1750</v>
      </c>
      <c r="Q334" s="85"/>
      <c r="R334" s="347">
        <f t="shared" si="5"/>
        <v>400</v>
      </c>
      <c r="S334" s="85"/>
      <c r="T334" s="78" t="str">
        <f>IF(OR(DBGenzai[[#This Row],[標準報酬]]="",DBGenzai[[#This Row],[標準報酬]]=0),"",ROUNDUP(_xlfn.XLOOKUP(DBGenzai[[#This Row],[標準報酬]],HDATE23[月  額],HDATE23[健康保険],"",0,1)-0.5,0))</f>
        <v/>
      </c>
      <c r="U3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5" t="str">
        <f ca="1">IF(DBGenzai[[#This Row],[年齢]]&lt;=69,_xlfn.XLOOKUP(DBGenzai[[#This Row],[標準報酬]],HDATE23[月  額],HDATE23[厚生年金],"",0,1),"0")</f>
        <v/>
      </c>
      <c r="W334" s="86">
        <v>44911</v>
      </c>
      <c r="X3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2" t="s">
        <v>46</v>
      </c>
      <c r="Z334" s="80" t="s">
        <v>208</v>
      </c>
      <c r="AA334" s="83" t="s">
        <v>209</v>
      </c>
      <c r="AB334" s="83" t="s">
        <v>433</v>
      </c>
      <c r="AC334" s="87">
        <v>44652</v>
      </c>
      <c r="AD334" s="87">
        <v>44659</v>
      </c>
      <c r="AE334" s="87">
        <v>44680</v>
      </c>
      <c r="AF334" s="87"/>
      <c r="AG334" s="103"/>
      <c r="AH334" s="87">
        <v>44678</v>
      </c>
      <c r="AJ334" s="100">
        <f>DBGenzai[[#This Row],[入社日]]</f>
        <v>44659</v>
      </c>
      <c r="AK334" s="343"/>
      <c r="AL334" s="355"/>
      <c r="AM334" s="77"/>
      <c r="AN334" s="355"/>
      <c r="AO334" s="345"/>
    </row>
    <row r="335" spans="1:41">
      <c r="A335" s="79" t="s">
        <v>114</v>
      </c>
      <c r="B335" s="80">
        <v>220407</v>
      </c>
      <c r="C335" s="81"/>
      <c r="D335" s="82" t="s">
        <v>144</v>
      </c>
      <c r="E335" s="101" t="s">
        <v>4650</v>
      </c>
      <c r="F335" s="101"/>
      <c r="G335" s="101"/>
      <c r="H335" s="83" t="s">
        <v>912</v>
      </c>
      <c r="I335" s="83" t="s">
        <v>913</v>
      </c>
      <c r="J335" s="80" t="s">
        <v>43</v>
      </c>
      <c r="K335" s="80" t="s">
        <v>44</v>
      </c>
      <c r="L335" s="84">
        <v>32210</v>
      </c>
      <c r="M335" s="80">
        <f ca="1">DATEDIF(DBGenzai[[#This Row],[生年月日]],TODAY(),"Y")</f>
        <v>37</v>
      </c>
      <c r="N335" s="347">
        <v>1600</v>
      </c>
      <c r="O335" s="85" t="s">
        <v>914</v>
      </c>
      <c r="P335" s="347">
        <v>2100</v>
      </c>
      <c r="Q335" s="85"/>
      <c r="R335" s="347">
        <f t="shared" si="5"/>
        <v>500</v>
      </c>
      <c r="S335" s="85">
        <v>410000</v>
      </c>
      <c r="T335" s="78">
        <f>IF(OR(DBGenzai[[#This Row],[標準報酬]]="",DBGenzai[[#This Row],[標準報酬]]=0),"",ROUNDUP(_xlfn.XLOOKUP(DBGenzai[[#This Row],[標準報酬]],HDATE23[月  額],HDATE23[健康保険],"",0,1)-0.5,0))</f>
        <v>20561</v>
      </c>
      <c r="U3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5">
        <f ca="1">IF(DBGenzai[[#This Row],[年齢]]&lt;=69,_xlfn.XLOOKUP(DBGenzai[[#This Row],[標準報酬]],HDATE23[月  額],HDATE23[厚生年金],"",0,1),"0")</f>
        <v>37515</v>
      </c>
      <c r="W335" s="86">
        <v>46324</v>
      </c>
      <c r="X3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2" t="s">
        <v>46</v>
      </c>
      <c r="Z335" s="80" t="s">
        <v>148</v>
      </c>
      <c r="AA335" s="83" t="s">
        <v>471</v>
      </c>
      <c r="AB335" s="83" t="s">
        <v>472</v>
      </c>
      <c r="AC335" s="87">
        <v>44662</v>
      </c>
      <c r="AD335" s="87">
        <v>44663</v>
      </c>
      <c r="AE335" s="87">
        <v>45321</v>
      </c>
      <c r="AF335" s="87"/>
      <c r="AG335" s="103" t="s">
        <v>899</v>
      </c>
      <c r="AH335" s="87">
        <v>44672</v>
      </c>
      <c r="AJ335" s="100">
        <f>DBGenzai[[#This Row],[入社日]]</f>
        <v>44663</v>
      </c>
      <c r="AK335" s="343"/>
      <c r="AL335" s="355"/>
      <c r="AM335" s="77"/>
      <c r="AN335" s="355"/>
      <c r="AO335" s="345"/>
    </row>
    <row r="336" spans="1:41">
      <c r="A336" s="79" t="s">
        <v>114</v>
      </c>
      <c r="B336" s="80">
        <v>220307</v>
      </c>
      <c r="C336" s="81">
        <v>104</v>
      </c>
      <c r="D336" s="82" t="s">
        <v>70</v>
      </c>
      <c r="E336" s="262"/>
      <c r="F336" s="262"/>
      <c r="G336" s="262"/>
      <c r="H336" s="83" t="s">
        <v>919</v>
      </c>
      <c r="I336" s="83" t="s">
        <v>920</v>
      </c>
      <c r="J336" s="80" t="s">
        <v>43</v>
      </c>
      <c r="K336" s="80" t="s">
        <v>44</v>
      </c>
      <c r="L336" s="84">
        <v>34917</v>
      </c>
      <c r="M336" s="80">
        <f ca="1">DATEDIF(DBGenzai[[#This Row],[生年月日]],TODAY(),"Y")</f>
        <v>30</v>
      </c>
      <c r="N336" s="347">
        <v>1300</v>
      </c>
      <c r="O336" s="85"/>
      <c r="P336" s="347">
        <v>1750</v>
      </c>
      <c r="Q336" s="85"/>
      <c r="R336" s="347">
        <f t="shared" si="5"/>
        <v>450</v>
      </c>
      <c r="S336" s="85">
        <v>180000</v>
      </c>
      <c r="T336" s="78">
        <f>IF(OR(DBGenzai[[#This Row],[標準報酬]]="",DBGenzai[[#This Row],[標準報酬]]=0),"",ROUNDUP(_xlfn.XLOOKUP(DBGenzai[[#This Row],[標準報酬]],HDATE23[月  額],HDATE23[健康保険],"",0,1)-0.5,0))</f>
        <v>9027</v>
      </c>
      <c r="U3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5">
        <f ca="1">IF(DBGenzai[[#This Row],[年齢]]&lt;=69,_xlfn.XLOOKUP(DBGenzai[[#This Row],[標準報酬]],HDATE23[月  額],HDATE23[厚生年金],"",0,1),"0")</f>
        <v>16470</v>
      </c>
      <c r="W336" s="86">
        <v>45282</v>
      </c>
      <c r="X3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2" t="s">
        <v>46</v>
      </c>
      <c r="Z336" s="80" t="s">
        <v>188</v>
      </c>
      <c r="AA336" s="83" t="s">
        <v>189</v>
      </c>
      <c r="AB336" s="83" t="s">
        <v>190</v>
      </c>
      <c r="AC336" s="87">
        <v>44955</v>
      </c>
      <c r="AD336" s="87">
        <v>44664</v>
      </c>
      <c r="AE336" s="87">
        <v>45044</v>
      </c>
      <c r="AF336" s="87">
        <v>45061</v>
      </c>
      <c r="AG336" s="103">
        <v>44682</v>
      </c>
      <c r="AH336" s="80" t="s">
        <v>50</v>
      </c>
      <c r="AI336" s="73" t="s">
        <v>923</v>
      </c>
      <c r="AJ336" s="100">
        <f>DBGenzai[[#This Row],[入社日]]</f>
        <v>44664</v>
      </c>
      <c r="AK336" s="343"/>
      <c r="AL336" s="355"/>
      <c r="AM336" s="77"/>
      <c r="AN336" s="355"/>
      <c r="AO336" s="345"/>
    </row>
    <row r="337" spans="1:41">
      <c r="A337" s="79" t="s">
        <v>114</v>
      </c>
      <c r="B337" s="80">
        <v>220408</v>
      </c>
      <c r="C337" s="81"/>
      <c r="D337" s="82" t="s">
        <v>529</v>
      </c>
      <c r="E337" s="93"/>
      <c r="F337" s="93"/>
      <c r="G337" s="93"/>
      <c r="H337" s="83" t="s">
        <v>915</v>
      </c>
      <c r="I337" s="83" t="s">
        <v>916</v>
      </c>
      <c r="J337" s="80" t="s">
        <v>43</v>
      </c>
      <c r="K337" s="80" t="s">
        <v>44</v>
      </c>
      <c r="L337" s="84">
        <v>34783</v>
      </c>
      <c r="M337" s="80">
        <f ca="1">DATEDIF(DBGenzai[[#This Row],[生年月日]],TODAY(),"Y")</f>
        <v>30</v>
      </c>
      <c r="N337" s="347">
        <v>1400</v>
      </c>
      <c r="O337" s="85"/>
      <c r="P337" s="347">
        <v>2000</v>
      </c>
      <c r="Q337" s="85"/>
      <c r="R337" s="347">
        <f t="shared" si="5"/>
        <v>600</v>
      </c>
      <c r="S337" s="85"/>
      <c r="T337" s="78" t="str">
        <f>IF(OR(DBGenzai[[#This Row],[標準報酬]]="",DBGenzai[[#This Row],[標準報酬]]=0),"",ROUNDUP(_xlfn.XLOOKUP(DBGenzai[[#This Row],[標準報酬]],HDATE23[月  額],HDATE23[健康保険],"",0,1)-0.5,0))</f>
        <v/>
      </c>
      <c r="U3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5" t="str">
        <f ca="1">IF(DBGenzai[[#This Row],[年齢]]&lt;=69,_xlfn.XLOOKUP(DBGenzai[[#This Row],[標準報酬]],HDATE23[月  額],HDATE23[厚生年金],"",0,1),"0")</f>
        <v/>
      </c>
      <c r="W337" s="86">
        <v>46463</v>
      </c>
      <c r="X3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2" t="s">
        <v>46</v>
      </c>
      <c r="Z337" s="80" t="s">
        <v>917</v>
      </c>
      <c r="AA337" s="83" t="s">
        <v>3799</v>
      </c>
      <c r="AB337" s="83" t="s">
        <v>918</v>
      </c>
      <c r="AC337" s="87" t="s">
        <v>49</v>
      </c>
      <c r="AD337" s="87">
        <v>44664</v>
      </c>
      <c r="AE337" s="87">
        <v>44701</v>
      </c>
      <c r="AF337" s="87"/>
      <c r="AG337" s="103" t="s">
        <v>882</v>
      </c>
      <c r="AH337" s="87">
        <v>44679</v>
      </c>
      <c r="AJ337" s="100">
        <f>DBGenzai[[#This Row],[入社日]]</f>
        <v>44664</v>
      </c>
      <c r="AK337" s="343"/>
      <c r="AL337" s="355"/>
      <c r="AM337" s="77"/>
      <c r="AN337" s="355"/>
      <c r="AO337" s="345"/>
    </row>
    <row r="338" spans="1:41">
      <c r="A338" s="79" t="s">
        <v>114</v>
      </c>
      <c r="B338" s="80">
        <v>220410</v>
      </c>
      <c r="C338" s="81"/>
      <c r="D338" s="114" t="s">
        <v>2382</v>
      </c>
      <c r="E338" s="101" t="s">
        <v>4662</v>
      </c>
      <c r="F338" s="101"/>
      <c r="G338" s="101"/>
      <c r="H338" s="83" t="s">
        <v>924</v>
      </c>
      <c r="I338" s="83" t="s">
        <v>925</v>
      </c>
      <c r="J338" s="80" t="s">
        <v>43</v>
      </c>
      <c r="K338" s="80" t="s">
        <v>44</v>
      </c>
      <c r="L338" s="84">
        <v>35090</v>
      </c>
      <c r="M338" s="80">
        <f ca="1">DATEDIF(DBGenzai[[#This Row],[生年月日]],TODAY(),"Y")</f>
        <v>29</v>
      </c>
      <c r="N338" s="347">
        <v>1400</v>
      </c>
      <c r="O338" s="85"/>
      <c r="P338" s="347">
        <v>1900</v>
      </c>
      <c r="Q338" s="85"/>
      <c r="R338" s="347">
        <f t="shared" si="5"/>
        <v>500</v>
      </c>
      <c r="S338" s="85">
        <v>240000</v>
      </c>
      <c r="T338" s="78">
        <f>IF(OR(DBGenzai[[#This Row],[標準報酬]]="",DBGenzai[[#This Row],[標準報酬]]=0),"",ROUNDUP(_xlfn.XLOOKUP(DBGenzai[[#This Row],[標準報酬]],HDATE23[月  額],HDATE23[健康保険],"",0,1)-0.5,0))</f>
        <v>12036</v>
      </c>
      <c r="U3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5">
        <f ca="1">IF(DBGenzai[[#This Row],[年齢]]&lt;=69,_xlfn.XLOOKUP(DBGenzai[[#This Row],[標準報酬]],HDATE23[月  額],HDATE23[厚生年金],"",0,1),"0")</f>
        <v>21960</v>
      </c>
      <c r="W338" s="86">
        <v>45687</v>
      </c>
      <c r="X3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2" t="s">
        <v>46</v>
      </c>
      <c r="Z338" s="80" t="s">
        <v>926</v>
      </c>
      <c r="AA338" s="83" t="s">
        <v>2012</v>
      </c>
      <c r="AB338" s="83" t="s">
        <v>927</v>
      </c>
      <c r="AC338" s="87">
        <v>44664</v>
      </c>
      <c r="AD338" s="87">
        <v>44665</v>
      </c>
      <c r="AE338" s="87">
        <v>45428</v>
      </c>
      <c r="AF338" s="87"/>
      <c r="AG338" s="103" t="s">
        <v>882</v>
      </c>
      <c r="AH338" s="87">
        <v>44678</v>
      </c>
      <c r="AJ338" s="100">
        <f>DBGenzai[[#This Row],[入社日]]</f>
        <v>44665</v>
      </c>
      <c r="AK338" s="343"/>
      <c r="AL338" s="355"/>
      <c r="AM338" s="77"/>
      <c r="AN338" s="355"/>
      <c r="AO338" s="345"/>
    </row>
    <row r="339" spans="1:41">
      <c r="A339" s="79" t="s">
        <v>114</v>
      </c>
      <c r="B339" s="80">
        <v>220411</v>
      </c>
      <c r="C339" s="81">
        <v>242039</v>
      </c>
      <c r="D339" s="82" t="s">
        <v>95</v>
      </c>
      <c r="E339" s="270" t="s">
        <v>4626</v>
      </c>
      <c r="F339" s="101" t="s">
        <v>1984</v>
      </c>
      <c r="G339" s="6" t="s">
        <v>2650</v>
      </c>
      <c r="H339" s="83" t="s">
        <v>928</v>
      </c>
      <c r="I339" s="83" t="s">
        <v>1900</v>
      </c>
      <c r="J339" s="80" t="s">
        <v>43</v>
      </c>
      <c r="K339" s="80" t="s">
        <v>44</v>
      </c>
      <c r="L339" s="84">
        <v>30672</v>
      </c>
      <c r="M339" s="80">
        <f ca="1">DATEDIF(DBGenzai[[#This Row],[生年月日]],TODAY(),"Y")</f>
        <v>41</v>
      </c>
      <c r="N339" s="347">
        <v>1400</v>
      </c>
      <c r="O339" s="85"/>
      <c r="P339" s="347">
        <v>1770</v>
      </c>
      <c r="Q339" s="85"/>
      <c r="R339" s="347">
        <f t="shared" si="5"/>
        <v>370</v>
      </c>
      <c r="S339" s="85">
        <v>280000</v>
      </c>
      <c r="T339" s="78">
        <f>IF(OR(DBGenzai[[#This Row],[標準報酬]]="",DBGenzai[[#This Row],[標準報酬]]=0),"",ROUNDUP(_xlfn.XLOOKUP(DBGenzai[[#This Row],[標準報酬]],HDATE23[月  額],HDATE23[健康保険],"",0,1)-0.5,0))</f>
        <v>14042</v>
      </c>
      <c r="U3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5">
        <f ca="1">IF(DBGenzai[[#This Row],[年齢]]&lt;=69,_xlfn.XLOOKUP(DBGenzai[[#This Row],[標準報酬]],HDATE23[月  額],HDATE23[厚生年金],"",0,1),"0")</f>
        <v>25620</v>
      </c>
      <c r="W339" s="86">
        <v>45272</v>
      </c>
      <c r="X3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2" t="s">
        <v>46</v>
      </c>
      <c r="Z339" s="80" t="s">
        <v>929</v>
      </c>
      <c r="AA339" s="83" t="s">
        <v>930</v>
      </c>
      <c r="AB339" s="83" t="s">
        <v>2513</v>
      </c>
      <c r="AC339" s="87">
        <v>44665</v>
      </c>
      <c r="AD339" s="87">
        <v>44669</v>
      </c>
      <c r="AE339" s="87">
        <v>45184</v>
      </c>
      <c r="AF339" s="87"/>
      <c r="AG339" s="103" t="s">
        <v>932</v>
      </c>
      <c r="AH339" s="87">
        <v>44671</v>
      </c>
      <c r="AJ339" s="100">
        <f>DBGenzai[[#This Row],[入社日]]</f>
        <v>44669</v>
      </c>
      <c r="AK339" s="343"/>
      <c r="AL339" s="355"/>
      <c r="AM339" s="77"/>
      <c r="AN339" s="355"/>
      <c r="AO339" s="345"/>
    </row>
    <row r="340" spans="1:41">
      <c r="A340" s="79" t="s">
        <v>40</v>
      </c>
      <c r="B340" s="80">
        <v>220412</v>
      </c>
      <c r="C340" s="81">
        <v>242040</v>
      </c>
      <c r="D340" s="82" t="s">
        <v>95</v>
      </c>
      <c r="E340" s="270" t="s">
        <v>4625</v>
      </c>
      <c r="F340" s="101" t="s">
        <v>1985</v>
      </c>
      <c r="G340" s="6" t="s">
        <v>2649</v>
      </c>
      <c r="H340" s="83" t="s">
        <v>933</v>
      </c>
      <c r="I340" s="83" t="s">
        <v>934</v>
      </c>
      <c r="J340" s="80" t="s">
        <v>43</v>
      </c>
      <c r="K340" s="80" t="s">
        <v>44</v>
      </c>
      <c r="L340" s="84">
        <v>30919</v>
      </c>
      <c r="M340" s="80">
        <f ca="1">DATEDIF(DBGenzai[[#This Row],[生年月日]],TODAY(),"Y")</f>
        <v>41</v>
      </c>
      <c r="N340" s="347">
        <v>1420</v>
      </c>
      <c r="O340" s="85"/>
      <c r="P340" s="347">
        <v>1850</v>
      </c>
      <c r="Q340" s="85"/>
      <c r="R340" s="347">
        <f t="shared" si="5"/>
        <v>430</v>
      </c>
      <c r="S340" s="85">
        <v>300000</v>
      </c>
      <c r="T340" s="78">
        <f>IF(OR(DBGenzai[[#This Row],[標準報酬]]="",DBGenzai[[#This Row],[標準報酬]]=0),"",ROUNDUP(_xlfn.XLOOKUP(DBGenzai[[#This Row],[標準報酬]],HDATE23[月  額],HDATE23[健康保険],"",0,1)-0.5,0))</f>
        <v>15045</v>
      </c>
      <c r="U340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5">
        <f ca="1">IF(DBGenzai[[#This Row],[年齢]]&lt;=69,_xlfn.XLOOKUP(DBGenzai[[#This Row],[標準報酬]],HDATE23[月  額],HDATE23[厚生年金],"",0,1),"0")</f>
        <v>27450</v>
      </c>
      <c r="W340" s="86">
        <v>46636</v>
      </c>
      <c r="X3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2" t="s">
        <v>46</v>
      </c>
      <c r="Z340" s="80" t="s">
        <v>3012</v>
      </c>
      <c r="AA340" s="83" t="s">
        <v>4116</v>
      </c>
      <c r="AB340" s="83"/>
      <c r="AC340" s="87" t="s">
        <v>49</v>
      </c>
      <c r="AD340" s="87">
        <v>44669</v>
      </c>
      <c r="AE340" s="87"/>
      <c r="AF340" s="87"/>
      <c r="AG340" s="103" t="s">
        <v>878</v>
      </c>
      <c r="AH340" s="87">
        <v>44669</v>
      </c>
      <c r="AJ340" s="100">
        <f>DBGenzai[[#This Row],[入社日]]</f>
        <v>44669</v>
      </c>
      <c r="AK340" s="343"/>
      <c r="AL340" s="355"/>
      <c r="AM340" s="77"/>
      <c r="AN340" s="355"/>
      <c r="AO340" s="345" t="s">
        <v>4396</v>
      </c>
    </row>
    <row r="341" spans="1:41">
      <c r="A341" s="79" t="s">
        <v>114</v>
      </c>
      <c r="B341" s="80">
        <v>220413</v>
      </c>
      <c r="C341" s="81"/>
      <c r="D341" s="82" t="s">
        <v>144</v>
      </c>
      <c r="E341" s="259" t="s">
        <v>4650</v>
      </c>
      <c r="F341" s="259"/>
      <c r="G341" s="259"/>
      <c r="H341" s="83" t="s">
        <v>935</v>
      </c>
      <c r="I341" s="83" t="s">
        <v>936</v>
      </c>
      <c r="J341" s="80" t="s">
        <v>43</v>
      </c>
      <c r="K341" s="80" t="s">
        <v>44</v>
      </c>
      <c r="L341" s="84">
        <v>31966</v>
      </c>
      <c r="M341" s="80">
        <f ca="1">DATEDIF(DBGenzai[[#This Row],[生年月日]],TODAY(),"Y")</f>
        <v>38</v>
      </c>
      <c r="N341" s="347">
        <v>1500</v>
      </c>
      <c r="O341" s="85" t="s">
        <v>914</v>
      </c>
      <c r="P341" s="347">
        <v>2100</v>
      </c>
      <c r="Q341" s="85"/>
      <c r="R341" s="347">
        <f t="shared" si="5"/>
        <v>600</v>
      </c>
      <c r="S341" s="85">
        <v>180000</v>
      </c>
      <c r="T341" s="78">
        <f>IF(OR(DBGenzai[[#This Row],[標準報酬]]="",DBGenzai[[#This Row],[標準報酬]]=0),"",ROUNDUP(_xlfn.XLOOKUP(DBGenzai[[#This Row],[標準報酬]],HDATE23[月  額],HDATE23[健康保険],"",0,1)-0.5,0))</f>
        <v>9027</v>
      </c>
      <c r="U3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5">
        <f ca="1">IF(DBGenzai[[#This Row],[年齢]]&lt;=69,_xlfn.XLOOKUP(DBGenzai[[#This Row],[標準報酬]],HDATE23[月  額],HDATE23[厚生年金],"",0,1),"0")</f>
        <v>16470</v>
      </c>
      <c r="W341" s="86">
        <v>45350</v>
      </c>
      <c r="X3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2" t="s">
        <v>46</v>
      </c>
      <c r="Z341" s="80" t="s">
        <v>470</v>
      </c>
      <c r="AA341" s="83" t="s">
        <v>471</v>
      </c>
      <c r="AB341" s="83" t="s">
        <v>522</v>
      </c>
      <c r="AC341" s="87">
        <v>44670</v>
      </c>
      <c r="AD341" s="87">
        <v>44670</v>
      </c>
      <c r="AE341" s="87">
        <v>44944</v>
      </c>
      <c r="AF341" s="87"/>
      <c r="AG341" s="103" t="s">
        <v>932</v>
      </c>
      <c r="AH341" s="87">
        <v>44678</v>
      </c>
      <c r="AJ341" s="100">
        <f>DBGenzai[[#This Row],[入社日]]</f>
        <v>44670</v>
      </c>
      <c r="AK341" s="343"/>
      <c r="AL341" s="355"/>
      <c r="AM341" s="77"/>
      <c r="AN341" s="355"/>
      <c r="AO341" s="345"/>
    </row>
    <row r="342" spans="1:41">
      <c r="A342" s="79" t="s">
        <v>114</v>
      </c>
      <c r="B342" s="80">
        <v>220414</v>
      </c>
      <c r="C342" s="81"/>
      <c r="D342" s="82" t="s">
        <v>144</v>
      </c>
      <c r="E342" s="101" t="s">
        <v>4650</v>
      </c>
      <c r="F342" s="101"/>
      <c r="G342" s="101"/>
      <c r="H342" s="83" t="s">
        <v>937</v>
      </c>
      <c r="I342" s="83" t="s">
        <v>938</v>
      </c>
      <c r="J342" s="80" t="s">
        <v>43</v>
      </c>
      <c r="K342" s="80" t="s">
        <v>44</v>
      </c>
      <c r="L342" s="84">
        <v>33020</v>
      </c>
      <c r="M342" s="80">
        <f ca="1">DATEDIF(DBGenzai[[#This Row],[生年月日]],TODAY(),"Y")</f>
        <v>35</v>
      </c>
      <c r="N342" s="347">
        <v>1600</v>
      </c>
      <c r="O342" s="85" t="s">
        <v>914</v>
      </c>
      <c r="P342" s="347">
        <v>2100</v>
      </c>
      <c r="Q342" s="85"/>
      <c r="R342" s="347">
        <f t="shared" si="5"/>
        <v>500</v>
      </c>
      <c r="S342" s="85">
        <v>440000</v>
      </c>
      <c r="T342" s="78">
        <f>IF(OR(DBGenzai[[#This Row],[標準報酬]]="",DBGenzai[[#This Row],[標準報酬]]=0),"",ROUNDUP(_xlfn.XLOOKUP(DBGenzai[[#This Row],[標準報酬]],HDATE23[月  額],HDATE23[健康保険],"",0,1)-0.5,0))</f>
        <v>22066</v>
      </c>
      <c r="U3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5">
        <f ca="1">IF(DBGenzai[[#This Row],[年齢]]&lt;=69,_xlfn.XLOOKUP(DBGenzai[[#This Row],[標準報酬]],HDATE23[月  額],HDATE23[厚生年金],"",0,1),"0")</f>
        <v>40260</v>
      </c>
      <c r="W342" s="86">
        <v>45493</v>
      </c>
      <c r="X3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2" t="s">
        <v>46</v>
      </c>
      <c r="Z342" s="80" t="s">
        <v>148</v>
      </c>
      <c r="AA342" s="83" t="s">
        <v>678</v>
      </c>
      <c r="AB342" s="83" t="s">
        <v>679</v>
      </c>
      <c r="AC342" s="87">
        <v>44670</v>
      </c>
      <c r="AD342" s="87">
        <v>44671</v>
      </c>
      <c r="AE342" s="87">
        <v>45307</v>
      </c>
      <c r="AF342" s="87"/>
      <c r="AG342" s="103" t="s">
        <v>932</v>
      </c>
      <c r="AH342" s="87">
        <v>44678</v>
      </c>
      <c r="AJ342" s="100">
        <f>DBGenzai[[#This Row],[入社日]]</f>
        <v>44671</v>
      </c>
      <c r="AK342" s="343"/>
      <c r="AL342" s="355"/>
      <c r="AM342" s="77"/>
      <c r="AN342" s="355"/>
      <c r="AO342" s="345"/>
    </row>
    <row r="343" spans="1:41">
      <c r="A343" s="79" t="s">
        <v>114</v>
      </c>
      <c r="B343" s="80">
        <v>220415</v>
      </c>
      <c r="C343" s="81">
        <v>242041</v>
      </c>
      <c r="D343" s="82" t="s">
        <v>95</v>
      </c>
      <c r="E343" s="270" t="s">
        <v>4626</v>
      </c>
      <c r="F343" s="256" t="s">
        <v>1983</v>
      </c>
      <c r="G343" s="6" t="s">
        <v>2650</v>
      </c>
      <c r="H343" s="83" t="s">
        <v>939</v>
      </c>
      <c r="I343" s="83" t="s">
        <v>940</v>
      </c>
      <c r="J343" s="80" t="s">
        <v>43</v>
      </c>
      <c r="K343" s="80" t="s">
        <v>44</v>
      </c>
      <c r="L343" s="84">
        <v>34731</v>
      </c>
      <c r="M343" s="80">
        <f ca="1">DATEDIF(DBGenzai[[#This Row],[生年月日]],TODAY(),"Y")</f>
        <v>30</v>
      </c>
      <c r="N343" s="347">
        <v>1400</v>
      </c>
      <c r="O343" s="85"/>
      <c r="P343" s="347">
        <v>1780</v>
      </c>
      <c r="Q343" s="85"/>
      <c r="R343" s="347">
        <f t="shared" si="5"/>
        <v>380</v>
      </c>
      <c r="S343" s="85">
        <v>280000</v>
      </c>
      <c r="T343" s="78">
        <f>IF(OR(DBGenzai[[#This Row],[標準報酬]]="",DBGenzai[[#This Row],[標準報酬]]=0),"",ROUNDUP(_xlfn.XLOOKUP(DBGenzai[[#This Row],[標準報酬]],HDATE23[月  額],HDATE23[健康保険],"",0,1)-0.5,0))</f>
        <v>14042</v>
      </c>
      <c r="U3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5">
        <f ca="1">IF(DBGenzai[[#This Row],[年齢]]&lt;=69,_xlfn.XLOOKUP(DBGenzai[[#This Row],[標準報酬]],HDATE23[月  額],HDATE23[厚生年金],"",0,1),"0")</f>
        <v>25620</v>
      </c>
      <c r="W343" s="86">
        <v>45645</v>
      </c>
      <c r="X3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2" t="s">
        <v>46</v>
      </c>
      <c r="Z343" s="80" t="s">
        <v>354</v>
      </c>
      <c r="AA343" s="83" t="s">
        <v>1898</v>
      </c>
      <c r="AB343" s="83" t="s">
        <v>1899</v>
      </c>
      <c r="AC343" s="87">
        <v>44699</v>
      </c>
      <c r="AD343" s="87">
        <v>44673</v>
      </c>
      <c r="AE343" s="87">
        <v>45306</v>
      </c>
      <c r="AF343" s="87"/>
      <c r="AG343" s="103" t="s">
        <v>932</v>
      </c>
      <c r="AH343" s="87">
        <v>44697</v>
      </c>
      <c r="AJ343" s="100">
        <f>DBGenzai[[#This Row],[入社日]]</f>
        <v>44673</v>
      </c>
      <c r="AK343" s="343"/>
      <c r="AL343" s="355"/>
      <c r="AM343" s="77"/>
      <c r="AN343" s="355"/>
      <c r="AO343" s="345"/>
    </row>
    <row r="344" spans="1:41">
      <c r="A344" s="79" t="s">
        <v>114</v>
      </c>
      <c r="B344" s="80">
        <v>220416</v>
      </c>
      <c r="C344" s="81"/>
      <c r="D344" s="82" t="s">
        <v>753</v>
      </c>
      <c r="E344" s="259" t="s">
        <v>4662</v>
      </c>
      <c r="F344" s="259"/>
      <c r="G344" s="259"/>
      <c r="H344" s="83" t="s">
        <v>941</v>
      </c>
      <c r="I344" s="83" t="s">
        <v>942</v>
      </c>
      <c r="J344" s="80" t="s">
        <v>43</v>
      </c>
      <c r="K344" s="80" t="s">
        <v>44</v>
      </c>
      <c r="L344" s="84">
        <v>35596</v>
      </c>
      <c r="M344" s="80">
        <f ca="1">DATEDIF(DBGenzai[[#This Row],[生年月日]],TODAY(),"Y")</f>
        <v>28</v>
      </c>
      <c r="N344" s="347">
        <v>1400</v>
      </c>
      <c r="O344" s="85"/>
      <c r="P344" s="347">
        <v>1900</v>
      </c>
      <c r="Q344" s="85"/>
      <c r="R344" s="347">
        <f t="shared" si="5"/>
        <v>500</v>
      </c>
      <c r="S344" s="85"/>
      <c r="T344" s="78" t="str">
        <f>IF(OR(DBGenzai[[#This Row],[標準報酬]]="",DBGenzai[[#This Row],[標準報酬]]=0),"",ROUNDUP(_xlfn.XLOOKUP(DBGenzai[[#This Row],[標準報酬]],HDATE23[月  額],HDATE23[健康保険],"",0,1)-0.5,0))</f>
        <v/>
      </c>
      <c r="U3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5" t="str">
        <f ca="1">IF(DBGenzai[[#This Row],[年齢]]&lt;=69,_xlfn.XLOOKUP(DBGenzai[[#This Row],[標準報酬]],HDATE23[月  額],HDATE23[厚生年金],"",0,1),"0")</f>
        <v/>
      </c>
      <c r="W344" s="86">
        <v>45624</v>
      </c>
      <c r="X3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2" t="s">
        <v>46</v>
      </c>
      <c r="Z344" s="80" t="s">
        <v>926</v>
      </c>
      <c r="AA344" s="83" t="s">
        <v>2012</v>
      </c>
      <c r="AB344" s="83" t="s">
        <v>927</v>
      </c>
      <c r="AC344" s="87"/>
      <c r="AD344" s="87">
        <v>44676</v>
      </c>
      <c r="AE344" s="87">
        <v>44946</v>
      </c>
      <c r="AF344" s="87"/>
      <c r="AG344" s="103" t="s">
        <v>932</v>
      </c>
      <c r="AH344" s="87">
        <v>44697</v>
      </c>
      <c r="AJ344" s="100">
        <f>DBGenzai[[#This Row],[入社日]]</f>
        <v>44676</v>
      </c>
      <c r="AK344" s="343"/>
      <c r="AL344" s="355"/>
      <c r="AM344" s="77"/>
      <c r="AN344" s="355"/>
      <c r="AO344" s="345"/>
    </row>
    <row r="345" spans="1:41">
      <c r="A345" s="79" t="s">
        <v>40</v>
      </c>
      <c r="B345" s="80">
        <v>220502</v>
      </c>
      <c r="C345" s="81">
        <v>232057</v>
      </c>
      <c r="D345" s="82" t="s">
        <v>152</v>
      </c>
      <c r="E345" s="101" t="s">
        <v>4630</v>
      </c>
      <c r="F345" s="256" t="s">
        <v>3771</v>
      </c>
      <c r="G345" s="256" t="s">
        <v>3772</v>
      </c>
      <c r="H345" s="83" t="s">
        <v>943</v>
      </c>
      <c r="I345" s="83" t="s">
        <v>944</v>
      </c>
      <c r="J345" s="80" t="s">
        <v>43</v>
      </c>
      <c r="K345" s="80" t="s">
        <v>44</v>
      </c>
      <c r="L345" s="84">
        <v>34432</v>
      </c>
      <c r="M345" s="80">
        <f ca="1">DATEDIF(DBGenzai[[#This Row],[生年月日]],TODAY(),"Y")</f>
        <v>31</v>
      </c>
      <c r="N345" s="347">
        <v>1410</v>
      </c>
      <c r="O345" s="85"/>
      <c r="P345" s="347">
        <v>1830</v>
      </c>
      <c r="Q345" s="85"/>
      <c r="R345" s="347">
        <f t="shared" si="5"/>
        <v>420</v>
      </c>
      <c r="S345" s="85">
        <v>280000</v>
      </c>
      <c r="T345" s="78">
        <f>IF(OR(DBGenzai[[#This Row],[標準報酬]]="",DBGenzai[[#This Row],[標準報酬]]=0),"",ROUNDUP(_xlfn.XLOOKUP(DBGenzai[[#This Row],[標準報酬]],HDATE23[月  額],HDATE23[健康保険],"",0,1)-0.5,0))</f>
        <v>14042</v>
      </c>
      <c r="U3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5">
        <f ca="1">IF(DBGenzai[[#This Row],[年齢]]&lt;=69,_xlfn.XLOOKUP(DBGenzai[[#This Row],[標準報酬]],HDATE23[月  額],HDATE23[厚生年金],"",0,1),"0")</f>
        <v>25620</v>
      </c>
      <c r="W345" s="86">
        <v>46436</v>
      </c>
      <c r="X3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2" t="s">
        <v>46</v>
      </c>
      <c r="Z345" s="80" t="s">
        <v>208</v>
      </c>
      <c r="AA345" s="83" t="s">
        <v>1744</v>
      </c>
      <c r="AB345" s="83" t="s">
        <v>3327</v>
      </c>
      <c r="AC345" s="87">
        <v>44687</v>
      </c>
      <c r="AD345" s="87">
        <v>44690</v>
      </c>
      <c r="AE345" s="87"/>
      <c r="AF345" s="87"/>
      <c r="AG345" s="103" t="s">
        <v>932</v>
      </c>
      <c r="AH345" s="80" t="s">
        <v>945</v>
      </c>
      <c r="AJ345" s="100">
        <f>DBGenzai[[#This Row],[入社日]]</f>
        <v>44690</v>
      </c>
      <c r="AK345" s="343"/>
      <c r="AL345" s="355"/>
      <c r="AM345" s="77"/>
      <c r="AN345" s="355"/>
      <c r="AO345" s="345"/>
    </row>
    <row r="346" spans="1:41">
      <c r="A346" s="79" t="s">
        <v>114</v>
      </c>
      <c r="B346" s="80">
        <v>220501</v>
      </c>
      <c r="C346" s="81">
        <v>410014</v>
      </c>
      <c r="D346" s="82" t="s">
        <v>234</v>
      </c>
      <c r="E346" s="270" t="s">
        <v>4640</v>
      </c>
      <c r="F346" s="256" t="s">
        <v>2749</v>
      </c>
      <c r="G346" s="256" t="s">
        <v>2750</v>
      </c>
      <c r="H346" s="83" t="s">
        <v>946</v>
      </c>
      <c r="I346" s="83" t="s">
        <v>947</v>
      </c>
      <c r="J346" s="80" t="s">
        <v>43</v>
      </c>
      <c r="K346" s="80" t="s">
        <v>44</v>
      </c>
      <c r="L346" s="84">
        <v>34992</v>
      </c>
      <c r="M346" s="80">
        <f ca="1">DATEDIF(DBGenzai[[#This Row],[生年月日]],TODAY(),"Y")</f>
        <v>30</v>
      </c>
      <c r="N346" s="347">
        <v>1320</v>
      </c>
      <c r="O346" s="85"/>
      <c r="P346" s="347">
        <v>1750</v>
      </c>
      <c r="Q346" s="85"/>
      <c r="R346" s="347">
        <f t="shared" si="5"/>
        <v>430</v>
      </c>
      <c r="S346" s="85">
        <v>300000</v>
      </c>
      <c r="T346" s="78">
        <f>IF(OR(DBGenzai[[#This Row],[標準報酬]]="",DBGenzai[[#This Row],[標準報酬]]=0),"",ROUNDUP(_xlfn.XLOOKUP(DBGenzai[[#This Row],[標準報酬]],HDATE23[月  額],HDATE23[健康保険],"",0,1)-0.5,0))</f>
        <v>15045</v>
      </c>
      <c r="U3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5">
        <f ca="1">IF(DBGenzai[[#This Row],[年齢]]&lt;=69,_xlfn.XLOOKUP(DBGenzai[[#This Row],[標準報酬]],HDATE23[月  額],HDATE23[厚生年金],"",0,1),"0")</f>
        <v>27450</v>
      </c>
      <c r="W346" s="86">
        <v>46716</v>
      </c>
      <c r="X3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2" t="s">
        <v>46</v>
      </c>
      <c r="Z346" s="80" t="s">
        <v>238</v>
      </c>
      <c r="AA346" s="83" t="s">
        <v>312</v>
      </c>
      <c r="AB346" s="83" t="s">
        <v>4048</v>
      </c>
      <c r="AC346" s="87" t="s">
        <v>1697</v>
      </c>
      <c r="AD346" s="87">
        <v>44690</v>
      </c>
      <c r="AE346" s="87">
        <v>45733</v>
      </c>
      <c r="AF346" s="87"/>
      <c r="AG346" s="103" t="s">
        <v>932</v>
      </c>
      <c r="AH346" s="80" t="s">
        <v>945</v>
      </c>
      <c r="AJ346" s="100">
        <f>DBGenzai[[#This Row],[入社日]]</f>
        <v>44690</v>
      </c>
      <c r="AK346" s="343"/>
      <c r="AL346" s="355"/>
      <c r="AM346" s="77"/>
      <c r="AN346" s="355"/>
      <c r="AO346" s="345"/>
    </row>
    <row r="347" spans="1:41">
      <c r="A347" s="111" t="s">
        <v>40</v>
      </c>
      <c r="B347" s="112">
        <v>230910</v>
      </c>
      <c r="C347" s="113">
        <v>5400</v>
      </c>
      <c r="D347" s="114" t="s">
        <v>2946</v>
      </c>
      <c r="E347" s="82" t="s">
        <v>4673</v>
      </c>
      <c r="F347" s="82" t="s">
        <v>2672</v>
      </c>
      <c r="G347" s="101" t="s">
        <v>4806</v>
      </c>
      <c r="H347" s="115" t="s">
        <v>4376</v>
      </c>
      <c r="I347" s="115" t="s">
        <v>4377</v>
      </c>
      <c r="J347" s="112" t="s">
        <v>43</v>
      </c>
      <c r="K347" s="112" t="s">
        <v>44</v>
      </c>
      <c r="L347" s="362">
        <v>36274</v>
      </c>
      <c r="M347" s="112">
        <f ca="1">DATEDIF(DBGenzai[[#This Row],[生年月日]],TODAY(),"Y")</f>
        <v>26</v>
      </c>
      <c r="N347" s="348">
        <v>1300</v>
      </c>
      <c r="O347" s="116"/>
      <c r="P347" s="348">
        <v>1700</v>
      </c>
      <c r="Q347" s="116"/>
      <c r="R347" s="348">
        <f t="shared" ref="R347:R410" si="6">P347-N347</f>
        <v>400</v>
      </c>
      <c r="S347" s="85">
        <v>260000</v>
      </c>
      <c r="T347" s="78">
        <f>IF(OR(DBGenzai[[#This Row],[標準報酬]]="",DBGenzai[[#This Row],[標準報酬]]=0),"",ROUNDUP(_xlfn.XLOOKUP(DBGenzai[[#This Row],[標準報酬]],HDATE23[月  額],HDATE23[健康保険],"",0,1)-0.5,0))</f>
        <v>13039</v>
      </c>
      <c r="U3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5">
        <f ca="1">IF(DBGenzai[[#This Row],[年齢]]&lt;=69,_xlfn.XLOOKUP(DBGenzai[[#This Row],[標準報酬]],HDATE23[月  額],HDATE23[厚生年金],"",0,1),"0")</f>
        <v>23790</v>
      </c>
      <c r="W347" s="117">
        <v>47048</v>
      </c>
      <c r="X3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2" t="s">
        <v>46</v>
      </c>
      <c r="Z347" s="112" t="s">
        <v>354</v>
      </c>
      <c r="AA347" s="115" t="s">
        <v>2984</v>
      </c>
      <c r="AB347" s="115" t="s">
        <v>4066</v>
      </c>
      <c r="AC347" s="104"/>
      <c r="AD347" s="104">
        <v>45719</v>
      </c>
      <c r="AE347" s="104"/>
      <c r="AF347" s="104"/>
      <c r="AG347" s="104">
        <v>45719</v>
      </c>
      <c r="AH347" s="87" t="s">
        <v>4434</v>
      </c>
      <c r="AI347" s="118"/>
      <c r="AJ347" s="100">
        <f>DBGenzai[[#This Row],[入社日]]</f>
        <v>45719</v>
      </c>
      <c r="AK347" s="343"/>
      <c r="AL347" s="355"/>
      <c r="AM347" s="77"/>
      <c r="AN347" s="355"/>
      <c r="AO347" s="345"/>
    </row>
    <row r="348" spans="1:41">
      <c r="A348" s="79" t="s">
        <v>40</v>
      </c>
      <c r="B348" s="80">
        <v>220503</v>
      </c>
      <c r="C348" s="81">
        <v>212027</v>
      </c>
      <c r="D348" s="82" t="s">
        <v>107</v>
      </c>
      <c r="E348" s="270" t="s">
        <v>4622</v>
      </c>
      <c r="F348" s="256" t="s">
        <v>2641</v>
      </c>
      <c r="G348" s="6" t="s">
        <v>2650</v>
      </c>
      <c r="H348" s="83" t="s">
        <v>1188</v>
      </c>
      <c r="I348" s="83" t="s">
        <v>1189</v>
      </c>
      <c r="J348" s="80" t="s">
        <v>43</v>
      </c>
      <c r="K348" s="80" t="s">
        <v>44</v>
      </c>
      <c r="L348" s="84">
        <v>34820</v>
      </c>
      <c r="M348" s="80">
        <f ca="1">DATEDIF(DBGenzai[[#This Row],[生年月日]],TODAY(),"Y")</f>
        <v>30</v>
      </c>
      <c r="N348" s="347">
        <v>1310</v>
      </c>
      <c r="O348" s="85"/>
      <c r="P348" s="347">
        <v>1710</v>
      </c>
      <c r="Q348" s="85"/>
      <c r="R348" s="347">
        <f t="shared" si="6"/>
        <v>400</v>
      </c>
      <c r="S348" s="85">
        <v>240000</v>
      </c>
      <c r="T348" s="78">
        <f>IF(OR(DBGenzai[[#This Row],[標準報酬]]="",DBGenzai[[#This Row],[標準報酬]]=0),"",ROUNDUP(_xlfn.XLOOKUP(DBGenzai[[#This Row],[標準報酬]],HDATE23[月  額],HDATE23[健康保険],"",0,1)-0.5,0))</f>
        <v>12036</v>
      </c>
      <c r="U3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5">
        <f ca="1">IF(DBGenzai[[#This Row],[年齢]]&lt;=69,_xlfn.XLOOKUP(DBGenzai[[#This Row],[標準報酬]],HDATE23[月  額],HDATE23[厚生年金],"",0,1),"0")</f>
        <v>21960</v>
      </c>
      <c r="W348" s="86">
        <v>46536</v>
      </c>
      <c r="X3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2" t="s">
        <v>46</v>
      </c>
      <c r="Z348" s="80" t="s">
        <v>1719</v>
      </c>
      <c r="AA348" s="94" t="s">
        <v>2487</v>
      </c>
      <c r="AB348" s="83" t="s">
        <v>2080</v>
      </c>
      <c r="AC348" s="87">
        <v>44678</v>
      </c>
      <c r="AD348" s="87">
        <v>44690</v>
      </c>
      <c r="AE348" s="87"/>
      <c r="AF348" s="87"/>
      <c r="AG348" s="103" t="s">
        <v>932</v>
      </c>
      <c r="AH348" s="80" t="s">
        <v>945</v>
      </c>
      <c r="AJ348" s="100">
        <f>DBGenzai[[#This Row],[入社日]]</f>
        <v>44690</v>
      </c>
      <c r="AK348" s="343"/>
      <c r="AL348" s="355"/>
      <c r="AM348" s="77"/>
      <c r="AN348" s="355"/>
      <c r="AO348" s="345" t="s">
        <v>4394</v>
      </c>
    </row>
    <row r="349" spans="1:41">
      <c r="A349" s="79" t="s">
        <v>40</v>
      </c>
      <c r="B349" s="80">
        <v>220505</v>
      </c>
      <c r="C349" s="81">
        <v>212028</v>
      </c>
      <c r="D349" s="82" t="s">
        <v>107</v>
      </c>
      <c r="E349" s="270" t="s">
        <v>4622</v>
      </c>
      <c r="F349" s="256" t="s">
        <v>1854</v>
      </c>
      <c r="G349" s="6" t="s">
        <v>2653</v>
      </c>
      <c r="H349" s="83" t="s">
        <v>1186</v>
      </c>
      <c r="I349" s="83" t="s">
        <v>1187</v>
      </c>
      <c r="J349" s="80" t="s">
        <v>43</v>
      </c>
      <c r="K349" s="80" t="s">
        <v>44</v>
      </c>
      <c r="L349" s="84">
        <v>35477</v>
      </c>
      <c r="M349" s="80">
        <f ca="1">DATEDIF(DBGenzai[[#This Row],[生年月日]],TODAY(),"Y")</f>
        <v>28</v>
      </c>
      <c r="N349" s="347">
        <v>1310</v>
      </c>
      <c r="O349" s="85"/>
      <c r="P349" s="347">
        <v>1720</v>
      </c>
      <c r="Q349" s="85"/>
      <c r="R349" s="347">
        <f t="shared" si="6"/>
        <v>410</v>
      </c>
      <c r="S349" s="85">
        <v>240000</v>
      </c>
      <c r="T349" s="78">
        <f>IF(OR(DBGenzai[[#This Row],[標準報酬]]="",DBGenzai[[#This Row],[標準報酬]]=0),"",ROUNDUP(_xlfn.XLOOKUP(DBGenzai[[#This Row],[標準報酬]],HDATE23[月  額],HDATE23[健康保険],"",0,1)-0.5,0))</f>
        <v>12036</v>
      </c>
      <c r="U3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5">
        <f ca="1">IF(DBGenzai[[#This Row],[年齢]]&lt;=69,_xlfn.XLOOKUP(DBGenzai[[#This Row],[標準報酬]],HDATE23[月  額],HDATE23[厚生年金],"",0,1),"0")</f>
        <v>21960</v>
      </c>
      <c r="W349" s="86">
        <v>46536</v>
      </c>
      <c r="X3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2" t="s">
        <v>46</v>
      </c>
      <c r="Z349" s="80" t="s">
        <v>1719</v>
      </c>
      <c r="AA349" s="83" t="s">
        <v>2487</v>
      </c>
      <c r="AB349" s="83" t="s">
        <v>2080</v>
      </c>
      <c r="AC349" s="87">
        <v>44675</v>
      </c>
      <c r="AD349" s="87">
        <v>44690</v>
      </c>
      <c r="AE349" s="87"/>
      <c r="AF349" s="87"/>
      <c r="AG349" s="103" t="s">
        <v>932</v>
      </c>
      <c r="AH349" s="80" t="s">
        <v>945</v>
      </c>
      <c r="AJ349" s="100">
        <f>DBGenzai[[#This Row],[入社日]]</f>
        <v>44690</v>
      </c>
      <c r="AK349" s="343"/>
      <c r="AL349" s="355"/>
      <c r="AM349" s="77"/>
      <c r="AN349" s="355"/>
      <c r="AO349" s="345" t="s">
        <v>4395</v>
      </c>
    </row>
    <row r="350" spans="1:41" ht="18" customHeight="1">
      <c r="A350" s="79" t="s">
        <v>114</v>
      </c>
      <c r="B350" s="80">
        <v>220506</v>
      </c>
      <c r="C350" s="81">
        <v>242044</v>
      </c>
      <c r="D350" s="82" t="s">
        <v>95</v>
      </c>
      <c r="E350" s="101" t="s">
        <v>4625</v>
      </c>
      <c r="F350" s="82" t="s">
        <v>3258</v>
      </c>
      <c r="G350" s="6" t="s">
        <v>2649</v>
      </c>
      <c r="H350" s="83" t="s">
        <v>1190</v>
      </c>
      <c r="I350" s="83" t="s">
        <v>1191</v>
      </c>
      <c r="J350" s="80" t="s">
        <v>43</v>
      </c>
      <c r="K350" s="80" t="s">
        <v>44</v>
      </c>
      <c r="L350" s="84">
        <v>35364</v>
      </c>
      <c r="M350" s="80">
        <f ca="1">DATEDIF(DBGenzai[[#This Row],[生年月日]],TODAY(),"Y")</f>
        <v>29</v>
      </c>
      <c r="N350" s="347">
        <v>1310</v>
      </c>
      <c r="O350" s="85"/>
      <c r="P350" s="347">
        <v>1700</v>
      </c>
      <c r="Q350" s="85"/>
      <c r="R350" s="347">
        <f t="shared" si="6"/>
        <v>390</v>
      </c>
      <c r="S350" s="85">
        <v>300000</v>
      </c>
      <c r="T350" s="78">
        <f>IF(OR(DBGenzai[[#This Row],[標準報酬]]="",DBGenzai[[#This Row],[標準報酬]]=0),"",ROUNDUP(_xlfn.XLOOKUP(DBGenzai[[#This Row],[標準報酬]],HDATE23[月  額],HDATE23[健康保険],"",0,1)-0.5,0))</f>
        <v>15045</v>
      </c>
      <c r="U3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5">
        <f ca="1">IF(DBGenzai[[#This Row],[年齢]]&lt;=69,_xlfn.XLOOKUP(DBGenzai[[#This Row],[標準報酬]],HDATE23[月  額],HDATE23[厚生年金],"",0,1),"0")</f>
        <v>27450</v>
      </c>
      <c r="W350" s="86">
        <v>46549</v>
      </c>
      <c r="X3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2" t="s">
        <v>46</v>
      </c>
      <c r="Z350" s="80" t="s">
        <v>135</v>
      </c>
      <c r="AA350" s="83" t="s">
        <v>1192</v>
      </c>
      <c r="AB350" s="83" t="s">
        <v>1193</v>
      </c>
      <c r="AC350" s="87">
        <v>44680</v>
      </c>
      <c r="AD350" s="87">
        <v>44691</v>
      </c>
      <c r="AE350" s="87">
        <v>45687</v>
      </c>
      <c r="AF350" s="87"/>
      <c r="AG350" s="103" t="s">
        <v>932</v>
      </c>
      <c r="AH350" s="80" t="s">
        <v>945</v>
      </c>
      <c r="AJ350" s="100">
        <f>DBGenzai[[#This Row],[入社日]]</f>
        <v>44691</v>
      </c>
      <c r="AK350" s="343"/>
      <c r="AL350" s="355"/>
      <c r="AM350" s="77"/>
      <c r="AN350" s="355"/>
      <c r="AO350" s="345"/>
    </row>
    <row r="351" spans="1:41">
      <c r="A351" s="79" t="s">
        <v>114</v>
      </c>
      <c r="B351" s="80">
        <v>220507</v>
      </c>
      <c r="C351" s="81">
        <v>242043</v>
      </c>
      <c r="D351" s="82" t="s">
        <v>1707</v>
      </c>
      <c r="E351" s="270" t="s">
        <v>4625</v>
      </c>
      <c r="F351" s="101" t="s">
        <v>1985</v>
      </c>
      <c r="G351" s="6" t="s">
        <v>2648</v>
      </c>
      <c r="H351" s="83" t="s">
        <v>1194</v>
      </c>
      <c r="I351" s="83" t="s">
        <v>1195</v>
      </c>
      <c r="J351" s="80" t="s">
        <v>43</v>
      </c>
      <c r="K351" s="80" t="s">
        <v>44</v>
      </c>
      <c r="L351" s="84">
        <v>35433</v>
      </c>
      <c r="M351" s="80">
        <f ca="1">DATEDIF(DBGenzai[[#This Row],[生年月日]],TODAY(),"Y")</f>
        <v>28</v>
      </c>
      <c r="N351" s="347">
        <v>1300</v>
      </c>
      <c r="O351" s="85"/>
      <c r="P351" s="347">
        <v>1670</v>
      </c>
      <c r="Q351" s="85"/>
      <c r="R351" s="347">
        <f t="shared" si="6"/>
        <v>370</v>
      </c>
      <c r="S351" s="85">
        <v>280000</v>
      </c>
      <c r="T351" s="78">
        <f>IF(OR(DBGenzai[[#This Row],[標準報酬]]="",DBGenzai[[#This Row],[標準報酬]]=0),"",ROUNDUP(_xlfn.XLOOKUP(DBGenzai[[#This Row],[標準報酬]],HDATE23[月  額],HDATE23[健康保険],"",0,1)-0.5,0))</f>
        <v>14042</v>
      </c>
      <c r="U3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5">
        <f ca="1">IF(DBGenzai[[#This Row],[年齢]]&lt;=69,_xlfn.XLOOKUP(DBGenzai[[#This Row],[標準報酬]],HDATE23[月  額],HDATE23[厚生年金],"",0,1),"0")</f>
        <v>25620</v>
      </c>
      <c r="W351" s="86">
        <v>45424</v>
      </c>
      <c r="X3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2" t="s">
        <v>46</v>
      </c>
      <c r="Z351" s="80" t="s">
        <v>135</v>
      </c>
      <c r="AA351" s="83" t="s">
        <v>1192</v>
      </c>
      <c r="AB351" s="83" t="s">
        <v>1193</v>
      </c>
      <c r="AC351" s="87">
        <v>44680</v>
      </c>
      <c r="AD351" s="87">
        <v>44691</v>
      </c>
      <c r="AE351" s="87">
        <v>45259</v>
      </c>
      <c r="AF351" s="87"/>
      <c r="AG351" s="103" t="s">
        <v>932</v>
      </c>
      <c r="AH351" s="80" t="s">
        <v>945</v>
      </c>
      <c r="AI351" s="73" t="s">
        <v>3195</v>
      </c>
      <c r="AJ351" s="100">
        <f>DBGenzai[[#This Row],[入社日]]</f>
        <v>44691</v>
      </c>
      <c r="AK351" s="343"/>
      <c r="AL351" s="355"/>
      <c r="AM351" s="77"/>
      <c r="AN351" s="355"/>
      <c r="AO351" s="345"/>
    </row>
    <row r="352" spans="1:41">
      <c r="A352" s="79" t="s">
        <v>40</v>
      </c>
      <c r="B352" s="80">
        <v>220508</v>
      </c>
      <c r="C352" s="81">
        <v>242045</v>
      </c>
      <c r="D352" s="82" t="s">
        <v>95</v>
      </c>
      <c r="E352" s="270" t="s">
        <v>4625</v>
      </c>
      <c r="F352" s="101" t="s">
        <v>1985</v>
      </c>
      <c r="G352" s="6" t="s">
        <v>2649</v>
      </c>
      <c r="H352" s="83" t="s">
        <v>1196</v>
      </c>
      <c r="I352" s="83" t="s">
        <v>1197</v>
      </c>
      <c r="J352" s="80" t="s">
        <v>43</v>
      </c>
      <c r="K352" s="80" t="s">
        <v>44</v>
      </c>
      <c r="L352" s="84">
        <v>35623</v>
      </c>
      <c r="M352" s="80">
        <f ca="1">DATEDIF(DBGenzai[[#This Row],[生年月日]],TODAY(),"Y")</f>
        <v>28</v>
      </c>
      <c r="N352" s="347">
        <v>1310</v>
      </c>
      <c r="O352" s="85"/>
      <c r="P352" s="347">
        <v>1730</v>
      </c>
      <c r="Q352" s="85"/>
      <c r="R352" s="347">
        <f t="shared" si="6"/>
        <v>420</v>
      </c>
      <c r="S352" s="85">
        <v>260000</v>
      </c>
      <c r="T352" s="78">
        <f>IF(OR(DBGenzai[[#This Row],[標準報酬]]="",DBGenzai[[#This Row],[標準報酬]]=0),"",ROUNDUP(_xlfn.XLOOKUP(DBGenzai[[#This Row],[標準報酬]],HDATE23[月  額],HDATE23[健康保険],"",0,1)-0.5,0))</f>
        <v>13039</v>
      </c>
      <c r="U3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5">
        <f ca="1">IF(DBGenzai[[#This Row],[年齢]]&lt;=69,_xlfn.XLOOKUP(DBGenzai[[#This Row],[標準報酬]],HDATE23[月  額],HDATE23[厚生年金],"",0,1),"0")</f>
        <v>23790</v>
      </c>
      <c r="W352" s="86">
        <v>46549</v>
      </c>
      <c r="X3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2" t="s">
        <v>46</v>
      </c>
      <c r="Z352" s="80" t="s">
        <v>135</v>
      </c>
      <c r="AA352" s="83" t="s">
        <v>1192</v>
      </c>
      <c r="AB352" s="83" t="s">
        <v>1193</v>
      </c>
      <c r="AC352" s="87">
        <v>44680</v>
      </c>
      <c r="AD352" s="87">
        <v>44691</v>
      </c>
      <c r="AE352" s="87"/>
      <c r="AF352" s="87"/>
      <c r="AG352" s="103" t="s">
        <v>932</v>
      </c>
      <c r="AH352" s="80" t="s">
        <v>945</v>
      </c>
      <c r="AJ352" s="100">
        <f>DBGenzai[[#This Row],[入社日]]</f>
        <v>44691</v>
      </c>
      <c r="AK352" s="343"/>
      <c r="AL352" s="355"/>
      <c r="AM352" s="77"/>
      <c r="AN352" s="355"/>
      <c r="AO352" s="345"/>
    </row>
    <row r="353" spans="1:41">
      <c r="A353" s="79" t="s">
        <v>114</v>
      </c>
      <c r="B353" s="80">
        <v>220509</v>
      </c>
      <c r="C353" s="81"/>
      <c r="D353" s="82" t="s">
        <v>753</v>
      </c>
      <c r="E353" s="269"/>
      <c r="F353" s="259"/>
      <c r="G353" s="259"/>
      <c r="H353" s="83" t="s">
        <v>1198</v>
      </c>
      <c r="I353" s="83" t="s">
        <v>1199</v>
      </c>
      <c r="J353" s="80" t="s">
        <v>43</v>
      </c>
      <c r="K353" s="80" t="s">
        <v>44</v>
      </c>
      <c r="L353" s="84">
        <v>35578</v>
      </c>
      <c r="M353" s="80">
        <f ca="1">DATEDIF(DBGenzai[[#This Row],[生年月日]],TODAY(),"Y")</f>
        <v>28</v>
      </c>
      <c r="N353" s="347">
        <v>1400</v>
      </c>
      <c r="O353" s="85"/>
      <c r="P353" s="347">
        <v>1900</v>
      </c>
      <c r="Q353" s="85"/>
      <c r="R353" s="347">
        <f t="shared" si="6"/>
        <v>500</v>
      </c>
      <c r="S353" s="85"/>
      <c r="T353" s="78" t="str">
        <f>IF(OR(DBGenzai[[#This Row],[標準報酬]]="",DBGenzai[[#This Row],[標準報酬]]=0),"",ROUNDUP(_xlfn.XLOOKUP(DBGenzai[[#This Row],[標準報酬]],HDATE23[月  額],HDATE23[健康保険],"",0,1)-0.5,0))</f>
        <v/>
      </c>
      <c r="U3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5" t="str">
        <f ca="1">IF(DBGenzai[[#This Row],[年齢]]&lt;=69,_xlfn.XLOOKUP(DBGenzai[[#This Row],[標準報酬]],HDATE23[月  額],HDATE23[厚生年金],"",0,1),"0")</f>
        <v/>
      </c>
      <c r="W353" s="86">
        <v>44905</v>
      </c>
      <c r="X3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2" t="s">
        <v>46</v>
      </c>
      <c r="Z353" s="80" t="s">
        <v>926</v>
      </c>
      <c r="AA353" s="83" t="s">
        <v>2012</v>
      </c>
      <c r="AB353" s="83" t="s">
        <v>927</v>
      </c>
      <c r="AC353" s="87">
        <v>44691</v>
      </c>
      <c r="AD353" s="87">
        <v>44692</v>
      </c>
      <c r="AE353" s="87">
        <v>44701</v>
      </c>
      <c r="AF353" s="87"/>
      <c r="AG353" s="103" t="s">
        <v>932</v>
      </c>
      <c r="AH353" s="80" t="s">
        <v>1200</v>
      </c>
      <c r="AJ353" s="100">
        <f>DBGenzai[[#This Row],[入社日]]</f>
        <v>44692</v>
      </c>
      <c r="AK353" s="343"/>
      <c r="AL353" s="355"/>
      <c r="AM353" s="77"/>
      <c r="AN353" s="355"/>
      <c r="AO353" s="345"/>
    </row>
    <row r="354" spans="1:41">
      <c r="A354" s="79" t="s">
        <v>114</v>
      </c>
      <c r="B354" s="80">
        <v>220510</v>
      </c>
      <c r="C354" s="81">
        <v>212031</v>
      </c>
      <c r="D354" s="82" t="s">
        <v>107</v>
      </c>
      <c r="E354" s="93" t="s">
        <v>4622</v>
      </c>
      <c r="F354" s="256" t="s">
        <v>1854</v>
      </c>
      <c r="G354" s="44" t="s">
        <v>2653</v>
      </c>
      <c r="H354" s="83" t="s">
        <v>1201</v>
      </c>
      <c r="I354" s="83" t="s">
        <v>1202</v>
      </c>
      <c r="J354" s="80" t="s">
        <v>43</v>
      </c>
      <c r="K354" s="80" t="s">
        <v>44</v>
      </c>
      <c r="L354" s="84">
        <v>35784</v>
      </c>
      <c r="M354" s="80">
        <f ca="1">DATEDIF(DBGenzai[[#This Row],[生年月日]],TODAY(),"Y")</f>
        <v>27</v>
      </c>
      <c r="N354" s="347">
        <v>1250</v>
      </c>
      <c r="O354" s="85"/>
      <c r="P354" s="347">
        <v>1660</v>
      </c>
      <c r="Q354" s="85"/>
      <c r="R354" s="347">
        <f t="shared" si="6"/>
        <v>410</v>
      </c>
      <c r="S354" s="85">
        <v>180000</v>
      </c>
      <c r="T354" s="78">
        <f>IF(OR(DBGenzai[[#This Row],[標準報酬]]="",DBGenzai[[#This Row],[標準報酬]]=0),"",ROUNDUP(_xlfn.XLOOKUP(DBGenzai[[#This Row],[標準報酬]],HDATE23[月  額],HDATE23[健康保険],"",0,1)-0.5,0))</f>
        <v>9027</v>
      </c>
      <c r="U3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5">
        <f ca="1">IF(DBGenzai[[#This Row],[年齢]]&lt;=69,_xlfn.XLOOKUP(DBGenzai[[#This Row],[標準報酬]],HDATE23[月  額],HDATE23[厚生年金],"",0,1),"0")</f>
        <v>16470</v>
      </c>
      <c r="W354" s="86">
        <v>45408</v>
      </c>
      <c r="X3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2" t="s">
        <v>46</v>
      </c>
      <c r="Z354" s="80" t="s">
        <v>81</v>
      </c>
      <c r="AA354" s="83" t="s">
        <v>731</v>
      </c>
      <c r="AB354" s="83" t="s">
        <v>1912</v>
      </c>
      <c r="AC354" s="87">
        <v>45039</v>
      </c>
      <c r="AD354" s="87">
        <v>44692</v>
      </c>
      <c r="AE354" s="87">
        <v>45107</v>
      </c>
      <c r="AF354" s="87"/>
      <c r="AG354" s="103" t="s">
        <v>932</v>
      </c>
      <c r="AH354" s="80" t="s">
        <v>1200</v>
      </c>
      <c r="AJ354" s="100">
        <f>DBGenzai[[#This Row],[入社日]]</f>
        <v>44692</v>
      </c>
      <c r="AK354" s="343"/>
      <c r="AL354" s="355"/>
      <c r="AM354" s="77"/>
      <c r="AN354" s="355"/>
      <c r="AO354" s="345"/>
    </row>
    <row r="355" spans="1:41">
      <c r="A355" s="79" t="s">
        <v>40</v>
      </c>
      <c r="B355" s="80">
        <v>220915</v>
      </c>
      <c r="C355" s="81">
        <v>5482</v>
      </c>
      <c r="D355" s="82" t="s">
        <v>2125</v>
      </c>
      <c r="E355" s="275" t="s">
        <v>4677</v>
      </c>
      <c r="F355" s="446" t="s">
        <v>2677</v>
      </c>
      <c r="G355" s="453" t="s">
        <v>3153</v>
      </c>
      <c r="H355" s="83" t="s">
        <v>1794</v>
      </c>
      <c r="I355" s="83" t="s">
        <v>1795</v>
      </c>
      <c r="J355" s="80" t="s">
        <v>1710</v>
      </c>
      <c r="K355" s="80" t="s">
        <v>1711</v>
      </c>
      <c r="L355" s="84">
        <v>31900</v>
      </c>
      <c r="M355" s="80">
        <f ca="1">DATEDIF(DBGenzai[[#This Row],[生年月日]],TODAY(),"Y")</f>
        <v>38</v>
      </c>
      <c r="N355" s="347">
        <v>1330</v>
      </c>
      <c r="O355" s="85" t="s">
        <v>4749</v>
      </c>
      <c r="P355" s="347">
        <v>1745</v>
      </c>
      <c r="Q355" s="85" t="s">
        <v>4751</v>
      </c>
      <c r="R355" s="347">
        <f t="shared" si="6"/>
        <v>415</v>
      </c>
      <c r="S355" s="85">
        <v>280000</v>
      </c>
      <c r="T355" s="78">
        <f>IF(OR(DBGenzai[[#This Row],[標準報酬]]="",DBGenzai[[#This Row],[標準報酬]]=0),"",ROUNDUP(_xlfn.XLOOKUP(DBGenzai[[#This Row],[標準報酬]],HDATE23[月  額],HDATE23[健康保険],"",0,1)-0.5,0))</f>
        <v>14042</v>
      </c>
      <c r="U3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5">
        <f ca="1">IF(DBGenzai[[#This Row],[年齢]]&lt;=69,_xlfn.XLOOKUP(DBGenzai[[#This Row],[標準報酬]],HDATE23[月  額],HDATE23[厚生年金],"",0,1),"0")</f>
        <v>25620</v>
      </c>
      <c r="W355" s="86">
        <v>46164</v>
      </c>
      <c r="X3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2" t="s">
        <v>1712</v>
      </c>
      <c r="Z355" s="80" t="s">
        <v>4579</v>
      </c>
      <c r="AA355" s="83" t="s">
        <v>4607</v>
      </c>
      <c r="AB355" s="83" t="s">
        <v>4580</v>
      </c>
      <c r="AC355" s="87">
        <v>44820</v>
      </c>
      <c r="AD355" s="87">
        <v>44823</v>
      </c>
      <c r="AE355" s="87"/>
      <c r="AF355" s="87"/>
      <c r="AG355" s="103" t="s">
        <v>1306</v>
      </c>
      <c r="AH355" s="80" t="s">
        <v>1716</v>
      </c>
      <c r="AJ355" s="100">
        <f>DBGenzai[[#This Row],[入社日]]</f>
        <v>44823</v>
      </c>
      <c r="AK355" s="343"/>
      <c r="AL355" s="355"/>
      <c r="AM355" s="77"/>
      <c r="AN355" s="355"/>
      <c r="AO355" s="345"/>
    </row>
    <row r="356" spans="1:41">
      <c r="A356" s="79" t="s">
        <v>114</v>
      </c>
      <c r="B356" s="80">
        <v>220512</v>
      </c>
      <c r="C356" s="81">
        <v>232060</v>
      </c>
      <c r="D356" s="82" t="s">
        <v>152</v>
      </c>
      <c r="E356" s="270" t="s">
        <v>4630</v>
      </c>
      <c r="F356" s="257" t="s">
        <v>1991</v>
      </c>
      <c r="G356" s="399" t="s">
        <v>2632</v>
      </c>
      <c r="H356" s="83" t="s">
        <v>1212</v>
      </c>
      <c r="I356" s="83" t="s">
        <v>1213</v>
      </c>
      <c r="J356" s="80" t="s">
        <v>43</v>
      </c>
      <c r="K356" s="80" t="s">
        <v>44</v>
      </c>
      <c r="L356" s="84">
        <v>35685</v>
      </c>
      <c r="M356" s="80">
        <f ca="1">DATEDIF(DBGenzai[[#This Row],[生年月日]],TODAY(),"Y")</f>
        <v>28</v>
      </c>
      <c r="N356" s="347">
        <v>1300</v>
      </c>
      <c r="O356" s="85"/>
      <c r="P356" s="347">
        <v>1670</v>
      </c>
      <c r="Q356" s="85"/>
      <c r="R356" s="347">
        <f t="shared" si="6"/>
        <v>370</v>
      </c>
      <c r="S356" s="85">
        <v>180000</v>
      </c>
      <c r="T356" s="78">
        <f>IF(OR(DBGenzai[[#This Row],[標準報酬]]="",DBGenzai[[#This Row],[標準報酬]]=0),"",ROUNDUP(_xlfn.XLOOKUP(DBGenzai[[#This Row],[標準報酬]],HDATE23[月  額],HDATE23[健康保険],"",0,1)-0.5,0))</f>
        <v>9027</v>
      </c>
      <c r="U3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5">
        <f ca="1">IF(DBGenzai[[#This Row],[年齢]]&lt;=69,_xlfn.XLOOKUP(DBGenzai[[#This Row],[標準報酬]],HDATE23[月  額],HDATE23[厚生年金],"",0,1),"0")</f>
        <v>16470</v>
      </c>
      <c r="W356" s="86">
        <v>45408</v>
      </c>
      <c r="X3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2" t="s">
        <v>46</v>
      </c>
      <c r="Z356" s="80" t="s">
        <v>1207</v>
      </c>
      <c r="AA356" s="83" t="s">
        <v>1208</v>
      </c>
      <c r="AB356" s="83" t="s">
        <v>1209</v>
      </c>
      <c r="AC356" s="87">
        <v>44690</v>
      </c>
      <c r="AD356" s="87">
        <v>44693</v>
      </c>
      <c r="AE356" s="87">
        <v>45168</v>
      </c>
      <c r="AF356" s="87"/>
      <c r="AG356" s="103" t="s">
        <v>932</v>
      </c>
      <c r="AH356" s="80" t="s">
        <v>1200</v>
      </c>
      <c r="AJ356" s="100">
        <f>DBGenzai[[#This Row],[入社日]]</f>
        <v>44693</v>
      </c>
      <c r="AK356" s="343"/>
      <c r="AL356" s="355"/>
      <c r="AM356" s="77"/>
      <c r="AN356" s="355"/>
      <c r="AO356" s="345"/>
    </row>
    <row r="357" spans="1:41">
      <c r="A357" s="79" t="s">
        <v>114</v>
      </c>
      <c r="B357" s="80">
        <v>220513</v>
      </c>
      <c r="C357" s="81">
        <v>232059</v>
      </c>
      <c r="D357" s="82" t="s">
        <v>152</v>
      </c>
      <c r="E357" s="82" t="s">
        <v>4630</v>
      </c>
      <c r="F357" s="256" t="s">
        <v>3771</v>
      </c>
      <c r="G357" s="256" t="s">
        <v>3772</v>
      </c>
      <c r="H357" s="83" t="s">
        <v>1205</v>
      </c>
      <c r="I357" s="83" t="s">
        <v>1206</v>
      </c>
      <c r="J357" s="80" t="s">
        <v>43</v>
      </c>
      <c r="K357" s="80" t="s">
        <v>44</v>
      </c>
      <c r="L357" s="84">
        <v>35602</v>
      </c>
      <c r="M357" s="80">
        <f ca="1">DATEDIF(DBGenzai[[#This Row],[生年月日]],TODAY(),"Y")</f>
        <v>28</v>
      </c>
      <c r="N357" s="347">
        <v>1310</v>
      </c>
      <c r="O357" s="85"/>
      <c r="P357" s="347">
        <v>1700</v>
      </c>
      <c r="Q357" s="85"/>
      <c r="R357" s="347">
        <f t="shared" si="6"/>
        <v>390</v>
      </c>
      <c r="S357" s="85">
        <v>240000</v>
      </c>
      <c r="T357" s="78">
        <f>IF(OR(DBGenzai[[#This Row],[標準報酬]]="",DBGenzai[[#This Row],[標準報酬]]=0),"",ROUNDUP(_xlfn.XLOOKUP(DBGenzai[[#This Row],[標準報酬]],HDATE23[月  額],HDATE23[健康保険],"",0,1)-0.5,0))</f>
        <v>12036</v>
      </c>
      <c r="U3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5">
        <f ca="1">IF(DBGenzai[[#This Row],[年齢]]&lt;=69,_xlfn.XLOOKUP(DBGenzai[[#This Row],[標準報酬]],HDATE23[月  額],HDATE23[厚生年金],"",0,1),"0")</f>
        <v>21960</v>
      </c>
      <c r="W357" s="86">
        <v>46503</v>
      </c>
      <c r="X3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2" t="s">
        <v>46</v>
      </c>
      <c r="Z357" s="80" t="s">
        <v>1207</v>
      </c>
      <c r="AA357" s="83" t="s">
        <v>1869</v>
      </c>
      <c r="AB357" s="83" t="s">
        <v>4059</v>
      </c>
      <c r="AC357" s="87">
        <v>45457</v>
      </c>
      <c r="AD357" s="87">
        <v>44693</v>
      </c>
      <c r="AE357" s="87">
        <v>45686</v>
      </c>
      <c r="AF357" s="87"/>
      <c r="AG357" s="103" t="s">
        <v>932</v>
      </c>
      <c r="AH357" s="80" t="s">
        <v>1200</v>
      </c>
      <c r="AJ357" s="100">
        <f>DBGenzai[[#This Row],[入社日]]</f>
        <v>44693</v>
      </c>
      <c r="AK357" s="343"/>
      <c r="AL357" s="355"/>
      <c r="AM357" s="77"/>
      <c r="AN357" s="355"/>
      <c r="AO357" s="345"/>
    </row>
    <row r="358" spans="1:41">
      <c r="A358" s="79" t="s">
        <v>114</v>
      </c>
      <c r="B358" s="80">
        <v>220514</v>
      </c>
      <c r="C358" s="81">
        <v>232058</v>
      </c>
      <c r="D358" s="82" t="s">
        <v>152</v>
      </c>
      <c r="E358" s="101" t="s">
        <v>4630</v>
      </c>
      <c r="F358" s="266" t="s">
        <v>1991</v>
      </c>
      <c r="G358" s="266"/>
      <c r="H358" s="83" t="s">
        <v>1210</v>
      </c>
      <c r="I358" s="83" t="s">
        <v>1211</v>
      </c>
      <c r="J358" s="80" t="s">
        <v>43</v>
      </c>
      <c r="K358" s="80" t="s">
        <v>44</v>
      </c>
      <c r="L358" s="84">
        <v>35113</v>
      </c>
      <c r="M358" s="80">
        <f ca="1">DATEDIF(DBGenzai[[#This Row],[生年月日]],TODAY(),"Y")</f>
        <v>29</v>
      </c>
      <c r="N358" s="347">
        <v>1220</v>
      </c>
      <c r="O358" s="85"/>
      <c r="P358" s="347">
        <v>1650</v>
      </c>
      <c r="Q358" s="85"/>
      <c r="R358" s="347">
        <f t="shared" si="6"/>
        <v>430</v>
      </c>
      <c r="S358" s="85">
        <v>180000</v>
      </c>
      <c r="T358" s="78">
        <f>IF(OR(DBGenzai[[#This Row],[標準報酬]]="",DBGenzai[[#This Row],[標準報酬]]=0),"",ROUNDUP(_xlfn.XLOOKUP(DBGenzai[[#This Row],[標準報酬]],HDATE23[月  額],HDATE23[健康保険],"",0,1)-0.5,0))</f>
        <v>9027</v>
      </c>
      <c r="U3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5">
        <f ca="1">IF(DBGenzai[[#This Row],[年齢]]&lt;=69,_xlfn.XLOOKUP(DBGenzai[[#This Row],[標準報酬]],HDATE23[月  額],HDATE23[厚生年金],"",0,1),"0")</f>
        <v>16470</v>
      </c>
      <c r="W358" s="86">
        <v>45042</v>
      </c>
      <c r="X3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2" t="s">
        <v>46</v>
      </c>
      <c r="Z358" s="80" t="s">
        <v>1207</v>
      </c>
      <c r="AA358" s="83" t="s">
        <v>1807</v>
      </c>
      <c r="AB358" s="83" t="s">
        <v>1924</v>
      </c>
      <c r="AC358" s="87">
        <v>44690</v>
      </c>
      <c r="AD358" s="87">
        <v>44693</v>
      </c>
      <c r="AE358" s="87">
        <v>44985</v>
      </c>
      <c r="AF358" s="87"/>
      <c r="AG358" s="103" t="s">
        <v>932</v>
      </c>
      <c r="AH358" s="80" t="s">
        <v>1200</v>
      </c>
      <c r="AJ358" s="100">
        <f>DBGenzai[[#This Row],[入社日]]</f>
        <v>44693</v>
      </c>
      <c r="AK358" s="343"/>
      <c r="AL358" s="355"/>
      <c r="AM358" s="77"/>
      <c r="AN358" s="355"/>
      <c r="AO358" s="345"/>
    </row>
    <row r="359" spans="1:41">
      <c r="A359" s="79" t="s">
        <v>114</v>
      </c>
      <c r="B359" s="80">
        <v>220516</v>
      </c>
      <c r="C359" s="81">
        <v>222046</v>
      </c>
      <c r="D359" s="82" t="s">
        <v>76</v>
      </c>
      <c r="E359" s="101" t="s">
        <v>4623</v>
      </c>
      <c r="F359" s="82" t="s">
        <v>1976</v>
      </c>
      <c r="G359" s="44" t="s">
        <v>2643</v>
      </c>
      <c r="H359" s="83" t="s">
        <v>1215</v>
      </c>
      <c r="I359" s="83" t="s">
        <v>1216</v>
      </c>
      <c r="J359" s="80" t="s">
        <v>43</v>
      </c>
      <c r="K359" s="80" t="s">
        <v>44</v>
      </c>
      <c r="L359" s="84">
        <v>36111</v>
      </c>
      <c r="M359" s="80">
        <f ca="1">DATEDIF(DBGenzai[[#This Row],[生年月日]],TODAY(),"Y")</f>
        <v>27</v>
      </c>
      <c r="N359" s="347">
        <v>1220</v>
      </c>
      <c r="O359" s="85"/>
      <c r="P359" s="347">
        <v>1660</v>
      </c>
      <c r="Q359" s="85"/>
      <c r="R359" s="347">
        <f t="shared" si="6"/>
        <v>440</v>
      </c>
      <c r="S359" s="85">
        <v>180000</v>
      </c>
      <c r="T359" s="78">
        <f>IF(OR(DBGenzai[[#This Row],[標準報酬]]="",DBGenzai[[#This Row],[標準報酬]]=0),"",ROUNDUP(_xlfn.XLOOKUP(DBGenzai[[#This Row],[標準報酬]],HDATE23[月  額],HDATE23[健康保険],"",0,1)-0.5,0))</f>
        <v>9027</v>
      </c>
      <c r="U3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5">
        <f ca="1">IF(DBGenzai[[#This Row],[年齢]]&lt;=69,_xlfn.XLOOKUP(DBGenzai[[#This Row],[標準報酬]],HDATE23[月  額],HDATE23[厚生年金],"",0,1),"0")</f>
        <v>16470</v>
      </c>
      <c r="W359" s="86">
        <v>45408</v>
      </c>
      <c r="X3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2" t="s">
        <v>46</v>
      </c>
      <c r="Z359" s="80" t="s">
        <v>777</v>
      </c>
      <c r="AA359" s="83" t="s">
        <v>485</v>
      </c>
      <c r="AB359" s="83" t="s">
        <v>784</v>
      </c>
      <c r="AC359" s="87">
        <v>44864</v>
      </c>
      <c r="AD359" s="87">
        <v>44693</v>
      </c>
      <c r="AE359" s="87">
        <v>45106</v>
      </c>
      <c r="AF359" s="87"/>
      <c r="AG359" s="103" t="s">
        <v>932</v>
      </c>
      <c r="AH359" s="80" t="s">
        <v>1200</v>
      </c>
      <c r="AJ359" s="100">
        <f>DBGenzai[[#This Row],[入社日]]</f>
        <v>44693</v>
      </c>
      <c r="AK359" s="343"/>
      <c r="AL359" s="355"/>
      <c r="AM359" s="77"/>
      <c r="AN359" s="355"/>
      <c r="AO359" s="345"/>
    </row>
    <row r="360" spans="1:41">
      <c r="A360" s="79" t="s">
        <v>40</v>
      </c>
      <c r="B360" s="80">
        <v>220515</v>
      </c>
      <c r="C360" s="81">
        <v>222045</v>
      </c>
      <c r="D360" s="82" t="s">
        <v>76</v>
      </c>
      <c r="E360" s="82" t="s">
        <v>4623</v>
      </c>
      <c r="F360" s="101" t="s">
        <v>3843</v>
      </c>
      <c r="G360" s="6" t="s">
        <v>4136</v>
      </c>
      <c r="H360" s="83" t="s">
        <v>3064</v>
      </c>
      <c r="I360" s="83" t="s">
        <v>1214</v>
      </c>
      <c r="J360" s="80" t="s">
        <v>43</v>
      </c>
      <c r="K360" s="80" t="s">
        <v>44</v>
      </c>
      <c r="L360" s="84">
        <v>36160</v>
      </c>
      <c r="M360" s="80">
        <f ca="1">DATEDIF(DBGenzai[[#This Row],[生年月日]],TODAY(),"Y")</f>
        <v>26</v>
      </c>
      <c r="N360" s="347">
        <v>1310</v>
      </c>
      <c r="O360" s="85"/>
      <c r="P360" s="347">
        <v>1710</v>
      </c>
      <c r="Q360" s="85"/>
      <c r="R360" s="347">
        <f t="shared" si="6"/>
        <v>400</v>
      </c>
      <c r="S360" s="85">
        <v>260000</v>
      </c>
      <c r="T360" s="78">
        <f>IF(OR(DBGenzai[[#This Row],[標準報酬]]="",DBGenzai[[#This Row],[標準報酬]]=0),"",ROUNDUP(_xlfn.XLOOKUP(DBGenzai[[#This Row],[標準報酬]],HDATE23[月  額],HDATE23[健康保険],"",0,1)-0.5,0))</f>
        <v>13039</v>
      </c>
      <c r="U3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5">
        <f ca="1">IF(DBGenzai[[#This Row],[年齢]]&lt;=69,_xlfn.XLOOKUP(DBGenzai[[#This Row],[標準報酬]],HDATE23[月  額],HDATE23[厚生年金],"",0,1),"0")</f>
        <v>23790</v>
      </c>
      <c r="W360" s="86">
        <v>46907</v>
      </c>
      <c r="X3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2" t="s">
        <v>46</v>
      </c>
      <c r="Z360" s="80" t="s">
        <v>1719</v>
      </c>
      <c r="AA360" s="83" t="s">
        <v>4506</v>
      </c>
      <c r="AB360" s="83" t="s">
        <v>4890</v>
      </c>
      <c r="AC360" s="87" t="s">
        <v>1697</v>
      </c>
      <c r="AD360" s="87">
        <v>44693</v>
      </c>
      <c r="AE360" s="87"/>
      <c r="AF360" s="87"/>
      <c r="AG360" s="103" t="s">
        <v>932</v>
      </c>
      <c r="AH360" s="80" t="s">
        <v>1200</v>
      </c>
      <c r="AJ360" s="100">
        <f>DBGenzai[[#This Row],[入社日]]</f>
        <v>44693</v>
      </c>
      <c r="AK360" s="343"/>
      <c r="AL360" s="355"/>
      <c r="AM360" s="77"/>
      <c r="AN360" s="355"/>
      <c r="AO360" s="345"/>
    </row>
    <row r="361" spans="1:41">
      <c r="A361" s="79" t="s">
        <v>114</v>
      </c>
      <c r="B361" s="80">
        <v>220517</v>
      </c>
      <c r="C361" s="81">
        <v>242046</v>
      </c>
      <c r="D361" s="82" t="s">
        <v>95</v>
      </c>
      <c r="E361" s="82" t="s">
        <v>4626</v>
      </c>
      <c r="F361" s="82" t="s">
        <v>1984</v>
      </c>
      <c r="G361" s="82"/>
      <c r="H361" s="83" t="s">
        <v>1217</v>
      </c>
      <c r="I361" s="83" t="s">
        <v>1218</v>
      </c>
      <c r="J361" s="80" t="s">
        <v>43</v>
      </c>
      <c r="K361" s="80" t="s">
        <v>44</v>
      </c>
      <c r="L361" s="84">
        <v>35641</v>
      </c>
      <c r="M361" s="80">
        <f ca="1">DATEDIF(DBGenzai[[#This Row],[生年月日]],TODAY(),"Y")</f>
        <v>28</v>
      </c>
      <c r="N361" s="347">
        <v>1210</v>
      </c>
      <c r="O361" s="85"/>
      <c r="P361" s="347">
        <v>1650</v>
      </c>
      <c r="Q361" s="85"/>
      <c r="R361" s="347">
        <f t="shared" si="6"/>
        <v>440</v>
      </c>
      <c r="S361" s="85"/>
      <c r="T361" s="78" t="str">
        <f>IF(OR(DBGenzai[[#This Row],[標準報酬]]="",DBGenzai[[#This Row],[標準報酬]]=0),"",ROUNDUP(_xlfn.XLOOKUP(DBGenzai[[#This Row],[標準報酬]],HDATE23[月  額],HDATE23[健康保険],"",0,1)-0.5,0))</f>
        <v/>
      </c>
      <c r="U3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5" t="str">
        <f ca="1">IF(DBGenzai[[#This Row],[年齢]]&lt;=69,_xlfn.XLOOKUP(DBGenzai[[#This Row],[標準報酬]],HDATE23[月  額],HDATE23[厚生年金],"",0,1),"0")</f>
        <v/>
      </c>
      <c r="W361" s="86">
        <v>45042</v>
      </c>
      <c r="X3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2" t="s">
        <v>46</v>
      </c>
      <c r="Z361" s="80" t="s">
        <v>354</v>
      </c>
      <c r="AA361" s="83" t="s">
        <v>1946</v>
      </c>
      <c r="AB361" s="83" t="s">
        <v>4066</v>
      </c>
      <c r="AC361" s="87" t="s">
        <v>1697</v>
      </c>
      <c r="AD361" s="87">
        <v>44694</v>
      </c>
      <c r="AE361" s="87">
        <v>44855</v>
      </c>
      <c r="AF361" s="87"/>
      <c r="AG361" s="103" t="s">
        <v>932</v>
      </c>
      <c r="AH361" s="80" t="s">
        <v>1200</v>
      </c>
      <c r="AJ361" s="100">
        <f>DBGenzai[[#This Row],[入社日]]</f>
        <v>44694</v>
      </c>
      <c r="AK361" s="343"/>
      <c r="AL361" s="355"/>
      <c r="AM361" s="77"/>
      <c r="AN361" s="355"/>
      <c r="AO361" s="345"/>
    </row>
    <row r="362" spans="1:41">
      <c r="A362" s="79" t="s">
        <v>114</v>
      </c>
      <c r="B362" s="80">
        <v>220518</v>
      </c>
      <c r="C362" s="81"/>
      <c r="D362" s="82" t="s">
        <v>646</v>
      </c>
      <c r="E362" s="82" t="s">
        <v>4657</v>
      </c>
      <c r="F362" s="82"/>
      <c r="G362" s="82"/>
      <c r="H362" s="83" t="s">
        <v>1223</v>
      </c>
      <c r="I362" s="83" t="s">
        <v>1224</v>
      </c>
      <c r="J362" s="80" t="s">
        <v>43</v>
      </c>
      <c r="K362" s="80" t="s">
        <v>44</v>
      </c>
      <c r="L362" s="84">
        <v>34362</v>
      </c>
      <c r="M362" s="80">
        <f ca="1">DATEDIF(DBGenzai[[#This Row],[生年月日]],TODAY(),"Y")</f>
        <v>31</v>
      </c>
      <c r="N362" s="347">
        <v>1400</v>
      </c>
      <c r="O362" s="85"/>
      <c r="P362" s="347">
        <v>1900</v>
      </c>
      <c r="Q362" s="85"/>
      <c r="R362" s="347">
        <f t="shared" si="6"/>
        <v>500</v>
      </c>
      <c r="S362" s="85"/>
      <c r="T362" s="78" t="str">
        <f>IF(OR(DBGenzai[[#This Row],[標準報酬]]="",DBGenzai[[#This Row],[標準報酬]]=0),"",ROUNDUP(_xlfn.XLOOKUP(DBGenzai[[#This Row],[標準報酬]],HDATE23[月  額],HDATE23[健康保険],"",0,1)-0.5,0))</f>
        <v/>
      </c>
      <c r="U3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5" t="str">
        <f ca="1">IF(DBGenzai[[#This Row],[年齢]]&lt;=69,_xlfn.XLOOKUP(DBGenzai[[#This Row],[標準報酬]],HDATE23[月  額],HDATE23[厚生年金],"",0,1),"0")</f>
        <v/>
      </c>
      <c r="W362" s="86">
        <v>45181</v>
      </c>
      <c r="X3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2" t="s">
        <v>46</v>
      </c>
      <c r="Z362" s="80" t="s">
        <v>1225</v>
      </c>
      <c r="AA362" s="83" t="s">
        <v>1226</v>
      </c>
      <c r="AB362" s="83" t="s">
        <v>1227</v>
      </c>
      <c r="AC362" s="87">
        <v>44732</v>
      </c>
      <c r="AD362" s="87">
        <v>44704</v>
      </c>
      <c r="AE362" s="87">
        <v>44824</v>
      </c>
      <c r="AF362" s="87"/>
      <c r="AG362" s="103" t="s">
        <v>932</v>
      </c>
      <c r="AH362" s="87" t="s">
        <v>1228</v>
      </c>
      <c r="AJ362" s="100">
        <f>DBGenzai[[#This Row],[入社日]]</f>
        <v>44704</v>
      </c>
      <c r="AK362" s="343"/>
      <c r="AL362" s="355"/>
      <c r="AM362" s="77"/>
      <c r="AN362" s="355"/>
      <c r="AO362" s="345"/>
    </row>
    <row r="363" spans="1:41">
      <c r="A363" s="79" t="s">
        <v>114</v>
      </c>
      <c r="B363" s="80">
        <v>220519</v>
      </c>
      <c r="C363" s="81"/>
      <c r="D363" s="82" t="s">
        <v>70</v>
      </c>
      <c r="E363" s="82"/>
      <c r="F363" s="82"/>
      <c r="G363" s="82"/>
      <c r="H363" s="83" t="s">
        <v>1219</v>
      </c>
      <c r="I363" s="83" t="s">
        <v>1220</v>
      </c>
      <c r="J363" s="80" t="s">
        <v>43</v>
      </c>
      <c r="K363" s="80" t="s">
        <v>44</v>
      </c>
      <c r="L363" s="84">
        <v>34372</v>
      </c>
      <c r="M363" s="80">
        <f ca="1">DATEDIF(DBGenzai[[#This Row],[生年月日]],TODAY(),"Y")</f>
        <v>31</v>
      </c>
      <c r="N363" s="347">
        <v>1300</v>
      </c>
      <c r="O363" s="85"/>
      <c r="P363" s="347">
        <v>1750</v>
      </c>
      <c r="Q363" s="85"/>
      <c r="R363" s="347">
        <f t="shared" si="6"/>
        <v>450</v>
      </c>
      <c r="S363" s="85"/>
      <c r="T363" s="78" t="str">
        <f>IF(OR(DBGenzai[[#This Row],[標準報酬]]="",DBGenzai[[#This Row],[標準報酬]]=0),"",ROUNDUP(_xlfn.XLOOKUP(DBGenzai[[#This Row],[標準報酬]],HDATE23[月  額],HDATE23[健康保険],"",0,1)-0.5,0))</f>
        <v/>
      </c>
      <c r="U3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5" t="str">
        <f ca="1">IF(DBGenzai[[#This Row],[年齢]]&lt;=69,_xlfn.XLOOKUP(DBGenzai[[#This Row],[標準報酬]],HDATE23[月  額],HDATE23[厚生年金],"",0,1),"0")</f>
        <v/>
      </c>
      <c r="W363" s="86">
        <v>45132</v>
      </c>
      <c r="X3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2" t="s">
        <v>46</v>
      </c>
      <c r="Z363" s="80" t="s">
        <v>921</v>
      </c>
      <c r="AA363" s="83" t="s">
        <v>1945</v>
      </c>
      <c r="AB363" s="83" t="s">
        <v>922</v>
      </c>
      <c r="AC363" s="87">
        <v>44701</v>
      </c>
      <c r="AD363" s="87">
        <v>44704</v>
      </c>
      <c r="AE363" s="87">
        <v>44894</v>
      </c>
      <c r="AF363" s="87"/>
      <c r="AG363" s="103" t="s">
        <v>932</v>
      </c>
      <c r="AH363" s="87" t="s">
        <v>1221</v>
      </c>
      <c r="AI363" s="73" t="s">
        <v>1222</v>
      </c>
      <c r="AJ363" s="100">
        <f>DBGenzai[[#This Row],[入社日]]</f>
        <v>44704</v>
      </c>
      <c r="AK363" s="343"/>
      <c r="AL363" s="355"/>
      <c r="AM363" s="77"/>
      <c r="AN363" s="355"/>
      <c r="AO363" s="345"/>
    </row>
    <row r="364" spans="1:41">
      <c r="A364" s="79" t="s">
        <v>114</v>
      </c>
      <c r="B364" s="80">
        <v>220520</v>
      </c>
      <c r="C364" s="81">
        <v>222047</v>
      </c>
      <c r="D364" s="82" t="s">
        <v>177</v>
      </c>
      <c r="E364" s="82" t="s">
        <v>4632</v>
      </c>
      <c r="F364" s="93" t="s">
        <v>1977</v>
      </c>
      <c r="G364" s="93"/>
      <c r="H364" s="83" t="s">
        <v>1229</v>
      </c>
      <c r="I364" s="83" t="s">
        <v>1230</v>
      </c>
      <c r="J364" s="80" t="s">
        <v>43</v>
      </c>
      <c r="K364" s="80" t="s">
        <v>44</v>
      </c>
      <c r="L364" s="84">
        <v>34352</v>
      </c>
      <c r="M364" s="80">
        <f ca="1">DATEDIF(DBGenzai[[#This Row],[生年月日]],TODAY(),"Y")</f>
        <v>31</v>
      </c>
      <c r="N364" s="347">
        <v>1200</v>
      </c>
      <c r="O364" s="85"/>
      <c r="P364" s="347">
        <v>1650</v>
      </c>
      <c r="Q364" s="85"/>
      <c r="R364" s="347">
        <f t="shared" si="6"/>
        <v>450</v>
      </c>
      <c r="S364" s="85"/>
      <c r="T364" s="78" t="str">
        <f>IF(OR(DBGenzai[[#This Row],[標準報酬]]="",DBGenzai[[#This Row],[標準報酬]]=0),"",ROUNDUP(_xlfn.XLOOKUP(DBGenzai[[#This Row],[標準報酬]],HDATE23[月  額],HDATE23[健康保険],"",0,1)-0.5,0))</f>
        <v/>
      </c>
      <c r="U3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5" t="str">
        <f ca="1">IF(DBGenzai[[#This Row],[年齢]]&lt;=69,_xlfn.XLOOKUP(DBGenzai[[#This Row],[標準報酬]],HDATE23[月  額],HDATE23[厚生年金],"",0,1),"0")</f>
        <v/>
      </c>
      <c r="W364" s="86">
        <v>45062</v>
      </c>
      <c r="X3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2" t="s">
        <v>46</v>
      </c>
      <c r="Z364" s="80" t="s">
        <v>163</v>
      </c>
      <c r="AA364" s="83" t="s">
        <v>485</v>
      </c>
      <c r="AB364" s="83" t="s">
        <v>486</v>
      </c>
      <c r="AC364" s="87">
        <v>44704</v>
      </c>
      <c r="AD364" s="87">
        <v>44705</v>
      </c>
      <c r="AE364" s="87">
        <v>44923</v>
      </c>
      <c r="AF364" s="87"/>
      <c r="AG364" s="103" t="s">
        <v>932</v>
      </c>
      <c r="AH364" s="87" t="s">
        <v>1228</v>
      </c>
      <c r="AJ364" s="100">
        <f>DBGenzai[[#This Row],[入社日]]</f>
        <v>44705</v>
      </c>
      <c r="AK364" s="343"/>
      <c r="AL364" s="355"/>
      <c r="AM364" s="77"/>
      <c r="AN364" s="355"/>
      <c r="AO364" s="345"/>
    </row>
    <row r="365" spans="1:41">
      <c r="A365" s="79" t="s">
        <v>40</v>
      </c>
      <c r="B365" s="80">
        <v>220521</v>
      </c>
      <c r="C365" s="81"/>
      <c r="D365" s="82" t="s">
        <v>234</v>
      </c>
      <c r="E365" s="101" t="s">
        <v>4640</v>
      </c>
      <c r="F365" s="256" t="s">
        <v>2749</v>
      </c>
      <c r="G365" s="256" t="s">
        <v>2750</v>
      </c>
      <c r="H365" s="83" t="s">
        <v>1231</v>
      </c>
      <c r="I365" s="83" t="s">
        <v>1232</v>
      </c>
      <c r="J365" s="80" t="s">
        <v>43</v>
      </c>
      <c r="K365" s="80" t="s">
        <v>44</v>
      </c>
      <c r="L365" s="84">
        <v>33244</v>
      </c>
      <c r="M365" s="80">
        <f ca="1">DATEDIF(DBGenzai[[#This Row],[生年月日]],TODAY(),"Y")</f>
        <v>34</v>
      </c>
      <c r="N365" s="347">
        <v>1310</v>
      </c>
      <c r="O365" s="85"/>
      <c r="P365" s="347">
        <v>1700</v>
      </c>
      <c r="Q365" s="85"/>
      <c r="R365" s="347">
        <f t="shared" si="6"/>
        <v>390</v>
      </c>
      <c r="S365" s="85">
        <v>220000</v>
      </c>
      <c r="T365" s="78">
        <f>IF(OR(DBGenzai[[#This Row],[標準報酬]]="",DBGenzai[[#This Row],[標準報酬]]=0),"",ROUNDUP(_xlfn.XLOOKUP(DBGenzai[[#This Row],[標準報酬]],HDATE23[月  額],HDATE23[健康保険],"",0,1)-0.5,0))</f>
        <v>11033</v>
      </c>
      <c r="U3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5">
        <f ca="1">IF(DBGenzai[[#This Row],[年齢]]&lt;=69,_xlfn.XLOOKUP(DBGenzai[[#This Row],[標準報酬]],HDATE23[月  額],HDATE23[厚生年金],"",0,1),"0")</f>
        <v>20130</v>
      </c>
      <c r="W365" s="86">
        <v>46558</v>
      </c>
      <c r="X3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2" t="s">
        <v>46</v>
      </c>
      <c r="Z365" s="80" t="s">
        <v>238</v>
      </c>
      <c r="AA365" s="83" t="s">
        <v>239</v>
      </c>
      <c r="AB365" s="83" t="s">
        <v>240</v>
      </c>
      <c r="AC365" s="87">
        <v>44704</v>
      </c>
      <c r="AD365" s="87">
        <v>44706</v>
      </c>
      <c r="AE365" s="87"/>
      <c r="AF365" s="87"/>
      <c r="AG365" s="103" t="s">
        <v>932</v>
      </c>
      <c r="AH365" s="87" t="s">
        <v>1228</v>
      </c>
      <c r="AJ365" s="100">
        <f>DBGenzai[[#This Row],[入社日]]</f>
        <v>44706</v>
      </c>
      <c r="AK365" s="343"/>
      <c r="AL365" s="355"/>
      <c r="AM365" s="77"/>
      <c r="AN365" s="355"/>
      <c r="AO365" s="345"/>
    </row>
    <row r="366" spans="1:41">
      <c r="A366" s="79" t="s">
        <v>40</v>
      </c>
      <c r="B366" s="80">
        <v>220522</v>
      </c>
      <c r="C366" s="81">
        <v>242047</v>
      </c>
      <c r="D366" s="82" t="s">
        <v>95</v>
      </c>
      <c r="E366" s="101" t="s">
        <v>4626</v>
      </c>
      <c r="F366" s="101" t="s">
        <v>1985</v>
      </c>
      <c r="G366" s="6" t="s">
        <v>2649</v>
      </c>
      <c r="H366" s="83" t="s">
        <v>854</v>
      </c>
      <c r="I366" s="83" t="s">
        <v>2739</v>
      </c>
      <c r="J366" s="80" t="s">
        <v>43</v>
      </c>
      <c r="K366" s="80" t="s">
        <v>44</v>
      </c>
      <c r="L366" s="84">
        <v>36538</v>
      </c>
      <c r="M366" s="80">
        <f ca="1">DATEDIF(DBGenzai[[#This Row],[生年月日]],TODAY(),"Y")</f>
        <v>25</v>
      </c>
      <c r="N366" s="347">
        <v>1310</v>
      </c>
      <c r="O366" s="85"/>
      <c r="P366" s="347">
        <v>1720</v>
      </c>
      <c r="Q366" s="85"/>
      <c r="R366" s="347">
        <f t="shared" si="6"/>
        <v>410</v>
      </c>
      <c r="S366" s="85">
        <v>260000</v>
      </c>
      <c r="T366" s="78">
        <f>IF(OR(DBGenzai[[#This Row],[標準報酬]]="",DBGenzai[[#This Row],[標準報酬]]=0),"",ROUNDUP(_xlfn.XLOOKUP(DBGenzai[[#This Row],[標準報酬]],HDATE23[月  額],HDATE23[健康保険],"",0,1)-0.5,0))</f>
        <v>13039</v>
      </c>
      <c r="U3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5">
        <f ca="1">IF(DBGenzai[[#This Row],[年齢]]&lt;=69,_xlfn.XLOOKUP(DBGenzai[[#This Row],[標準報酬]],HDATE23[月  額],HDATE23[厚生年金],"",0,1),"0")</f>
        <v>23790</v>
      </c>
      <c r="W366" s="86">
        <v>46552</v>
      </c>
      <c r="X3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2" t="s">
        <v>46</v>
      </c>
      <c r="Z366" s="80" t="s">
        <v>929</v>
      </c>
      <c r="AA366" s="83" t="s">
        <v>2512</v>
      </c>
      <c r="AB366" s="83" t="s">
        <v>931</v>
      </c>
      <c r="AC366" s="87">
        <v>44699</v>
      </c>
      <c r="AD366" s="87">
        <v>44707</v>
      </c>
      <c r="AE366" s="87"/>
      <c r="AF366" s="87"/>
      <c r="AG366" s="103" t="s">
        <v>932</v>
      </c>
      <c r="AH366" s="87" t="s">
        <v>1228</v>
      </c>
      <c r="AJ366" s="100">
        <f>DBGenzai[[#This Row],[入社日]]</f>
        <v>44707</v>
      </c>
      <c r="AK366" s="343"/>
      <c r="AL366" s="355"/>
      <c r="AM366" s="77"/>
      <c r="AN366" s="355"/>
      <c r="AO366" s="345"/>
    </row>
    <row r="367" spans="1:41">
      <c r="A367" s="79" t="s">
        <v>114</v>
      </c>
      <c r="B367" s="80">
        <v>220523</v>
      </c>
      <c r="C367" s="81"/>
      <c r="D367" s="82" t="s">
        <v>258</v>
      </c>
      <c r="E367" s="269"/>
      <c r="F367" s="259"/>
      <c r="G367" s="259"/>
      <c r="H367" s="83" t="s">
        <v>1233</v>
      </c>
      <c r="I367" s="83" t="s">
        <v>1234</v>
      </c>
      <c r="J367" s="80" t="s">
        <v>43</v>
      </c>
      <c r="K367" s="80" t="s">
        <v>44</v>
      </c>
      <c r="L367" s="84">
        <v>34818</v>
      </c>
      <c r="M367" s="80">
        <f ca="1">DATEDIF(DBGenzai[[#This Row],[生年月日]],TODAY(),"Y")</f>
        <v>30</v>
      </c>
      <c r="N367" s="347">
        <v>1400</v>
      </c>
      <c r="O367" s="85"/>
      <c r="P367" s="347">
        <v>1900</v>
      </c>
      <c r="Q367" s="85"/>
      <c r="R367" s="347">
        <f t="shared" si="6"/>
        <v>500</v>
      </c>
      <c r="S367" s="85">
        <v>0</v>
      </c>
      <c r="T367" s="78" t="str">
        <f>IF(OR(DBGenzai[[#This Row],[標準報酬]]="",DBGenzai[[#This Row],[標準報酬]]=0),"",ROUNDUP(_xlfn.XLOOKUP(DBGenzai[[#This Row],[標準報酬]],HDATE23[月  額],HDATE23[健康保険],"",0,1)-0.5,0))</f>
        <v/>
      </c>
      <c r="U3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5">
        <f ca="1">IF(DBGenzai[[#This Row],[年齢]]&lt;=69,_xlfn.XLOOKUP(DBGenzai[[#This Row],[標準報酬]],HDATE23[月  額],HDATE23[厚生年金],"",0,1),"0")</f>
        <v>0</v>
      </c>
      <c r="W367" s="86">
        <v>45687</v>
      </c>
      <c r="X3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2" t="s">
        <v>46</v>
      </c>
      <c r="Z367" s="80" t="s">
        <v>217</v>
      </c>
      <c r="AA367" s="83" t="s">
        <v>1725</v>
      </c>
      <c r="AB367" s="83" t="s">
        <v>1746</v>
      </c>
      <c r="AC367" s="87">
        <v>44704</v>
      </c>
      <c r="AD367" s="87">
        <v>44708</v>
      </c>
      <c r="AE367" s="87">
        <v>44978</v>
      </c>
      <c r="AF367" s="87">
        <v>44973</v>
      </c>
      <c r="AG367" s="103" t="s">
        <v>932</v>
      </c>
      <c r="AH367" s="87" t="s">
        <v>1228</v>
      </c>
      <c r="AJ367" s="100">
        <f>DBGenzai[[#This Row],[入社日]]</f>
        <v>44708</v>
      </c>
      <c r="AK367" s="343"/>
      <c r="AL367" s="355"/>
      <c r="AM367" s="77"/>
      <c r="AN367" s="355"/>
      <c r="AO367" s="345"/>
    </row>
    <row r="368" spans="1:41">
      <c r="A368" s="79" t="s">
        <v>40</v>
      </c>
      <c r="B368" s="80">
        <v>220524</v>
      </c>
      <c r="C368" s="81"/>
      <c r="D368" s="82" t="s">
        <v>646</v>
      </c>
      <c r="E368" s="82" t="s">
        <v>4657</v>
      </c>
      <c r="F368" s="101"/>
      <c r="G368" s="101"/>
      <c r="H368" s="83" t="s">
        <v>1235</v>
      </c>
      <c r="I368" s="83" t="s">
        <v>1236</v>
      </c>
      <c r="J368" s="80" t="s">
        <v>43</v>
      </c>
      <c r="K368" s="80" t="s">
        <v>44</v>
      </c>
      <c r="L368" s="84">
        <v>35030</v>
      </c>
      <c r="M368" s="80">
        <f ca="1">DATEDIF(DBGenzai[[#This Row],[生年月日]],TODAY(),"Y")</f>
        <v>30</v>
      </c>
      <c r="N368" s="347">
        <v>1450</v>
      </c>
      <c r="O368" s="85"/>
      <c r="P368" s="347">
        <v>1900</v>
      </c>
      <c r="Q368" s="85"/>
      <c r="R368" s="347">
        <f t="shared" si="6"/>
        <v>450</v>
      </c>
      <c r="S368" s="85">
        <v>240000</v>
      </c>
      <c r="T368" s="78">
        <f>IF(OR(DBGenzai[[#This Row],[標準報酬]]="",DBGenzai[[#This Row],[標準報酬]]=0),"",ROUNDUP(_xlfn.XLOOKUP(DBGenzai[[#This Row],[標準報酬]],HDATE23[月  額],HDATE23[健康保険],"",0,1)-0.5,0))</f>
        <v>12036</v>
      </c>
      <c r="U3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5">
        <f ca="1">IF(DBGenzai[[#This Row],[年齢]]&lt;=69,_xlfn.XLOOKUP(DBGenzai[[#This Row],[標準報酬]],HDATE23[月  額],HDATE23[厚生年金],"",0,1),"0")</f>
        <v>21960</v>
      </c>
      <c r="W368" s="86">
        <v>46074</v>
      </c>
      <c r="X36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68</v>
      </c>
      <c r="Y368" s="82" t="s">
        <v>46</v>
      </c>
      <c r="Z368" s="80" t="s">
        <v>1225</v>
      </c>
      <c r="AA368" s="83" t="s">
        <v>1226</v>
      </c>
      <c r="AB368" s="83" t="s">
        <v>1227</v>
      </c>
      <c r="AC368" s="87">
        <v>44732</v>
      </c>
      <c r="AD368" s="87">
        <v>44708</v>
      </c>
      <c r="AE368" s="87"/>
      <c r="AF368" s="87"/>
      <c r="AG368" s="103" t="s">
        <v>932</v>
      </c>
      <c r="AH368" s="87" t="s">
        <v>1228</v>
      </c>
      <c r="AJ368" s="100">
        <f>DBGenzai[[#This Row],[入社日]]</f>
        <v>44708</v>
      </c>
      <c r="AK368" s="343"/>
      <c r="AL368" s="355"/>
      <c r="AM368" s="77"/>
      <c r="AN368" s="355"/>
      <c r="AO368" s="345"/>
    </row>
    <row r="369" spans="1:41">
      <c r="A369" s="79" t="s">
        <v>114</v>
      </c>
      <c r="B369" s="80">
        <v>220525</v>
      </c>
      <c r="C369" s="81"/>
      <c r="D369" s="82" t="s">
        <v>234</v>
      </c>
      <c r="E369" s="101" t="s">
        <v>4640</v>
      </c>
      <c r="F369" s="256" t="s">
        <v>2749</v>
      </c>
      <c r="G369" s="256" t="s">
        <v>2750</v>
      </c>
      <c r="H369" s="83" t="s">
        <v>1237</v>
      </c>
      <c r="I369" s="83" t="s">
        <v>1238</v>
      </c>
      <c r="J369" s="80" t="s">
        <v>43</v>
      </c>
      <c r="K369" s="80" t="s">
        <v>44</v>
      </c>
      <c r="L369" s="84">
        <v>35816</v>
      </c>
      <c r="M369" s="80">
        <f ca="1">DATEDIF(DBGenzai[[#This Row],[生年月日]],TODAY(),"Y")</f>
        <v>27</v>
      </c>
      <c r="N369" s="347">
        <v>1310</v>
      </c>
      <c r="O369" s="85"/>
      <c r="P369" s="347">
        <v>1700</v>
      </c>
      <c r="Q369" s="85"/>
      <c r="R369" s="347">
        <f t="shared" si="6"/>
        <v>390</v>
      </c>
      <c r="S369" s="85">
        <v>360000</v>
      </c>
      <c r="T369" s="78">
        <f>IF(OR(DBGenzai[[#This Row],[標準報酬]]="",DBGenzai[[#This Row],[標準報酬]]=0),"",ROUNDUP(_xlfn.XLOOKUP(DBGenzai[[#This Row],[標準報酬]],HDATE23[月  額],HDATE23[健康保険],"",0,1)-0.5,0))</f>
        <v>18054</v>
      </c>
      <c r="U3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5">
        <f ca="1">IF(DBGenzai[[#This Row],[年齢]]&lt;=69,_xlfn.XLOOKUP(DBGenzai[[#This Row],[標準報酬]],HDATE23[月  額],HDATE23[厚生年金],"",0,1),"0")</f>
        <v>32940</v>
      </c>
      <c r="W369" s="86">
        <v>46558</v>
      </c>
      <c r="X3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2" t="s">
        <v>46</v>
      </c>
      <c r="Z369" s="80" t="s">
        <v>238</v>
      </c>
      <c r="AA369" s="83" t="s">
        <v>239</v>
      </c>
      <c r="AB369" s="83" t="s">
        <v>240</v>
      </c>
      <c r="AC369" s="87">
        <v>44708</v>
      </c>
      <c r="AD369" s="87">
        <v>44711</v>
      </c>
      <c r="AE369" s="87">
        <v>45554</v>
      </c>
      <c r="AF369" s="87"/>
      <c r="AG369" s="103" t="s">
        <v>932</v>
      </c>
      <c r="AH369" s="87" t="s">
        <v>1228</v>
      </c>
      <c r="AJ369" s="100">
        <f>DBGenzai[[#This Row],[入社日]]</f>
        <v>44711</v>
      </c>
      <c r="AK369" s="343"/>
      <c r="AL369" s="355"/>
      <c r="AM369" s="77"/>
      <c r="AN369" s="355"/>
      <c r="AO369" s="345"/>
    </row>
    <row r="370" spans="1:41">
      <c r="A370" s="79" t="s">
        <v>114</v>
      </c>
      <c r="B370" s="80">
        <v>210315</v>
      </c>
      <c r="C370" s="81"/>
      <c r="D370" s="82" t="s">
        <v>283</v>
      </c>
      <c r="E370" s="101" t="s">
        <v>4637</v>
      </c>
      <c r="F370" s="101"/>
      <c r="G370" s="101"/>
      <c r="H370" s="83" t="s">
        <v>1024</v>
      </c>
      <c r="I370" s="83" t="s">
        <v>1025</v>
      </c>
      <c r="J370" s="80" t="s">
        <v>43</v>
      </c>
      <c r="K370" s="80" t="s">
        <v>44</v>
      </c>
      <c r="L370" s="84">
        <v>33176</v>
      </c>
      <c r="M370" s="80">
        <f ca="1">DATEDIF(DBGenzai[[#This Row],[生年月日]],TODAY(),"Y")</f>
        <v>35</v>
      </c>
      <c r="N370" s="347">
        <v>1400</v>
      </c>
      <c r="O370" s="85"/>
      <c r="P370" s="347">
        <v>2100</v>
      </c>
      <c r="Q370" s="85" t="s">
        <v>3376</v>
      </c>
      <c r="R370" s="347">
        <f t="shared" si="6"/>
        <v>700</v>
      </c>
      <c r="S370" s="85">
        <v>240000</v>
      </c>
      <c r="T370" s="78">
        <f>IF(OR(DBGenzai[[#This Row],[標準報酬]]="",DBGenzai[[#This Row],[標準報酬]]=0),"",ROUNDUP(_xlfn.XLOOKUP(DBGenzai[[#This Row],[標準報酬]],HDATE23[月  額],HDATE23[健康保険],"",0,1)-0.5,0))</f>
        <v>12036</v>
      </c>
      <c r="U3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5">
        <f ca="1">IF(DBGenzai[[#This Row],[年齢]]&lt;=69,_xlfn.XLOOKUP(DBGenzai[[#This Row],[標準報酬]],HDATE23[月  額],HDATE23[厚生年金],"",0,1),"0")</f>
        <v>21960</v>
      </c>
      <c r="W370" s="86">
        <v>46165</v>
      </c>
      <c r="X3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2" t="s">
        <v>46</v>
      </c>
      <c r="Z370" s="80" t="s">
        <v>375</v>
      </c>
      <c r="AA370" s="83" t="s">
        <v>886</v>
      </c>
      <c r="AB370" s="83" t="s">
        <v>1094</v>
      </c>
      <c r="AC370" s="87">
        <v>44711</v>
      </c>
      <c r="AD370" s="87">
        <v>44712</v>
      </c>
      <c r="AE370" s="87">
        <v>45317</v>
      </c>
      <c r="AF370" s="87"/>
      <c r="AG370" s="87">
        <v>44774</v>
      </c>
      <c r="AH370" s="80" t="s">
        <v>1241</v>
      </c>
      <c r="AI370" s="73" t="s">
        <v>1242</v>
      </c>
      <c r="AJ370" s="100">
        <f>DBGenzai[[#This Row],[入社日]]</f>
        <v>44712</v>
      </c>
      <c r="AK370" s="343"/>
      <c r="AL370" s="355"/>
      <c r="AM370" s="77"/>
      <c r="AN370" s="355"/>
      <c r="AO370" s="345"/>
    </row>
    <row r="371" spans="1:41">
      <c r="A371" s="79" t="s">
        <v>114</v>
      </c>
      <c r="B371" s="80">
        <v>220526</v>
      </c>
      <c r="C371" s="81"/>
      <c r="D371" s="82" t="s">
        <v>283</v>
      </c>
      <c r="E371" s="101" t="s">
        <v>4637</v>
      </c>
      <c r="F371" s="101"/>
      <c r="G371" s="101"/>
      <c r="H371" s="83" t="s">
        <v>1239</v>
      </c>
      <c r="I371" s="83" t="s">
        <v>1240</v>
      </c>
      <c r="J371" s="80" t="s">
        <v>43</v>
      </c>
      <c r="K371" s="80" t="s">
        <v>44</v>
      </c>
      <c r="L371" s="84">
        <v>34688</v>
      </c>
      <c r="M371" s="80">
        <f ca="1">DATEDIF(DBGenzai[[#This Row],[生年月日]],TODAY(),"Y")</f>
        <v>30</v>
      </c>
      <c r="N371" s="347">
        <v>1450</v>
      </c>
      <c r="O371" s="85"/>
      <c r="P371" s="347">
        <v>2100</v>
      </c>
      <c r="Q371" s="85" t="s">
        <v>3376</v>
      </c>
      <c r="R371" s="347">
        <f t="shared" si="6"/>
        <v>650</v>
      </c>
      <c r="S371" s="85">
        <v>280000</v>
      </c>
      <c r="T371" s="78">
        <f>IF(OR(DBGenzai[[#This Row],[標準報酬]]="",DBGenzai[[#This Row],[標準報酬]]=0),"",ROUNDUP(_xlfn.XLOOKUP(DBGenzai[[#This Row],[標準報酬]],HDATE23[月  額],HDATE23[健康保険],"",0,1)-0.5,0))</f>
        <v>14042</v>
      </c>
      <c r="U3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5">
        <f ca="1">IF(DBGenzai[[#This Row],[年齢]]&lt;=69,_xlfn.XLOOKUP(DBGenzai[[#This Row],[標準報酬]],HDATE23[月  額],HDATE23[厚生年金],"",0,1),"0")</f>
        <v>25620</v>
      </c>
      <c r="W371" s="86">
        <v>46047</v>
      </c>
      <c r="X3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2" t="s">
        <v>46</v>
      </c>
      <c r="Z371" s="80" t="s">
        <v>366</v>
      </c>
      <c r="AA371" s="83" t="s">
        <v>2028</v>
      </c>
      <c r="AB371" s="83" t="s">
        <v>368</v>
      </c>
      <c r="AC371" s="87">
        <v>44711</v>
      </c>
      <c r="AD371" s="87">
        <v>44712</v>
      </c>
      <c r="AE371" s="87">
        <v>45796</v>
      </c>
      <c r="AF371" s="87"/>
      <c r="AG371" s="103" t="s">
        <v>932</v>
      </c>
      <c r="AH371" s="87" t="s">
        <v>1228</v>
      </c>
      <c r="AJ371" s="100">
        <f>DBGenzai[[#This Row],[入社日]]</f>
        <v>44712</v>
      </c>
      <c r="AK371" s="343"/>
      <c r="AL371" s="355"/>
      <c r="AM371" s="77"/>
      <c r="AN371" s="355"/>
      <c r="AO371" s="345"/>
    </row>
    <row r="372" spans="1:41">
      <c r="A372" s="79" t="s">
        <v>114</v>
      </c>
      <c r="B372" s="80">
        <v>210412</v>
      </c>
      <c r="C372" s="81">
        <v>8210040</v>
      </c>
      <c r="D372" s="82" t="s">
        <v>2127</v>
      </c>
      <c r="E372" s="101" t="s">
        <v>4674</v>
      </c>
      <c r="F372" s="101" t="s">
        <v>2431</v>
      </c>
      <c r="G372" s="417"/>
      <c r="H372" s="83" t="s">
        <v>279</v>
      </c>
      <c r="I372" s="83" t="s">
        <v>1747</v>
      </c>
      <c r="J372" s="80" t="s">
        <v>43</v>
      </c>
      <c r="K372" s="80" t="s">
        <v>44</v>
      </c>
      <c r="L372" s="84">
        <v>30793</v>
      </c>
      <c r="M372" s="80">
        <f ca="1">DATEDIF(DBGenzai[[#This Row],[生年月日]],TODAY(),"Y")</f>
        <v>41</v>
      </c>
      <c r="N372" s="347">
        <v>1500</v>
      </c>
      <c r="O372" s="85" t="s">
        <v>1244</v>
      </c>
      <c r="P372" s="347">
        <v>1990</v>
      </c>
      <c r="Q372" s="85"/>
      <c r="R372" s="347">
        <f t="shared" si="6"/>
        <v>490</v>
      </c>
      <c r="S372" s="85">
        <v>340000</v>
      </c>
      <c r="T372" s="78">
        <f>IF(OR(DBGenzai[[#This Row],[標準報酬]]="",DBGenzai[[#This Row],[標準報酬]]=0),"",ROUNDUP(_xlfn.XLOOKUP(DBGenzai[[#This Row],[標準報酬]],HDATE23[月  額],HDATE23[健康保険],"",0,1)-0.5,0))</f>
        <v>17051</v>
      </c>
      <c r="U372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5">
        <f ca="1">IF(DBGenzai[[#This Row],[年齢]]&lt;=69,_xlfn.XLOOKUP(DBGenzai[[#This Row],[標準報酬]],HDATE23[月  額],HDATE23[厚生年金],"",0,1),"0")</f>
        <v>31110</v>
      </c>
      <c r="W372" s="86">
        <v>45766</v>
      </c>
      <c r="X3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2" t="s">
        <v>46</v>
      </c>
      <c r="Z372" s="80" t="s">
        <v>1926</v>
      </c>
      <c r="AA372" s="83" t="s">
        <v>3898</v>
      </c>
      <c r="AB372" s="83" t="s">
        <v>1925</v>
      </c>
      <c r="AC372" s="87">
        <v>44808</v>
      </c>
      <c r="AD372" s="87">
        <v>44713</v>
      </c>
      <c r="AE372" s="87">
        <v>45457</v>
      </c>
      <c r="AF372" s="87"/>
      <c r="AG372" s="104">
        <v>44713</v>
      </c>
      <c r="AH372" s="80" t="s">
        <v>1241</v>
      </c>
      <c r="AI372" s="73" t="s">
        <v>1245</v>
      </c>
      <c r="AJ372" s="100">
        <f>DBGenzai[[#This Row],[入社日]]</f>
        <v>44713</v>
      </c>
      <c r="AK372" s="343"/>
      <c r="AL372" s="355"/>
      <c r="AM372" s="77"/>
      <c r="AN372" s="355"/>
      <c r="AO372" s="345"/>
    </row>
    <row r="373" spans="1:41">
      <c r="A373" s="79" t="s">
        <v>114</v>
      </c>
      <c r="B373" s="80">
        <v>210710</v>
      </c>
      <c r="C373" s="81">
        <v>8210041</v>
      </c>
      <c r="D373" s="82" t="s">
        <v>2127</v>
      </c>
      <c r="E373" s="101" t="s">
        <v>2423</v>
      </c>
      <c r="F373" s="259"/>
      <c r="G373" s="259"/>
      <c r="H373" s="83" t="s">
        <v>1095</v>
      </c>
      <c r="I373" s="83" t="s">
        <v>1096</v>
      </c>
      <c r="J373" s="80" t="s">
        <v>43</v>
      </c>
      <c r="K373" s="80" t="s">
        <v>44</v>
      </c>
      <c r="L373" s="84">
        <v>33139</v>
      </c>
      <c r="M373" s="80">
        <f ca="1">DATEDIF(DBGenzai[[#This Row],[生年月日]],TODAY(),"Y")</f>
        <v>35</v>
      </c>
      <c r="N373" s="347">
        <v>1400</v>
      </c>
      <c r="O373" s="85"/>
      <c r="P373" s="347">
        <v>1990</v>
      </c>
      <c r="Q373" s="85"/>
      <c r="R373" s="347">
        <f t="shared" si="6"/>
        <v>590</v>
      </c>
      <c r="S373" s="85">
        <v>240000</v>
      </c>
      <c r="T373" s="78">
        <f>IF(OR(DBGenzai[[#This Row],[標準報酬]]="",DBGenzai[[#This Row],[標準報酬]]=0),"",ROUNDUP(_xlfn.XLOOKUP(DBGenzai[[#This Row],[標準報酬]],HDATE23[月  額],HDATE23[健康保険],"",0,1)-0.5,0))</f>
        <v>12036</v>
      </c>
      <c r="U3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5">
        <f ca="1">IF(DBGenzai[[#This Row],[年齢]]&lt;=69,_xlfn.XLOOKUP(DBGenzai[[#This Row],[標準報酬]],HDATE23[月  額],HDATE23[厚生年金],"",0,1),"0")</f>
        <v>21960</v>
      </c>
      <c r="W373" s="86">
        <v>45441</v>
      </c>
      <c r="X3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2" t="s">
        <v>46</v>
      </c>
      <c r="Z373" s="80" t="s">
        <v>1097</v>
      </c>
      <c r="AA373" s="83" t="s">
        <v>1098</v>
      </c>
      <c r="AB373" s="83" t="s">
        <v>1099</v>
      </c>
      <c r="AC373" s="87" t="s">
        <v>49</v>
      </c>
      <c r="AD373" s="87">
        <v>44713</v>
      </c>
      <c r="AE373" s="87">
        <v>44939</v>
      </c>
      <c r="AF373" s="103"/>
      <c r="AG373" s="104">
        <v>44713</v>
      </c>
      <c r="AH373" s="80" t="s">
        <v>1241</v>
      </c>
      <c r="AI373" s="73" t="s">
        <v>1243</v>
      </c>
      <c r="AJ373" s="100">
        <f>DBGenzai[[#This Row],[入社日]]</f>
        <v>44713</v>
      </c>
      <c r="AK373" s="343"/>
      <c r="AL373" s="355"/>
      <c r="AM373" s="77"/>
      <c r="AN373" s="355"/>
      <c r="AO373" s="345"/>
    </row>
    <row r="374" spans="1:41">
      <c r="A374" s="79" t="s">
        <v>114</v>
      </c>
      <c r="B374" s="80">
        <v>220601</v>
      </c>
      <c r="C374" s="81">
        <v>222049</v>
      </c>
      <c r="D374" s="82" t="s">
        <v>76</v>
      </c>
      <c r="E374" s="101" t="s">
        <v>4623</v>
      </c>
      <c r="F374" s="101" t="s">
        <v>1975</v>
      </c>
      <c r="G374" s="6" t="s">
        <v>2644</v>
      </c>
      <c r="H374" s="83" t="s">
        <v>1246</v>
      </c>
      <c r="I374" s="83" t="s">
        <v>1247</v>
      </c>
      <c r="J374" s="80" t="s">
        <v>43</v>
      </c>
      <c r="K374" s="80" t="s">
        <v>44</v>
      </c>
      <c r="L374" s="84">
        <v>35954</v>
      </c>
      <c r="M374" s="80">
        <f ca="1">DATEDIF(DBGenzai[[#This Row],[生年月日]],TODAY(),"Y")</f>
        <v>27</v>
      </c>
      <c r="N374" s="347">
        <v>1310</v>
      </c>
      <c r="O374" s="85"/>
      <c r="P374" s="347">
        <v>1690</v>
      </c>
      <c r="Q374" s="85"/>
      <c r="R374" s="347">
        <f t="shared" si="6"/>
        <v>380</v>
      </c>
      <c r="S374" s="85">
        <v>300000</v>
      </c>
      <c r="T374" s="78">
        <f>IF(OR(DBGenzai[[#This Row],[標準報酬]]="",DBGenzai[[#This Row],[標準報酬]]=0),"",ROUNDUP(_xlfn.XLOOKUP(DBGenzai[[#This Row],[標準報酬]],HDATE23[月  額],HDATE23[健康保険],"",0,1)-0.5,0))</f>
        <v>15045</v>
      </c>
      <c r="U3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5">
        <f ca="1">IF(DBGenzai[[#This Row],[年齢]]&lt;=69,_xlfn.XLOOKUP(DBGenzai[[#This Row],[標準報酬]],HDATE23[月  額],HDATE23[厚生年金],"",0,1),"0")</f>
        <v>27450</v>
      </c>
      <c r="W374" s="86">
        <v>46601</v>
      </c>
      <c r="X3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2" t="s">
        <v>46</v>
      </c>
      <c r="Z374" s="80" t="s">
        <v>582</v>
      </c>
      <c r="AA374" s="83" t="s">
        <v>2592</v>
      </c>
      <c r="AB374" s="83" t="s">
        <v>584</v>
      </c>
      <c r="AC374" s="87">
        <v>45032</v>
      </c>
      <c r="AD374" s="87">
        <v>44713</v>
      </c>
      <c r="AE374" s="87">
        <v>45681</v>
      </c>
      <c r="AF374" s="87"/>
      <c r="AG374" s="103">
        <v>44774</v>
      </c>
      <c r="AH374" s="87" t="s">
        <v>1228</v>
      </c>
      <c r="AJ374" s="100">
        <f>DBGenzai[[#This Row],[入社日]]</f>
        <v>44713</v>
      </c>
      <c r="AK374" s="343"/>
      <c r="AL374" s="355"/>
      <c r="AM374" s="77"/>
      <c r="AN374" s="355"/>
      <c r="AO374" s="345"/>
    </row>
    <row r="375" spans="1:41" ht="18" customHeight="1">
      <c r="A375" s="79" t="s">
        <v>40</v>
      </c>
      <c r="B375" s="80">
        <v>220602</v>
      </c>
      <c r="C375" s="81">
        <v>222048</v>
      </c>
      <c r="D375" s="82" t="s">
        <v>76</v>
      </c>
      <c r="E375" s="82" t="s">
        <v>4623</v>
      </c>
      <c r="F375" s="101" t="s">
        <v>3843</v>
      </c>
      <c r="G375" s="6" t="s">
        <v>4136</v>
      </c>
      <c r="H375" s="83" t="s">
        <v>1248</v>
      </c>
      <c r="I375" s="83" t="s">
        <v>1249</v>
      </c>
      <c r="J375" s="80" t="s">
        <v>43</v>
      </c>
      <c r="K375" s="80" t="s">
        <v>44</v>
      </c>
      <c r="L375" s="84">
        <v>36623</v>
      </c>
      <c r="M375" s="80">
        <f ca="1">DATEDIF(DBGenzai[[#This Row],[生年月日]],TODAY(),"Y")</f>
        <v>25</v>
      </c>
      <c r="N375" s="347">
        <v>1310</v>
      </c>
      <c r="O375" s="85"/>
      <c r="P375" s="347">
        <v>1710</v>
      </c>
      <c r="Q375" s="85"/>
      <c r="R375" s="347">
        <f t="shared" si="6"/>
        <v>400</v>
      </c>
      <c r="S375" s="85">
        <v>260000</v>
      </c>
      <c r="T375" s="78">
        <f>IF(OR(DBGenzai[[#This Row],[標準報酬]]="",DBGenzai[[#This Row],[標準報酬]]=0),"",ROUNDUP(_xlfn.XLOOKUP(DBGenzai[[#This Row],[標準報酬]],HDATE23[月  額],HDATE23[健康保険],"",0,1)-0.5,0))</f>
        <v>13039</v>
      </c>
      <c r="U3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5">
        <f ca="1">IF(DBGenzai[[#This Row],[年齢]]&lt;=69,_xlfn.XLOOKUP(DBGenzai[[#This Row],[標準報酬]],HDATE23[月  額],HDATE23[厚生年金],"",0,1),"0")</f>
        <v>23790</v>
      </c>
      <c r="W375" s="86">
        <v>46597</v>
      </c>
      <c r="X3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2" t="s">
        <v>46</v>
      </c>
      <c r="Z375" s="80" t="s">
        <v>1719</v>
      </c>
      <c r="AA375" s="83" t="s">
        <v>4746</v>
      </c>
      <c r="AB375" s="83" t="s">
        <v>4823</v>
      </c>
      <c r="AC375" s="87">
        <v>44713</v>
      </c>
      <c r="AD375" s="87">
        <v>44713</v>
      </c>
      <c r="AE375" s="87"/>
      <c r="AF375" s="87"/>
      <c r="AG375" s="103">
        <v>44774</v>
      </c>
      <c r="AH375" s="87" t="s">
        <v>1228</v>
      </c>
      <c r="AJ375" s="100">
        <f>DBGenzai[[#This Row],[入社日]]</f>
        <v>44713</v>
      </c>
      <c r="AK375" s="343"/>
      <c r="AL375" s="355"/>
      <c r="AM375" s="77"/>
      <c r="AN375" s="355"/>
      <c r="AO375" s="345"/>
    </row>
    <row r="376" spans="1:41">
      <c r="A376" s="79" t="s">
        <v>40</v>
      </c>
      <c r="B376" s="80">
        <v>220603</v>
      </c>
      <c r="C376" s="81">
        <v>222050</v>
      </c>
      <c r="D376" s="82" t="s">
        <v>76</v>
      </c>
      <c r="E376" s="101" t="s">
        <v>4623</v>
      </c>
      <c r="F376" s="101" t="s">
        <v>1975</v>
      </c>
      <c r="G376" s="6" t="s">
        <v>2644</v>
      </c>
      <c r="H376" s="83" t="s">
        <v>1250</v>
      </c>
      <c r="I376" s="83" t="s">
        <v>1251</v>
      </c>
      <c r="J376" s="80" t="s">
        <v>43</v>
      </c>
      <c r="K376" s="80" t="s">
        <v>44</v>
      </c>
      <c r="L376" s="84">
        <v>36788</v>
      </c>
      <c r="M376" s="80">
        <f ca="1">DATEDIF(DBGenzai[[#This Row],[生年月日]],TODAY(),"Y")</f>
        <v>25</v>
      </c>
      <c r="N376" s="347">
        <v>1310</v>
      </c>
      <c r="O376" s="85"/>
      <c r="P376" s="347">
        <v>1700</v>
      </c>
      <c r="Q376" s="85"/>
      <c r="R376" s="347">
        <f t="shared" si="6"/>
        <v>390</v>
      </c>
      <c r="S376" s="85">
        <v>260000</v>
      </c>
      <c r="T376" s="78">
        <f>IF(OR(DBGenzai[[#This Row],[標準報酬]]="",DBGenzai[[#This Row],[標準報酬]]=0),"",ROUNDUP(_xlfn.XLOOKUP(DBGenzai[[#This Row],[標準報酬]],HDATE23[月  額],HDATE23[健康保険],"",0,1)-0.5,0))</f>
        <v>13039</v>
      </c>
      <c r="U3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5">
        <f ca="1">IF(DBGenzai[[#This Row],[年齢]]&lt;=69,_xlfn.XLOOKUP(DBGenzai[[#This Row],[標準報酬]],HDATE23[月  額],HDATE23[厚生年金],"",0,1),"0")</f>
        <v>23790</v>
      </c>
      <c r="W376" s="86">
        <v>46601</v>
      </c>
      <c r="X3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2" t="s">
        <v>46</v>
      </c>
      <c r="Z376" s="80" t="s">
        <v>723</v>
      </c>
      <c r="AA376" s="83" t="s">
        <v>2593</v>
      </c>
      <c r="AB376" s="83" t="s">
        <v>2595</v>
      </c>
      <c r="AC376" s="87">
        <v>44713</v>
      </c>
      <c r="AD376" s="87">
        <v>44713</v>
      </c>
      <c r="AE376" s="87"/>
      <c r="AF376" s="87"/>
      <c r="AG376" s="103">
        <v>44774</v>
      </c>
      <c r="AH376" s="87" t="s">
        <v>1228</v>
      </c>
      <c r="AJ376" s="100">
        <f>DBGenzai[[#This Row],[入社日]]</f>
        <v>44713</v>
      </c>
      <c r="AK376" s="343"/>
      <c r="AL376" s="355"/>
      <c r="AM376" s="77"/>
      <c r="AN376" s="355"/>
      <c r="AO376" s="345"/>
    </row>
    <row r="377" spans="1:41">
      <c r="A377" s="79" t="s">
        <v>40</v>
      </c>
      <c r="B377" s="80">
        <v>220605</v>
      </c>
      <c r="C377" s="81">
        <v>232061</v>
      </c>
      <c r="D377" s="82" t="s">
        <v>152</v>
      </c>
      <c r="E377" s="101" t="s">
        <v>4630</v>
      </c>
      <c r="F377" s="256" t="s">
        <v>3771</v>
      </c>
      <c r="G377" s="256" t="s">
        <v>3772</v>
      </c>
      <c r="H377" s="83" t="s">
        <v>1923</v>
      </c>
      <c r="I377" s="83" t="s">
        <v>1253</v>
      </c>
      <c r="J377" s="80" t="s">
        <v>43</v>
      </c>
      <c r="K377" s="80" t="s">
        <v>695</v>
      </c>
      <c r="L377" s="84">
        <v>35115</v>
      </c>
      <c r="M377" s="80">
        <f ca="1">DATEDIF(DBGenzai[[#This Row],[生年月日]],TODAY(),"Y")</f>
        <v>29</v>
      </c>
      <c r="N377" s="347">
        <v>1410</v>
      </c>
      <c r="O377" s="85"/>
      <c r="P377" s="347">
        <v>1840</v>
      </c>
      <c r="Q377" s="85"/>
      <c r="R377" s="347">
        <f t="shared" si="6"/>
        <v>430</v>
      </c>
      <c r="S377" s="85">
        <v>280000</v>
      </c>
      <c r="T377" s="78">
        <f>IF(OR(DBGenzai[[#This Row],[標準報酬]]="",DBGenzai[[#This Row],[標準報酬]]=0),"",ROUNDUP(_xlfn.XLOOKUP(DBGenzai[[#This Row],[標準報酬]],HDATE23[月  額],HDATE23[健康保険],"",0,1)-0.5,0))</f>
        <v>14042</v>
      </c>
      <c r="U3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5">
        <f ca="1">IF(DBGenzai[[#This Row],[年齢]]&lt;=69,_xlfn.XLOOKUP(DBGenzai[[#This Row],[標準報酬]],HDATE23[月  額],HDATE23[厚生年金],"",0,1),"0")</f>
        <v>25620</v>
      </c>
      <c r="W377" s="86">
        <v>46115</v>
      </c>
      <c r="X3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2" t="s">
        <v>46</v>
      </c>
      <c r="Z377" s="80" t="s">
        <v>208</v>
      </c>
      <c r="AA377" s="83" t="s">
        <v>1254</v>
      </c>
      <c r="AB377" s="83" t="s">
        <v>1255</v>
      </c>
      <c r="AC377" s="87">
        <v>44717</v>
      </c>
      <c r="AD377" s="87">
        <v>44718</v>
      </c>
      <c r="AE377" s="87"/>
      <c r="AF377" s="87"/>
      <c r="AG377" s="87"/>
      <c r="AH377" s="80" t="s">
        <v>1256</v>
      </c>
      <c r="AI377" s="73" t="s">
        <v>1257</v>
      </c>
      <c r="AJ377" s="100">
        <f>DBGenzai[[#This Row],[入社日]]</f>
        <v>44718</v>
      </c>
      <c r="AK377" s="343"/>
      <c r="AL377" s="355"/>
      <c r="AM377" s="77"/>
      <c r="AN377" s="355"/>
      <c r="AO377" s="345"/>
    </row>
    <row r="378" spans="1:41">
      <c r="A378" s="79" t="s">
        <v>40</v>
      </c>
      <c r="B378" s="80">
        <v>220606</v>
      </c>
      <c r="C378" s="81">
        <v>232063</v>
      </c>
      <c r="D378" s="82" t="s">
        <v>152</v>
      </c>
      <c r="E378" s="101" t="s">
        <v>4630</v>
      </c>
      <c r="F378" s="256" t="s">
        <v>3771</v>
      </c>
      <c r="G378" s="256" t="s">
        <v>3772</v>
      </c>
      <c r="H378" s="83" t="s">
        <v>1258</v>
      </c>
      <c r="I378" s="83" t="s">
        <v>2293</v>
      </c>
      <c r="J378" s="80" t="s">
        <v>43</v>
      </c>
      <c r="K378" s="80" t="s">
        <v>695</v>
      </c>
      <c r="L378" s="84">
        <v>32955</v>
      </c>
      <c r="M378" s="80">
        <f ca="1">DATEDIF(DBGenzai[[#This Row],[生年月日]],TODAY(),"Y")</f>
        <v>35</v>
      </c>
      <c r="N378" s="347">
        <v>1410</v>
      </c>
      <c r="O378" s="85"/>
      <c r="P378" s="347">
        <v>1840</v>
      </c>
      <c r="Q378" s="85"/>
      <c r="R378" s="347">
        <f t="shared" si="6"/>
        <v>430</v>
      </c>
      <c r="S378" s="85">
        <v>280000</v>
      </c>
      <c r="T378" s="78">
        <f>IF(OR(DBGenzai[[#This Row],[標準報酬]]="",DBGenzai[[#This Row],[標準報酬]]=0),"",ROUNDUP(_xlfn.XLOOKUP(DBGenzai[[#This Row],[標準報酬]],HDATE23[月  額],HDATE23[健康保険],"",0,1)-0.5,0))</f>
        <v>14042</v>
      </c>
      <c r="U3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5">
        <f ca="1">IF(DBGenzai[[#This Row],[年齢]]&lt;=69,_xlfn.XLOOKUP(DBGenzai[[#This Row],[標準報酬]],HDATE23[月  額],HDATE23[厚生年金],"",0,1),"0")</f>
        <v>25620</v>
      </c>
      <c r="W378" s="86">
        <v>46112</v>
      </c>
      <c r="X3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2" t="s">
        <v>46</v>
      </c>
      <c r="Z378" s="80" t="s">
        <v>208</v>
      </c>
      <c r="AA378" s="83" t="s">
        <v>213</v>
      </c>
      <c r="AB378" s="83" t="s">
        <v>1260</v>
      </c>
      <c r="AC378" s="87">
        <v>44583</v>
      </c>
      <c r="AD378" s="87">
        <v>44718</v>
      </c>
      <c r="AE378" s="87"/>
      <c r="AF378" s="87"/>
      <c r="AG378" s="87"/>
      <c r="AH378" s="80" t="s">
        <v>1256</v>
      </c>
      <c r="AI378" s="73" t="s">
        <v>1257</v>
      </c>
      <c r="AJ378" s="100">
        <f>DBGenzai[[#This Row],[入社日]]</f>
        <v>44718</v>
      </c>
      <c r="AK378" s="343"/>
      <c r="AL378" s="355"/>
      <c r="AM378" s="77"/>
      <c r="AN378" s="355"/>
      <c r="AO378" s="345"/>
    </row>
    <row r="379" spans="1:41">
      <c r="A379" s="79" t="s">
        <v>114</v>
      </c>
      <c r="B379" s="80">
        <v>220604</v>
      </c>
      <c r="C379" s="81">
        <v>242048</v>
      </c>
      <c r="D379" s="82" t="s">
        <v>95</v>
      </c>
      <c r="E379" s="101" t="s">
        <v>4626</v>
      </c>
      <c r="F379" s="256" t="s">
        <v>1983</v>
      </c>
      <c r="G379" s="6" t="s">
        <v>2650</v>
      </c>
      <c r="H379" s="83" t="s">
        <v>3302</v>
      </c>
      <c r="I379" s="83" t="s">
        <v>2093</v>
      </c>
      <c r="J379" s="80" t="s">
        <v>43</v>
      </c>
      <c r="K379" s="80" t="s">
        <v>44</v>
      </c>
      <c r="L379" s="84">
        <v>35608</v>
      </c>
      <c r="M379" s="80">
        <f ca="1">DATEDIF(DBGenzai[[#This Row],[生年月日]],TODAY(),"Y")</f>
        <v>28</v>
      </c>
      <c r="N379" s="347">
        <v>1350</v>
      </c>
      <c r="O379" s="85"/>
      <c r="P379" s="347">
        <v>1710</v>
      </c>
      <c r="Q379" s="85"/>
      <c r="R379" s="347">
        <f t="shared" si="6"/>
        <v>360</v>
      </c>
      <c r="S379" s="85">
        <v>260000</v>
      </c>
      <c r="T379" s="78">
        <f>IF(OR(DBGenzai[[#This Row],[標準報酬]]="",DBGenzai[[#This Row],[標準報酬]]=0),"",ROUNDUP(_xlfn.XLOOKUP(DBGenzai[[#This Row],[標準報酬]],HDATE23[月  額],HDATE23[健康保険],"",0,1)-0.5,0))</f>
        <v>13039</v>
      </c>
      <c r="U3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5">
        <f ca="1">IF(DBGenzai[[#This Row],[年齢]]&lt;=69,_xlfn.XLOOKUP(DBGenzai[[#This Row],[標準報酬]],HDATE23[月  額],HDATE23[厚生年金],"",0,1),"0")</f>
        <v>23790</v>
      </c>
      <c r="W379" s="86">
        <v>46558</v>
      </c>
      <c r="X3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2" t="s">
        <v>46</v>
      </c>
      <c r="Z379" s="80" t="s">
        <v>1263</v>
      </c>
      <c r="AA379" s="83" t="s">
        <v>2511</v>
      </c>
      <c r="AB379" s="83" t="s">
        <v>1265</v>
      </c>
      <c r="AC379" s="87">
        <v>44717</v>
      </c>
      <c r="AD379" s="87">
        <v>44718</v>
      </c>
      <c r="AE379" s="87">
        <v>45562</v>
      </c>
      <c r="AF379" s="87"/>
      <c r="AG379" s="103" t="s">
        <v>1266</v>
      </c>
      <c r="AH379" s="80" t="s">
        <v>1267</v>
      </c>
      <c r="AJ379" s="100">
        <f>DBGenzai[[#This Row],[入社日]]</f>
        <v>44718</v>
      </c>
      <c r="AK379" s="343"/>
      <c r="AL379" s="355"/>
      <c r="AM379" s="77"/>
      <c r="AN379" s="355"/>
      <c r="AO379" s="345"/>
    </row>
    <row r="380" spans="1:41">
      <c r="A380" s="79" t="s">
        <v>114</v>
      </c>
      <c r="B380" s="80">
        <v>220607</v>
      </c>
      <c r="C380" s="81">
        <v>232062</v>
      </c>
      <c r="D380" s="82" t="s">
        <v>152</v>
      </c>
      <c r="E380" s="101" t="s">
        <v>4630</v>
      </c>
      <c r="F380" s="256" t="s">
        <v>1991</v>
      </c>
      <c r="G380" s="256" t="s">
        <v>2632</v>
      </c>
      <c r="H380" s="83" t="s">
        <v>2294</v>
      </c>
      <c r="I380" s="83" t="s">
        <v>2295</v>
      </c>
      <c r="J380" s="80" t="s">
        <v>43</v>
      </c>
      <c r="K380" s="80" t="s">
        <v>695</v>
      </c>
      <c r="L380" s="84">
        <v>34784</v>
      </c>
      <c r="M380" s="80">
        <f ca="1">DATEDIF(DBGenzai[[#This Row],[生年月日]],TODAY(),"Y")</f>
        <v>30</v>
      </c>
      <c r="N380" s="347">
        <v>1400</v>
      </c>
      <c r="O380" s="85"/>
      <c r="P380" s="347">
        <v>1820</v>
      </c>
      <c r="Q380" s="85"/>
      <c r="R380" s="347">
        <f t="shared" si="6"/>
        <v>420</v>
      </c>
      <c r="S380" s="85">
        <v>320000</v>
      </c>
      <c r="T380" s="78">
        <f>IF(OR(DBGenzai[[#This Row],[標準報酬]]="",DBGenzai[[#This Row],[標準報酬]]=0),"",ROUNDUP(_xlfn.XLOOKUP(DBGenzai[[#This Row],[標準報酬]],HDATE23[月  額],HDATE23[健康保険],"",0,1)-0.5,0))</f>
        <v>16048</v>
      </c>
      <c r="U3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5">
        <f ca="1">IF(DBGenzai[[#This Row],[年齢]]&lt;=69,_xlfn.XLOOKUP(DBGenzai[[#This Row],[標準報酬]],HDATE23[月  額],HDATE23[厚生年金],"",0,1),"0")</f>
        <v>29280</v>
      </c>
      <c r="W380" s="86">
        <v>46112</v>
      </c>
      <c r="X3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2" t="s">
        <v>46</v>
      </c>
      <c r="Z380" s="80" t="s">
        <v>208</v>
      </c>
      <c r="AA380" s="83" t="s">
        <v>1871</v>
      </c>
      <c r="AB380" s="83" t="s">
        <v>1748</v>
      </c>
      <c r="AC380" s="87">
        <v>44737</v>
      </c>
      <c r="AD380" s="87">
        <v>44718</v>
      </c>
      <c r="AE380" s="87">
        <v>45457</v>
      </c>
      <c r="AF380" s="87"/>
      <c r="AG380" s="87"/>
      <c r="AH380" s="80" t="s">
        <v>1256</v>
      </c>
      <c r="AI380" s="73" t="s">
        <v>1257</v>
      </c>
      <c r="AJ380" s="100">
        <f>DBGenzai[[#This Row],[入社日]]</f>
        <v>44718</v>
      </c>
      <c r="AK380" s="343"/>
      <c r="AL380" s="355"/>
      <c r="AM380" s="77"/>
      <c r="AN380" s="355"/>
      <c r="AO380" s="345"/>
    </row>
    <row r="381" spans="1:41">
      <c r="A381" s="79" t="s">
        <v>114</v>
      </c>
      <c r="B381" s="80">
        <v>220608</v>
      </c>
      <c r="C381" s="81"/>
      <c r="D381" s="82" t="s">
        <v>234</v>
      </c>
      <c r="E381" s="82" t="s">
        <v>1849</v>
      </c>
      <c r="F381" s="82" t="s">
        <v>1850</v>
      </c>
      <c r="G381" s="82"/>
      <c r="H381" s="83" t="s">
        <v>1269</v>
      </c>
      <c r="I381" s="83" t="s">
        <v>1270</v>
      </c>
      <c r="J381" s="80" t="s">
        <v>43</v>
      </c>
      <c r="K381" s="80" t="s">
        <v>44</v>
      </c>
      <c r="L381" s="84">
        <v>33071</v>
      </c>
      <c r="M381" s="80">
        <f ca="1">DATEDIF(DBGenzai[[#This Row],[生年月日]],TODAY(),"Y")</f>
        <v>35</v>
      </c>
      <c r="N381" s="347">
        <v>1200</v>
      </c>
      <c r="O381" s="85"/>
      <c r="P381" s="347">
        <v>1700</v>
      </c>
      <c r="Q381" s="85"/>
      <c r="R381" s="347">
        <f t="shared" si="6"/>
        <v>500</v>
      </c>
      <c r="S381" s="85"/>
      <c r="T381" s="78" t="str">
        <f>IF(OR(DBGenzai[[#This Row],[標準報酬]]="",DBGenzai[[#This Row],[標準報酬]]=0),"",ROUNDUP(_xlfn.XLOOKUP(DBGenzai[[#This Row],[標準報酬]],HDATE23[月  額],HDATE23[健康保険],"",0,1)-0.5,0))</f>
        <v/>
      </c>
      <c r="U3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5" t="str">
        <f ca="1">IF(DBGenzai[[#This Row],[年齢]]&lt;=69,_xlfn.XLOOKUP(DBGenzai[[#This Row],[標準報酬]],HDATE23[月  額],HDATE23[厚生年金],"",0,1),"0")</f>
        <v/>
      </c>
      <c r="W381" s="86">
        <v>45081</v>
      </c>
      <c r="X3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2" t="s">
        <v>46</v>
      </c>
      <c r="Z381" s="80" t="s">
        <v>238</v>
      </c>
      <c r="AA381" s="83" t="s">
        <v>239</v>
      </c>
      <c r="AB381" s="83" t="s">
        <v>1928</v>
      </c>
      <c r="AC381" s="87">
        <v>44719</v>
      </c>
      <c r="AD381" s="87">
        <v>44725</v>
      </c>
      <c r="AE381" s="87">
        <v>44862</v>
      </c>
      <c r="AF381" s="87"/>
      <c r="AG381" s="103" t="s">
        <v>1266</v>
      </c>
      <c r="AH381" s="80" t="s">
        <v>1267</v>
      </c>
      <c r="AJ381" s="100">
        <f>DBGenzai[[#This Row],[入社日]]</f>
        <v>44725</v>
      </c>
      <c r="AK381" s="343"/>
      <c r="AL381" s="355"/>
      <c r="AM381" s="77"/>
      <c r="AN381" s="355"/>
      <c r="AO381" s="345"/>
    </row>
    <row r="382" spans="1:41">
      <c r="A382" s="79" t="s">
        <v>114</v>
      </c>
      <c r="B382" s="80">
        <v>220610</v>
      </c>
      <c r="C382" s="81"/>
      <c r="D382" s="82" t="s">
        <v>609</v>
      </c>
      <c r="E382" s="101" t="s">
        <v>4654</v>
      </c>
      <c r="F382" s="101"/>
      <c r="G382" s="101"/>
      <c r="H382" s="83" t="s">
        <v>1272</v>
      </c>
      <c r="I382" s="83" t="s">
        <v>1273</v>
      </c>
      <c r="J382" s="80" t="s">
        <v>43</v>
      </c>
      <c r="K382" s="80" t="s">
        <v>44</v>
      </c>
      <c r="L382" s="84">
        <v>30761</v>
      </c>
      <c r="M382" s="80">
        <f ca="1">DATEDIF(DBGenzai[[#This Row],[生年月日]],TODAY(),"Y")</f>
        <v>41</v>
      </c>
      <c r="N382" s="347">
        <v>1500</v>
      </c>
      <c r="O382" s="85"/>
      <c r="P382" s="347">
        <v>1900</v>
      </c>
      <c r="Q382" s="85"/>
      <c r="R382" s="347">
        <f t="shared" si="6"/>
        <v>400</v>
      </c>
      <c r="S382" s="85">
        <v>260000</v>
      </c>
      <c r="T382" s="78">
        <f>IF(OR(DBGenzai[[#This Row],[標準報酬]]="",DBGenzai[[#This Row],[標準報酬]]=0),"",ROUNDUP(_xlfn.XLOOKUP(DBGenzai[[#This Row],[標準報酬]],HDATE23[月  額],HDATE23[健康保険],"",0,1)-0.5,0))</f>
        <v>13039</v>
      </c>
      <c r="U38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5">
        <f ca="1">IF(DBGenzai[[#This Row],[年齢]]&lt;=69,_xlfn.XLOOKUP(DBGenzai[[#This Row],[標準報酬]],HDATE23[月  額],HDATE23[厚生年金],"",0,1),"0")</f>
        <v>23790</v>
      </c>
      <c r="W382" s="86">
        <v>45701</v>
      </c>
      <c r="X3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2" t="s">
        <v>46</v>
      </c>
      <c r="Z382" s="80" t="s">
        <v>612</v>
      </c>
      <c r="AA382" s="83" t="s">
        <v>613</v>
      </c>
      <c r="AB382" s="83" t="s">
        <v>614</v>
      </c>
      <c r="AC382" s="87">
        <v>44722</v>
      </c>
      <c r="AD382" s="87">
        <v>44725</v>
      </c>
      <c r="AE382" s="87">
        <v>45219</v>
      </c>
      <c r="AF382" s="87"/>
      <c r="AG382" s="103" t="s">
        <v>1266</v>
      </c>
      <c r="AH382" s="80" t="s">
        <v>1267</v>
      </c>
      <c r="AJ382" s="100">
        <f>DBGenzai[[#This Row],[入社日]]</f>
        <v>44725</v>
      </c>
      <c r="AK382" s="343"/>
      <c r="AL382" s="355"/>
      <c r="AM382" s="77"/>
      <c r="AN382" s="355"/>
      <c r="AO382" s="345"/>
    </row>
    <row r="383" spans="1:41">
      <c r="A383" s="79" t="s">
        <v>114</v>
      </c>
      <c r="B383" s="80">
        <v>220611</v>
      </c>
      <c r="C383" s="81"/>
      <c r="D383" s="82" t="s">
        <v>144</v>
      </c>
      <c r="E383" s="101" t="s">
        <v>4631</v>
      </c>
      <c r="F383" s="101"/>
      <c r="G383" s="101"/>
      <c r="H383" s="83" t="s">
        <v>426</v>
      </c>
      <c r="I383" s="83" t="s">
        <v>427</v>
      </c>
      <c r="J383" s="80" t="s">
        <v>43</v>
      </c>
      <c r="K383" s="80" t="s">
        <v>44</v>
      </c>
      <c r="L383" s="84">
        <v>33147</v>
      </c>
      <c r="M383" s="80">
        <f ca="1">DATEDIF(DBGenzai[[#This Row],[生年月日]],TODAY(),"Y")</f>
        <v>35</v>
      </c>
      <c r="N383" s="347">
        <v>1500</v>
      </c>
      <c r="O383" s="85"/>
      <c r="P383" s="347">
        <v>2000</v>
      </c>
      <c r="Q383" s="85"/>
      <c r="R383" s="347">
        <f t="shared" si="6"/>
        <v>500</v>
      </c>
      <c r="S383" s="85">
        <v>340000</v>
      </c>
      <c r="T383" s="78">
        <f>IF(OR(DBGenzai[[#This Row],[標準報酬]]="",DBGenzai[[#This Row],[標準報酬]]=0),"",ROUNDUP(_xlfn.XLOOKUP(DBGenzai[[#This Row],[標準報酬]],HDATE23[月  額],HDATE23[健康保険],"",0,1)-0.5,0))</f>
        <v>17051</v>
      </c>
      <c r="U3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5">
        <f ca="1">IF(DBGenzai[[#This Row],[年齢]]&lt;=69,_xlfn.XLOOKUP(DBGenzai[[#This Row],[標準報酬]],HDATE23[月  額],HDATE23[厚生年金],"",0,1),"0")</f>
        <v>31110</v>
      </c>
      <c r="W383" s="86">
        <v>45703</v>
      </c>
      <c r="X3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2" t="s">
        <v>46</v>
      </c>
      <c r="Z383" s="80" t="s">
        <v>1696</v>
      </c>
      <c r="AA383" s="83" t="s">
        <v>2105</v>
      </c>
      <c r="AB383" s="83" t="s">
        <v>2106</v>
      </c>
      <c r="AC383" s="87" t="s">
        <v>1697</v>
      </c>
      <c r="AD383" s="87">
        <v>44725</v>
      </c>
      <c r="AE383" s="87">
        <v>45309</v>
      </c>
      <c r="AF383" s="87">
        <v>44864</v>
      </c>
      <c r="AG383" s="103" t="s">
        <v>1266</v>
      </c>
      <c r="AH383" s="80" t="s">
        <v>1268</v>
      </c>
      <c r="AJ383" s="100">
        <f>DBGenzai[[#This Row],[入社日]]</f>
        <v>44725</v>
      </c>
      <c r="AK383" s="343"/>
      <c r="AL383" s="355"/>
      <c r="AM383" s="77"/>
      <c r="AN383" s="355"/>
      <c r="AO383" s="345"/>
    </row>
    <row r="384" spans="1:41">
      <c r="A384" s="79" t="s">
        <v>40</v>
      </c>
      <c r="B384" s="80">
        <v>220609</v>
      </c>
      <c r="C384" s="81">
        <v>222051</v>
      </c>
      <c r="D384" s="82" t="s">
        <v>177</v>
      </c>
      <c r="E384" s="82" t="s">
        <v>4632</v>
      </c>
      <c r="F384" s="269" t="s">
        <v>3844</v>
      </c>
      <c r="G384" s="462" t="s">
        <v>4133</v>
      </c>
      <c r="H384" s="83" t="s">
        <v>550</v>
      </c>
      <c r="I384" s="83" t="s">
        <v>1271</v>
      </c>
      <c r="J384" s="80" t="s">
        <v>43</v>
      </c>
      <c r="K384" s="80" t="s">
        <v>44</v>
      </c>
      <c r="L384" s="84">
        <v>36016</v>
      </c>
      <c r="M384" s="80">
        <f ca="1">DATEDIF(DBGenzai[[#This Row],[生年月日]],TODAY(),"Y")</f>
        <v>27</v>
      </c>
      <c r="N384" s="347">
        <v>1310</v>
      </c>
      <c r="O384" s="85"/>
      <c r="P384" s="347">
        <v>1720</v>
      </c>
      <c r="Q384" s="85"/>
      <c r="R384" s="347">
        <f t="shared" si="6"/>
        <v>410</v>
      </c>
      <c r="S384" s="85">
        <v>260000</v>
      </c>
      <c r="T384" s="78">
        <f>IF(OR(DBGenzai[[#This Row],[標準報酬]]="",DBGenzai[[#This Row],[標準報酬]]=0),"",ROUNDUP(_xlfn.XLOOKUP(DBGenzai[[#This Row],[標準報酬]],HDATE23[月  額],HDATE23[健康保険],"",0,1)-0.5,0))</f>
        <v>13039</v>
      </c>
      <c r="U3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5">
        <f ca="1">IF(DBGenzai[[#This Row],[年齢]]&lt;=69,_xlfn.XLOOKUP(DBGenzai[[#This Row],[標準報酬]],HDATE23[月  額],HDATE23[厚生年金],"",0,1),"0")</f>
        <v>23790</v>
      </c>
      <c r="W384" s="86">
        <v>46601</v>
      </c>
      <c r="X3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2" t="s">
        <v>46</v>
      </c>
      <c r="Z384" s="80" t="s">
        <v>1914</v>
      </c>
      <c r="AA384" s="83" t="s">
        <v>1913</v>
      </c>
      <c r="AB384" s="83" t="s">
        <v>1912</v>
      </c>
      <c r="AC384" s="87">
        <v>44716</v>
      </c>
      <c r="AD384" s="87">
        <v>44725</v>
      </c>
      <c r="AE384" s="87"/>
      <c r="AF384" s="87"/>
      <c r="AG384" s="103" t="s">
        <v>1266</v>
      </c>
      <c r="AH384" s="80" t="s">
        <v>1268</v>
      </c>
      <c r="AJ384" s="100">
        <f>DBGenzai[[#This Row],[入社日]]</f>
        <v>44725</v>
      </c>
      <c r="AK384" s="343"/>
      <c r="AL384" s="355"/>
      <c r="AM384" s="77"/>
      <c r="AN384" s="355"/>
      <c r="AO384" s="345" t="s">
        <v>4394</v>
      </c>
    </row>
    <row r="385" spans="1:41">
      <c r="A385" s="79" t="s">
        <v>114</v>
      </c>
      <c r="B385" s="80">
        <v>220612</v>
      </c>
      <c r="C385" s="81">
        <v>60066</v>
      </c>
      <c r="D385" s="82" t="s">
        <v>529</v>
      </c>
      <c r="E385" s="82" t="s">
        <v>4659</v>
      </c>
      <c r="F385" s="82"/>
      <c r="G385" s="82"/>
      <c r="H385" s="83" t="s">
        <v>1278</v>
      </c>
      <c r="I385" s="83" t="s">
        <v>1279</v>
      </c>
      <c r="J385" s="80" t="s">
        <v>43</v>
      </c>
      <c r="K385" s="80" t="s">
        <v>44</v>
      </c>
      <c r="L385" s="84">
        <v>32574</v>
      </c>
      <c r="M385" s="80">
        <f ca="1">DATEDIF(DBGenzai[[#This Row],[生年月日]],TODAY(),"Y")</f>
        <v>36</v>
      </c>
      <c r="N385" s="347">
        <v>1400</v>
      </c>
      <c r="O385" s="85"/>
      <c r="P385" s="347">
        <v>2000</v>
      </c>
      <c r="Q385" s="85"/>
      <c r="R385" s="347">
        <f t="shared" si="6"/>
        <v>600</v>
      </c>
      <c r="S385" s="85"/>
      <c r="T385" s="78" t="str">
        <f>IF(OR(DBGenzai[[#This Row],[標準報酬]]="",DBGenzai[[#This Row],[標準報酬]]=0),"",ROUNDUP(_xlfn.XLOOKUP(DBGenzai[[#This Row],[標準報酬]],HDATE23[月  額],HDATE23[健康保険],"",0,1)-0.5,0))</f>
        <v/>
      </c>
      <c r="U3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5" t="str">
        <f ca="1">IF(DBGenzai[[#This Row],[年齢]]&lt;=69,_xlfn.XLOOKUP(DBGenzai[[#This Row],[標準報酬]],HDATE23[月  額],HDATE23[厚生年金],"",0,1),"0")</f>
        <v/>
      </c>
      <c r="W385" s="86">
        <v>45029</v>
      </c>
      <c r="X3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2" t="s">
        <v>46</v>
      </c>
      <c r="Z385" s="80" t="s">
        <v>807</v>
      </c>
      <c r="AA385" s="83" t="s">
        <v>2273</v>
      </c>
      <c r="AB385" s="83" t="s">
        <v>1929</v>
      </c>
      <c r="AC385" s="87">
        <v>44726</v>
      </c>
      <c r="AD385" s="87">
        <v>44726</v>
      </c>
      <c r="AE385" s="87">
        <v>44856</v>
      </c>
      <c r="AF385" s="87"/>
      <c r="AG385" s="103" t="s">
        <v>1266</v>
      </c>
      <c r="AH385" s="80" t="s">
        <v>1268</v>
      </c>
      <c r="AJ385" s="100">
        <f>DBGenzai[[#This Row],[入社日]]</f>
        <v>44726</v>
      </c>
      <c r="AK385" s="343"/>
      <c r="AL385" s="355"/>
      <c r="AM385" s="77"/>
      <c r="AN385" s="355"/>
      <c r="AO385" s="345"/>
    </row>
    <row r="386" spans="1:41">
      <c r="A386" s="79" t="s">
        <v>114</v>
      </c>
      <c r="B386" s="80">
        <v>220613</v>
      </c>
      <c r="C386" s="81">
        <v>242049</v>
      </c>
      <c r="D386" s="82" t="s">
        <v>95</v>
      </c>
      <c r="E386" s="101" t="s">
        <v>4626</v>
      </c>
      <c r="F386" s="101" t="s">
        <v>1984</v>
      </c>
      <c r="G386" s="6" t="s">
        <v>2650</v>
      </c>
      <c r="H386" s="83" t="s">
        <v>1274</v>
      </c>
      <c r="I386" s="83" t="s">
        <v>1275</v>
      </c>
      <c r="J386" s="80" t="s">
        <v>43</v>
      </c>
      <c r="K386" s="80" t="s">
        <v>44</v>
      </c>
      <c r="L386" s="84">
        <v>35721</v>
      </c>
      <c r="M386" s="80">
        <f ca="1">DATEDIF(DBGenzai[[#This Row],[生年月日]],TODAY(),"Y")</f>
        <v>28</v>
      </c>
      <c r="N386" s="347">
        <v>1300</v>
      </c>
      <c r="O386" s="85"/>
      <c r="P386" s="347">
        <v>1700</v>
      </c>
      <c r="Q386" s="85"/>
      <c r="R386" s="347">
        <f t="shared" si="6"/>
        <v>400</v>
      </c>
      <c r="S386" s="85">
        <v>320000</v>
      </c>
      <c r="T386" s="78">
        <f>IF(OR(DBGenzai[[#This Row],[標準報酬]]="",DBGenzai[[#This Row],[標準報酬]]=0),"",ROUNDUP(_xlfn.XLOOKUP(DBGenzai[[#This Row],[標準報酬]],HDATE23[月  額],HDATE23[健康保険],"",0,1)-0.5,0))</f>
        <v>16048</v>
      </c>
      <c r="U3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5">
        <f ca="1">IF(DBGenzai[[#This Row],[年齢]]&lt;=69,_xlfn.XLOOKUP(DBGenzai[[#This Row],[標準報酬]],HDATE23[月  額],HDATE23[厚生年金],"",0,1),"0")</f>
        <v>29280</v>
      </c>
      <c r="W386" s="86">
        <v>46558</v>
      </c>
      <c r="X3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2" t="s">
        <v>46</v>
      </c>
      <c r="Z386" s="80" t="s">
        <v>1207</v>
      </c>
      <c r="AA386" s="83" t="s">
        <v>2511</v>
      </c>
      <c r="AB386" s="83" t="s">
        <v>1265</v>
      </c>
      <c r="AC386" s="87">
        <v>44721</v>
      </c>
      <c r="AD386" s="87">
        <v>44726</v>
      </c>
      <c r="AE386" s="87">
        <v>45546</v>
      </c>
      <c r="AF386" s="87"/>
      <c r="AG386" s="87"/>
      <c r="AH386" s="87" t="s">
        <v>1256</v>
      </c>
      <c r="AI386" s="73" t="s">
        <v>1257</v>
      </c>
      <c r="AJ386" s="100">
        <f>DBGenzai[[#This Row],[入社日]]</f>
        <v>44726</v>
      </c>
      <c r="AK386" s="343"/>
      <c r="AL386" s="355"/>
      <c r="AM386" s="77"/>
      <c r="AN386" s="355"/>
      <c r="AO386" s="345"/>
    </row>
    <row r="387" spans="1:41">
      <c r="A387" s="79" t="s">
        <v>114</v>
      </c>
      <c r="B387" s="80">
        <v>220614</v>
      </c>
      <c r="C387" s="81">
        <v>242050</v>
      </c>
      <c r="D387" s="82" t="s">
        <v>95</v>
      </c>
      <c r="E387" s="275" t="s">
        <v>4626</v>
      </c>
      <c r="F387" s="265" t="s">
        <v>1983</v>
      </c>
      <c r="G387" s="400" t="s">
        <v>2650</v>
      </c>
      <c r="H387" s="83" t="s">
        <v>1276</v>
      </c>
      <c r="I387" s="83" t="s">
        <v>1277</v>
      </c>
      <c r="J387" s="80" t="s">
        <v>43</v>
      </c>
      <c r="K387" s="80" t="s">
        <v>44</v>
      </c>
      <c r="L387" s="84">
        <v>35729</v>
      </c>
      <c r="M387" s="80">
        <f ca="1">DATEDIF(DBGenzai[[#This Row],[生年月日]],TODAY(),"Y")</f>
        <v>28</v>
      </c>
      <c r="N387" s="347">
        <v>1300</v>
      </c>
      <c r="O387" s="85"/>
      <c r="P387" s="347">
        <v>1700</v>
      </c>
      <c r="Q387" s="85"/>
      <c r="R387" s="347">
        <f t="shared" si="6"/>
        <v>400</v>
      </c>
      <c r="S387" s="85">
        <v>320000</v>
      </c>
      <c r="T387" s="78">
        <f>IF(OR(DBGenzai[[#This Row],[標準報酬]]="",DBGenzai[[#This Row],[標準報酬]]=0),"",ROUNDUP(_xlfn.XLOOKUP(DBGenzai[[#This Row],[標準報酬]],HDATE23[月  額],HDATE23[健康保険],"",0,1)-0.5,0))</f>
        <v>16048</v>
      </c>
      <c r="U3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5">
        <f ca="1">IF(DBGenzai[[#This Row],[年齢]]&lt;=69,_xlfn.XLOOKUP(DBGenzai[[#This Row],[標準報酬]],HDATE23[月  額],HDATE23[厚生年金],"",0,1),"0")</f>
        <v>29280</v>
      </c>
      <c r="W387" s="86">
        <v>46558</v>
      </c>
      <c r="X3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2" t="s">
        <v>46</v>
      </c>
      <c r="Z387" s="80" t="s">
        <v>1207</v>
      </c>
      <c r="AA387" s="83" t="s">
        <v>1264</v>
      </c>
      <c r="AB387" s="83" t="s">
        <v>1265</v>
      </c>
      <c r="AC387" s="87">
        <v>44721</v>
      </c>
      <c r="AD387" s="87">
        <v>44726</v>
      </c>
      <c r="AE387" s="87">
        <v>45534</v>
      </c>
      <c r="AF387" s="87"/>
      <c r="AG387" s="87"/>
      <c r="AH387" s="87" t="s">
        <v>1256</v>
      </c>
      <c r="AI387" s="73" t="s">
        <v>1257</v>
      </c>
      <c r="AJ387" s="100">
        <f>DBGenzai[[#This Row],[入社日]]</f>
        <v>44726</v>
      </c>
      <c r="AK387" s="343"/>
      <c r="AL387" s="355"/>
      <c r="AM387" s="77"/>
      <c r="AN387" s="355"/>
      <c r="AO387" s="345"/>
    </row>
    <row r="388" spans="1:41">
      <c r="A388" s="79" t="s">
        <v>114</v>
      </c>
      <c r="B388" s="80">
        <v>220615</v>
      </c>
      <c r="C388" s="81"/>
      <c r="D388" s="114" t="s">
        <v>2382</v>
      </c>
      <c r="E388" s="82" t="s">
        <v>4662</v>
      </c>
      <c r="F388" s="253"/>
      <c r="G388" s="74"/>
      <c r="H388" s="83" t="s">
        <v>1280</v>
      </c>
      <c r="I388" s="83" t="s">
        <v>1281</v>
      </c>
      <c r="J388" s="80" t="s">
        <v>43</v>
      </c>
      <c r="K388" s="80" t="s">
        <v>44</v>
      </c>
      <c r="L388" s="84">
        <v>33279</v>
      </c>
      <c r="M388" s="80">
        <f ca="1">DATEDIF(DBGenzai[[#This Row],[生年月日]],TODAY(),"Y")</f>
        <v>34</v>
      </c>
      <c r="N388" s="347">
        <v>1400</v>
      </c>
      <c r="O388" s="85"/>
      <c r="P388" s="347">
        <v>1900</v>
      </c>
      <c r="Q388" s="85"/>
      <c r="R388" s="347">
        <f t="shared" si="6"/>
        <v>500</v>
      </c>
      <c r="S388" s="85">
        <v>180000</v>
      </c>
      <c r="T388" s="78">
        <f>IF(OR(DBGenzai[[#This Row],[標準報酬]]="",DBGenzai[[#This Row],[標準報酬]]=0),"",ROUNDUP(_xlfn.XLOOKUP(DBGenzai[[#This Row],[標準報酬]],HDATE23[月  額],HDATE23[健康保険],"",0,1)-0.5,0))</f>
        <v>9027</v>
      </c>
      <c r="U3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5">
        <f ca="1">IF(DBGenzai[[#This Row],[年齢]]&lt;=69,_xlfn.XLOOKUP(DBGenzai[[#This Row],[標準報酬]],HDATE23[月  額],HDATE23[厚生年金],"",0,1),"0")</f>
        <v>16470</v>
      </c>
      <c r="W388" s="86">
        <v>44978</v>
      </c>
      <c r="X3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2" t="s">
        <v>46</v>
      </c>
      <c r="Z388" s="80" t="s">
        <v>1282</v>
      </c>
      <c r="AA388" s="83" t="s">
        <v>1283</v>
      </c>
      <c r="AB388" s="83" t="s">
        <v>1284</v>
      </c>
      <c r="AC388" s="87">
        <v>44726</v>
      </c>
      <c r="AD388" s="87">
        <v>44727</v>
      </c>
      <c r="AE388" s="87">
        <v>45044</v>
      </c>
      <c r="AF388" s="87"/>
      <c r="AG388" s="103" t="s">
        <v>1266</v>
      </c>
      <c r="AH388" s="80" t="s">
        <v>1268</v>
      </c>
      <c r="AJ388" s="100">
        <f>DBGenzai[[#This Row],[入社日]]</f>
        <v>44727</v>
      </c>
      <c r="AK388" s="343"/>
      <c r="AL388" s="355"/>
      <c r="AM388" s="77"/>
      <c r="AN388" s="355"/>
      <c r="AO388" s="345"/>
    </row>
    <row r="389" spans="1:41">
      <c r="A389" s="79" t="s">
        <v>114</v>
      </c>
      <c r="B389" s="80">
        <v>220717</v>
      </c>
      <c r="C389" s="81">
        <v>232073</v>
      </c>
      <c r="D389" s="82" t="s">
        <v>2023</v>
      </c>
      <c r="E389" s="82" t="s">
        <v>4641</v>
      </c>
      <c r="F389" s="256" t="s">
        <v>1736</v>
      </c>
      <c r="G389" s="412" t="s">
        <v>2639</v>
      </c>
      <c r="H389" s="83" t="s">
        <v>1333</v>
      </c>
      <c r="I389" s="83" t="s">
        <v>1334</v>
      </c>
      <c r="J389" s="80" t="s">
        <v>43</v>
      </c>
      <c r="K389" s="80" t="s">
        <v>44</v>
      </c>
      <c r="L389" s="84">
        <v>33364</v>
      </c>
      <c r="M389" s="80">
        <f ca="1">DATEDIF(DBGenzai[[#This Row],[生年月日]],TODAY(),"Y")</f>
        <v>34</v>
      </c>
      <c r="N389" s="347">
        <v>1250</v>
      </c>
      <c r="O389" s="85"/>
      <c r="P389" s="347">
        <v>1670</v>
      </c>
      <c r="Q389" s="85"/>
      <c r="R389" s="347">
        <f t="shared" si="6"/>
        <v>420</v>
      </c>
      <c r="S389" s="85">
        <v>180000</v>
      </c>
      <c r="T389" s="78">
        <f>IF(OR(DBGenzai[[#This Row],[標準報酬]]="",DBGenzai[[#This Row],[標準報酬]]=0),"",ROUNDUP(_xlfn.XLOOKUP(DBGenzai[[#This Row],[標準報酬]],HDATE23[月  額],HDATE23[健康保険],"",0,1)-0.5,0))</f>
        <v>9027</v>
      </c>
      <c r="U3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5">
        <f ca="1">IF(DBGenzai[[#This Row],[年齢]]&lt;=69,_xlfn.XLOOKUP(DBGenzai[[#This Row],[標準報酬]],HDATE23[月  額],HDATE23[厚生年金],"",0,1),"0")</f>
        <v>16470</v>
      </c>
      <c r="W389" s="86">
        <v>45456</v>
      </c>
      <c r="X3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2" t="s">
        <v>46</v>
      </c>
      <c r="Z389" s="80" t="s">
        <v>208</v>
      </c>
      <c r="AA389" s="83" t="s">
        <v>1740</v>
      </c>
      <c r="AB389" s="83" t="s">
        <v>1889</v>
      </c>
      <c r="AC389" s="87">
        <v>44774</v>
      </c>
      <c r="AD389" s="87">
        <v>44727</v>
      </c>
      <c r="AE389" s="87">
        <v>45180</v>
      </c>
      <c r="AF389" s="87"/>
      <c r="AG389" s="87" t="s">
        <v>1266</v>
      </c>
      <c r="AH389" s="80" t="s">
        <v>1295</v>
      </c>
      <c r="AI389" s="100" t="s">
        <v>1257</v>
      </c>
      <c r="AJ389" s="100">
        <f>DBGenzai[[#This Row],[入社日]]</f>
        <v>44727</v>
      </c>
      <c r="AK389" s="343"/>
      <c r="AL389" s="355"/>
      <c r="AM389" s="77"/>
      <c r="AN389" s="355"/>
      <c r="AO389" s="345"/>
    </row>
    <row r="390" spans="1:41">
      <c r="A390" s="79" t="s">
        <v>114</v>
      </c>
      <c r="B390" s="80">
        <v>210704</v>
      </c>
      <c r="C390" s="81"/>
      <c r="D390" s="82" t="s">
        <v>283</v>
      </c>
      <c r="E390" s="93" t="s">
        <v>4637</v>
      </c>
      <c r="F390" s="93"/>
      <c r="G390" s="93"/>
      <c r="H390" s="83" t="s">
        <v>627</v>
      </c>
      <c r="I390" s="83" t="s">
        <v>1093</v>
      </c>
      <c r="J390" s="80" t="s">
        <v>43</v>
      </c>
      <c r="K390" s="80" t="s">
        <v>44</v>
      </c>
      <c r="L390" s="84">
        <v>34208</v>
      </c>
      <c r="M390" s="80">
        <f ca="1">DATEDIF(DBGenzai[[#This Row],[生年月日]],TODAY(),"Y")</f>
        <v>32</v>
      </c>
      <c r="N390" s="347">
        <v>1400</v>
      </c>
      <c r="O390" s="85"/>
      <c r="P390" s="347">
        <v>2000</v>
      </c>
      <c r="Q390" s="85"/>
      <c r="R390" s="347">
        <f t="shared" si="6"/>
        <v>600</v>
      </c>
      <c r="S390" s="85">
        <v>180000</v>
      </c>
      <c r="T390" s="78">
        <f>IF(OR(DBGenzai[[#This Row],[標準報酬]]="",DBGenzai[[#This Row],[標準報酬]]=0),"",ROUNDUP(_xlfn.XLOOKUP(DBGenzai[[#This Row],[標準報酬]],HDATE23[月  額],HDATE23[健康保険],"",0,1)-0.5,0))</f>
        <v>9027</v>
      </c>
      <c r="U3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5">
        <f ca="1">IF(DBGenzai[[#This Row],[年齢]]&lt;=69,_xlfn.XLOOKUP(DBGenzai[[#This Row],[標準報酬]],HDATE23[月  額],HDATE23[厚生年金],"",0,1),"0")</f>
        <v>16470</v>
      </c>
      <c r="W390" s="86">
        <v>45492</v>
      </c>
      <c r="X3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2" t="s">
        <v>46</v>
      </c>
      <c r="Z390" s="80" t="s">
        <v>375</v>
      </c>
      <c r="AA390" s="83" t="s">
        <v>886</v>
      </c>
      <c r="AB390" s="83" t="s">
        <v>887</v>
      </c>
      <c r="AC390" s="87"/>
      <c r="AD390" s="87">
        <v>44732</v>
      </c>
      <c r="AE390" s="87">
        <v>45029</v>
      </c>
      <c r="AF390" s="87"/>
      <c r="AG390" s="103" t="s">
        <v>1266</v>
      </c>
      <c r="AH390" s="80" t="s">
        <v>1267</v>
      </c>
      <c r="AJ390" s="100">
        <f>DBGenzai[[#This Row],[入社日]]</f>
        <v>44732</v>
      </c>
      <c r="AK390" s="343"/>
      <c r="AL390" s="355"/>
      <c r="AM390" s="77"/>
      <c r="AN390" s="355"/>
      <c r="AO390" s="345"/>
    </row>
    <row r="391" spans="1:41">
      <c r="A391" s="79" t="s">
        <v>114</v>
      </c>
      <c r="B391" s="80">
        <v>220616</v>
      </c>
      <c r="C391" s="81"/>
      <c r="D391" s="82" t="s">
        <v>1773</v>
      </c>
      <c r="E391" s="101" t="s">
        <v>4650</v>
      </c>
      <c r="F391" s="101"/>
      <c r="G391" s="101"/>
      <c r="H391" s="83" t="s">
        <v>1285</v>
      </c>
      <c r="I391" s="83" t="s">
        <v>1286</v>
      </c>
      <c r="J391" s="80" t="s">
        <v>43</v>
      </c>
      <c r="K391" s="80" t="s">
        <v>44</v>
      </c>
      <c r="L391" s="84">
        <v>32696</v>
      </c>
      <c r="M391" s="80">
        <f ca="1">DATEDIF(DBGenzai[[#This Row],[生年月日]],TODAY(),"Y")</f>
        <v>36</v>
      </c>
      <c r="N391" s="347">
        <v>1500</v>
      </c>
      <c r="O391" s="85" t="s">
        <v>1287</v>
      </c>
      <c r="P391" s="347">
        <v>2000</v>
      </c>
      <c r="Q391" s="85"/>
      <c r="R391" s="347">
        <f t="shared" si="6"/>
        <v>500</v>
      </c>
      <c r="S391" s="85">
        <v>320000</v>
      </c>
      <c r="T391" s="78">
        <f>IF(OR(DBGenzai[[#This Row],[標準報酬]]="",DBGenzai[[#This Row],[標準報酬]]=0),"",ROUNDUP(_xlfn.XLOOKUP(DBGenzai[[#This Row],[標準報酬]],HDATE23[月  額],HDATE23[健康保険],"",0,1)-0.5,0))</f>
        <v>16048</v>
      </c>
      <c r="U3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5">
        <f ca="1">IF(DBGenzai[[#This Row],[年齢]]&lt;=69,_xlfn.XLOOKUP(DBGenzai[[#This Row],[標準報酬]],HDATE23[月  額],HDATE23[厚生年金],"",0,1),"0")</f>
        <v>29280</v>
      </c>
      <c r="W391" s="86">
        <v>46376</v>
      </c>
      <c r="X3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2" t="s">
        <v>46</v>
      </c>
      <c r="Z391" s="80" t="s">
        <v>470</v>
      </c>
      <c r="AA391" s="83" t="s">
        <v>1799</v>
      </c>
      <c r="AB391" s="83" t="s">
        <v>2392</v>
      </c>
      <c r="AC391" s="87">
        <v>44735</v>
      </c>
      <c r="AD391" s="87">
        <v>44735</v>
      </c>
      <c r="AE391" s="87">
        <v>45331</v>
      </c>
      <c r="AF391" s="87"/>
      <c r="AG391" s="103" t="s">
        <v>1288</v>
      </c>
      <c r="AH391" s="80" t="s">
        <v>1289</v>
      </c>
      <c r="AJ391" s="100">
        <f>DBGenzai[[#This Row],[入社日]]</f>
        <v>44735</v>
      </c>
      <c r="AK391" s="343"/>
      <c r="AL391" s="355"/>
      <c r="AM391" s="77"/>
      <c r="AN391" s="355"/>
      <c r="AO391" s="345"/>
    </row>
    <row r="392" spans="1:41">
      <c r="A392" s="79" t="s">
        <v>114</v>
      </c>
      <c r="B392" s="80">
        <v>220702</v>
      </c>
      <c r="C392" s="81">
        <v>232120</v>
      </c>
      <c r="D392" s="82" t="s">
        <v>152</v>
      </c>
      <c r="E392" s="101" t="s">
        <v>4636</v>
      </c>
      <c r="F392" s="256" t="s">
        <v>3773</v>
      </c>
      <c r="G392" s="6" t="s">
        <v>2633</v>
      </c>
      <c r="H392" s="83" t="s">
        <v>1293</v>
      </c>
      <c r="I392" s="83" t="s">
        <v>1294</v>
      </c>
      <c r="J392" s="80" t="s">
        <v>275</v>
      </c>
      <c r="K392" s="80" t="s">
        <v>44</v>
      </c>
      <c r="L392" s="84">
        <v>35338</v>
      </c>
      <c r="M392" s="80">
        <f ca="1">DATEDIF(DBGenzai[[#This Row],[生年月日]],TODAY(),"Y")</f>
        <v>29</v>
      </c>
      <c r="N392" s="347">
        <v>1310</v>
      </c>
      <c r="O392" s="85"/>
      <c r="P392" s="347">
        <v>1650</v>
      </c>
      <c r="Q392" s="85"/>
      <c r="R392" s="347">
        <f t="shared" si="6"/>
        <v>340</v>
      </c>
      <c r="S392" s="85">
        <v>200000</v>
      </c>
      <c r="T392" s="78">
        <f>IF(OR(DBGenzai[[#This Row],[標準報酬]]="",DBGenzai[[#This Row],[標準報酬]]=0),"",ROUNDUP(_xlfn.XLOOKUP(DBGenzai[[#This Row],[標準報酬]],HDATE23[月  額],HDATE23[健康保険],"",0,1)-0.5,0))</f>
        <v>10030</v>
      </c>
      <c r="U3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5">
        <f ca="1">IF(DBGenzai[[#This Row],[年齢]]&lt;=69,_xlfn.XLOOKUP(DBGenzai[[#This Row],[標準報酬]],HDATE23[月  額],HDATE23[厚生年金],"",0,1),"0")</f>
        <v>18300</v>
      </c>
      <c r="W392" s="86">
        <v>46186</v>
      </c>
      <c r="X3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2" t="s">
        <v>46</v>
      </c>
      <c r="Z392" s="80" t="s">
        <v>208</v>
      </c>
      <c r="AA392" s="83" t="s">
        <v>1744</v>
      </c>
      <c r="AB392" s="83" t="s">
        <v>3268</v>
      </c>
      <c r="AC392" s="87">
        <v>45165</v>
      </c>
      <c r="AD392" s="87">
        <v>44743</v>
      </c>
      <c r="AE392" s="87">
        <v>45975</v>
      </c>
      <c r="AF392" s="87"/>
      <c r="AG392" s="103" t="s">
        <v>1288</v>
      </c>
      <c r="AH392" s="80" t="s">
        <v>1295</v>
      </c>
      <c r="AI392" s="73" t="s">
        <v>4976</v>
      </c>
      <c r="AJ392" s="100">
        <f>DBGenzai[[#This Row],[入社日]]</f>
        <v>44743</v>
      </c>
      <c r="AK392" s="343"/>
      <c r="AL392" s="355"/>
      <c r="AM392" s="77"/>
      <c r="AN392" s="355"/>
      <c r="AO392" s="345"/>
    </row>
    <row r="393" spans="1:41">
      <c r="A393" s="79" t="s">
        <v>114</v>
      </c>
      <c r="B393" s="80">
        <v>220701</v>
      </c>
      <c r="C393" s="81"/>
      <c r="D393" s="82" t="s">
        <v>283</v>
      </c>
      <c r="E393" s="101" t="s">
        <v>4637</v>
      </c>
      <c r="F393" s="101"/>
      <c r="G393" s="101"/>
      <c r="H393" s="83" t="s">
        <v>1290</v>
      </c>
      <c r="I393" s="83" t="s">
        <v>1291</v>
      </c>
      <c r="J393" s="80" t="s">
        <v>43</v>
      </c>
      <c r="K393" s="80" t="s">
        <v>44</v>
      </c>
      <c r="L393" s="84">
        <v>35976</v>
      </c>
      <c r="M393" s="80">
        <f ca="1">DATEDIF(DBGenzai[[#This Row],[生年月日]],TODAY(),"Y")</f>
        <v>27</v>
      </c>
      <c r="N393" s="347">
        <v>1400</v>
      </c>
      <c r="O393" s="85"/>
      <c r="P393" s="347">
        <v>2000</v>
      </c>
      <c r="Q393" s="85"/>
      <c r="R393" s="347">
        <f t="shared" si="6"/>
        <v>600</v>
      </c>
      <c r="S393" s="85">
        <v>260000</v>
      </c>
      <c r="T393" s="78">
        <f>IF(OR(DBGenzai[[#This Row],[標準報酬]]="",DBGenzai[[#This Row],[標準報酬]]=0),"",ROUNDUP(_xlfn.XLOOKUP(DBGenzai[[#This Row],[標準報酬]],HDATE23[月  額],HDATE23[健康保険],"",0,1)-0.5,0))</f>
        <v>13039</v>
      </c>
      <c r="U3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5">
        <f ca="1">IF(DBGenzai[[#This Row],[年齢]]&lt;=69,_xlfn.XLOOKUP(DBGenzai[[#This Row],[標準報酬]],HDATE23[月  額],HDATE23[厚生年金],"",0,1),"0")</f>
        <v>23790</v>
      </c>
      <c r="W393" s="86">
        <v>45742</v>
      </c>
      <c r="X3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2" t="s">
        <v>46</v>
      </c>
      <c r="Z393" s="80" t="s">
        <v>375</v>
      </c>
      <c r="AA393" s="83" t="s">
        <v>886</v>
      </c>
      <c r="AB393" s="83" t="s">
        <v>887</v>
      </c>
      <c r="AC393" s="87">
        <v>44740</v>
      </c>
      <c r="AD393" s="87">
        <v>44743</v>
      </c>
      <c r="AE393" s="87">
        <v>45281</v>
      </c>
      <c r="AF393" s="87"/>
      <c r="AG393" s="103" t="s">
        <v>1288</v>
      </c>
      <c r="AH393" s="80" t="s">
        <v>1292</v>
      </c>
      <c r="AJ393" s="100">
        <f>DBGenzai[[#This Row],[入社日]]</f>
        <v>44743</v>
      </c>
      <c r="AK393" s="343"/>
      <c r="AL393" s="355"/>
      <c r="AM393" s="77"/>
      <c r="AN393" s="355"/>
      <c r="AO393" s="345"/>
    </row>
    <row r="394" spans="1:41">
      <c r="A394" s="79" t="s">
        <v>114</v>
      </c>
      <c r="B394" s="80">
        <v>220703</v>
      </c>
      <c r="C394" s="81"/>
      <c r="D394" s="82" t="s">
        <v>2103</v>
      </c>
      <c r="E394" s="101" t="s">
        <v>4619</v>
      </c>
      <c r="F394" s="101" t="s">
        <v>2747</v>
      </c>
      <c r="G394" s="101" t="s">
        <v>2748</v>
      </c>
      <c r="H394" s="83" t="s">
        <v>1296</v>
      </c>
      <c r="I394" s="83" t="s">
        <v>1297</v>
      </c>
      <c r="J394" s="80" t="s">
        <v>275</v>
      </c>
      <c r="K394" s="80" t="s">
        <v>44</v>
      </c>
      <c r="L394" s="84">
        <v>32814</v>
      </c>
      <c r="M394" s="80">
        <f ca="1">DATEDIF(DBGenzai[[#This Row],[生年月日]],TODAY(),"Y")</f>
        <v>36</v>
      </c>
      <c r="N394" s="347">
        <v>1300</v>
      </c>
      <c r="O394" s="85"/>
      <c r="P394" s="347">
        <v>1800</v>
      </c>
      <c r="Q394" s="85"/>
      <c r="R394" s="347">
        <f t="shared" si="6"/>
        <v>500</v>
      </c>
      <c r="S394" s="85">
        <v>220000</v>
      </c>
      <c r="T394" s="78">
        <f>IF(OR(DBGenzai[[#This Row],[標準報酬]]="",DBGenzai[[#This Row],[標準報酬]]=0),"",ROUNDUP(_xlfn.XLOOKUP(DBGenzai[[#This Row],[標準報酬]],HDATE23[月  額],HDATE23[健康保険],"",0,1)-0.5,0))</f>
        <v>11033</v>
      </c>
      <c r="U3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5">
        <f ca="1">IF(DBGenzai[[#This Row],[年齢]]&lt;=69,_xlfn.XLOOKUP(DBGenzai[[#This Row],[標準報酬]],HDATE23[月  額],HDATE23[厚生年金],"",0,1),"0")</f>
        <v>20130</v>
      </c>
      <c r="W394" s="86">
        <v>45471</v>
      </c>
      <c r="X3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2" t="s">
        <v>46</v>
      </c>
      <c r="Z394" s="80" t="s">
        <v>47</v>
      </c>
      <c r="AA394" s="83" t="s">
        <v>2152</v>
      </c>
      <c r="AB394" s="83" t="s">
        <v>2785</v>
      </c>
      <c r="AC394" s="87">
        <v>44742</v>
      </c>
      <c r="AD394" s="87">
        <v>44743</v>
      </c>
      <c r="AE394" s="87">
        <v>45366</v>
      </c>
      <c r="AF394" s="87"/>
      <c r="AG394" s="103" t="s">
        <v>1288</v>
      </c>
      <c r="AH394" s="80" t="s">
        <v>1295</v>
      </c>
      <c r="AI394" s="73" t="s">
        <v>2895</v>
      </c>
      <c r="AJ394" s="100">
        <f>DBGenzai[[#This Row],[入社日]]</f>
        <v>44743</v>
      </c>
      <c r="AK394" s="343"/>
      <c r="AL394" s="355"/>
      <c r="AM394" s="77"/>
      <c r="AN394" s="355"/>
      <c r="AO394" s="345"/>
    </row>
    <row r="395" spans="1:41">
      <c r="A395" s="79" t="s">
        <v>114</v>
      </c>
      <c r="B395" s="80">
        <v>220704</v>
      </c>
      <c r="C395" s="81">
        <v>242051</v>
      </c>
      <c r="D395" s="82" t="s">
        <v>95</v>
      </c>
      <c r="E395" s="101" t="s">
        <v>4626</v>
      </c>
      <c r="F395" s="256" t="s">
        <v>1983</v>
      </c>
      <c r="G395" s="6" t="s">
        <v>2650</v>
      </c>
      <c r="H395" s="83" t="s">
        <v>1298</v>
      </c>
      <c r="I395" s="83" t="s">
        <v>1299</v>
      </c>
      <c r="J395" s="80" t="s">
        <v>43</v>
      </c>
      <c r="K395" s="80" t="s">
        <v>44</v>
      </c>
      <c r="L395" s="84">
        <v>36093</v>
      </c>
      <c r="M395" s="80">
        <f ca="1">DATEDIF(DBGenzai[[#This Row],[生年月日]],TODAY(),"Y")</f>
        <v>27</v>
      </c>
      <c r="N395" s="347">
        <v>1300</v>
      </c>
      <c r="O395" s="85"/>
      <c r="P395" s="347">
        <v>1660</v>
      </c>
      <c r="Q395" s="85"/>
      <c r="R395" s="347">
        <f t="shared" si="6"/>
        <v>360</v>
      </c>
      <c r="S395" s="85">
        <v>260000</v>
      </c>
      <c r="T395" s="78">
        <f>IF(OR(DBGenzai[[#This Row],[標準報酬]]="",DBGenzai[[#This Row],[標準報酬]]=0),"",ROUNDUP(_xlfn.XLOOKUP(DBGenzai[[#This Row],[標準報酬]],HDATE23[月  額],HDATE23[健康保険],"",0,1)-0.5,0))</f>
        <v>13039</v>
      </c>
      <c r="U3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5">
        <f ca="1">IF(DBGenzai[[#This Row],[年齢]]&lt;=69,_xlfn.XLOOKUP(DBGenzai[[#This Row],[標準報酬]],HDATE23[月  額],HDATE23[厚生年金],"",0,1),"0")</f>
        <v>23790</v>
      </c>
      <c r="W395" s="86">
        <v>45417</v>
      </c>
      <c r="X3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2" t="s">
        <v>46</v>
      </c>
      <c r="Z395" s="80" t="s">
        <v>398</v>
      </c>
      <c r="AA395" s="83" t="s">
        <v>2021</v>
      </c>
      <c r="AB395" s="83" t="s">
        <v>2022</v>
      </c>
      <c r="AC395" s="87">
        <v>44747</v>
      </c>
      <c r="AD395" s="87">
        <v>44750</v>
      </c>
      <c r="AE395" s="87">
        <v>45253</v>
      </c>
      <c r="AF395" s="87"/>
      <c r="AG395" s="103" t="s">
        <v>1288</v>
      </c>
      <c r="AH395" s="80" t="s">
        <v>1267</v>
      </c>
      <c r="AI395" s="73" t="s">
        <v>1300</v>
      </c>
      <c r="AJ395" s="100">
        <f>DBGenzai[[#This Row],[入社日]]</f>
        <v>44750</v>
      </c>
      <c r="AK395" s="343"/>
      <c r="AL395" s="355"/>
      <c r="AM395" s="77"/>
      <c r="AN395" s="355"/>
      <c r="AO395" s="345"/>
    </row>
    <row r="396" spans="1:41">
      <c r="A396" s="79" t="s">
        <v>114</v>
      </c>
      <c r="B396" s="80">
        <v>220705</v>
      </c>
      <c r="C396" s="81"/>
      <c r="D396" s="82" t="s">
        <v>234</v>
      </c>
      <c r="E396" s="101" t="s">
        <v>4640</v>
      </c>
      <c r="F396" s="256" t="s">
        <v>2749</v>
      </c>
      <c r="G396" s="256" t="s">
        <v>2750</v>
      </c>
      <c r="H396" s="83" t="s">
        <v>1895</v>
      </c>
      <c r="I396" s="83" t="s">
        <v>1302</v>
      </c>
      <c r="J396" s="80" t="s">
        <v>43</v>
      </c>
      <c r="K396" s="80" t="s">
        <v>44</v>
      </c>
      <c r="L396" s="84">
        <v>35856</v>
      </c>
      <c r="M396" s="80">
        <f ca="1">DATEDIF(DBGenzai[[#This Row],[生年月日]],TODAY(),"Y")</f>
        <v>27</v>
      </c>
      <c r="N396" s="347">
        <v>1320</v>
      </c>
      <c r="O396" s="85"/>
      <c r="P396" s="347">
        <v>1700</v>
      </c>
      <c r="Q396" s="85"/>
      <c r="R396" s="347">
        <f t="shared" si="6"/>
        <v>380</v>
      </c>
      <c r="S396" s="85">
        <v>300000</v>
      </c>
      <c r="T396" s="78">
        <f>IF(OR(DBGenzai[[#This Row],[標準報酬]]="",DBGenzai[[#This Row],[標準報酬]]=0),"",ROUNDUP(_xlfn.XLOOKUP(DBGenzai[[#This Row],[標準報酬]],HDATE23[月  額],HDATE23[健康保険],"",0,1)-0.5,0))</f>
        <v>15045</v>
      </c>
      <c r="U3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5">
        <f ca="1">IF(DBGenzai[[#This Row],[年齢]]&lt;=69,_xlfn.XLOOKUP(DBGenzai[[#This Row],[標準報酬]],HDATE23[月  額],HDATE23[厚生年金],"",0,1),"0")</f>
        <v>27450</v>
      </c>
      <c r="W396" s="86">
        <v>46597</v>
      </c>
      <c r="X3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2" t="s">
        <v>46</v>
      </c>
      <c r="Z396" s="80" t="s">
        <v>238</v>
      </c>
      <c r="AA396" s="83" t="s">
        <v>239</v>
      </c>
      <c r="AB396" s="83" t="s">
        <v>442</v>
      </c>
      <c r="AC396" s="87">
        <v>44750</v>
      </c>
      <c r="AD396" s="87">
        <v>44753</v>
      </c>
      <c r="AE396" s="87">
        <v>45674</v>
      </c>
      <c r="AF396" s="87"/>
      <c r="AG396" s="103" t="s">
        <v>1288</v>
      </c>
      <c r="AH396" s="80" t="s">
        <v>1267</v>
      </c>
      <c r="AI396" s="73" t="s">
        <v>1303</v>
      </c>
      <c r="AJ396" s="100">
        <f>DBGenzai[[#This Row],[入社日]]</f>
        <v>44753</v>
      </c>
      <c r="AK396" s="343"/>
      <c r="AL396" s="355"/>
      <c r="AM396" s="77"/>
      <c r="AN396" s="355"/>
      <c r="AO396" s="345"/>
    </row>
    <row r="397" spans="1:41">
      <c r="A397" s="79" t="s">
        <v>114</v>
      </c>
      <c r="B397" s="80">
        <v>220706</v>
      </c>
      <c r="C397" s="81">
        <v>222052</v>
      </c>
      <c r="D397" s="82" t="s">
        <v>76</v>
      </c>
      <c r="E397" s="101" t="s">
        <v>4675</v>
      </c>
      <c r="F397" s="101" t="s">
        <v>1857</v>
      </c>
      <c r="G397" s="101" t="s">
        <v>2631</v>
      </c>
      <c r="H397" s="83" t="s">
        <v>2326</v>
      </c>
      <c r="I397" s="83" t="s">
        <v>2327</v>
      </c>
      <c r="J397" s="80" t="s">
        <v>43</v>
      </c>
      <c r="K397" s="80" t="s">
        <v>1768</v>
      </c>
      <c r="L397" s="84">
        <v>28323</v>
      </c>
      <c r="M397" s="80">
        <f ca="1">DATEDIF(DBGenzai[[#This Row],[生年月日]],TODAY(),"Y")</f>
        <v>48</v>
      </c>
      <c r="N397" s="347">
        <v>1450</v>
      </c>
      <c r="O397" s="85"/>
      <c r="P397" s="347">
        <v>1800</v>
      </c>
      <c r="Q397" s="85"/>
      <c r="R397" s="347">
        <f t="shared" si="6"/>
        <v>350</v>
      </c>
      <c r="S397" s="85">
        <v>300000</v>
      </c>
      <c r="T397" s="78">
        <f>IF(OR(DBGenzai[[#This Row],[標準報酬]]="",DBGenzai[[#This Row],[標準報酬]]=0),"",ROUNDUP(_xlfn.XLOOKUP(DBGenzai[[#This Row],[標準報酬]],HDATE23[月  額],HDATE23[健康保険],"",0,1)-0.5,0))</f>
        <v>15045</v>
      </c>
      <c r="U397" s="85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5">
        <f ca="1">IF(DBGenzai[[#This Row],[年齢]]&lt;=69,_xlfn.XLOOKUP(DBGenzai[[#This Row],[標準報酬]],HDATE23[月  額],HDATE23[厚生年金],"",0,1),"0")</f>
        <v>27450</v>
      </c>
      <c r="W397" s="86">
        <v>46675</v>
      </c>
      <c r="X3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2" t="s">
        <v>708</v>
      </c>
      <c r="Z397" s="80" t="s">
        <v>124</v>
      </c>
      <c r="AA397" s="83" t="s">
        <v>1304</v>
      </c>
      <c r="AB397" s="83" t="s">
        <v>1305</v>
      </c>
      <c r="AC397" s="87" t="s">
        <v>49</v>
      </c>
      <c r="AD397" s="87">
        <v>44760</v>
      </c>
      <c r="AE397" s="87">
        <v>45792</v>
      </c>
      <c r="AF397" s="87"/>
      <c r="AG397" s="103" t="s">
        <v>1266</v>
      </c>
      <c r="AH397" s="80" t="s">
        <v>1295</v>
      </c>
      <c r="AJ397" s="100">
        <f>DBGenzai[[#This Row],[入社日]]</f>
        <v>44760</v>
      </c>
      <c r="AK397" s="343"/>
      <c r="AL397" s="355"/>
      <c r="AM397" s="77"/>
      <c r="AN397" s="355"/>
      <c r="AO397" s="345"/>
    </row>
    <row r="398" spans="1:41">
      <c r="A398" s="79" t="s">
        <v>114</v>
      </c>
      <c r="B398" s="80">
        <v>210422</v>
      </c>
      <c r="C398" s="81"/>
      <c r="D398" s="82" t="s">
        <v>283</v>
      </c>
      <c r="E398" s="101"/>
      <c r="F398" s="101"/>
      <c r="G398" s="101"/>
      <c r="H398" s="83" t="s">
        <v>1039</v>
      </c>
      <c r="I398" s="83" t="s">
        <v>1040</v>
      </c>
      <c r="J398" s="80" t="s">
        <v>43</v>
      </c>
      <c r="K398" s="80" t="s">
        <v>44</v>
      </c>
      <c r="L398" s="84">
        <v>32470</v>
      </c>
      <c r="M398" s="80">
        <f ca="1">DATEDIF(DBGenzai[[#This Row],[生年月日]],TODAY(),"Y")</f>
        <v>37</v>
      </c>
      <c r="N398" s="347">
        <v>1450</v>
      </c>
      <c r="O398" s="85"/>
      <c r="P398" s="347">
        <v>2100</v>
      </c>
      <c r="Q398" s="85" t="s">
        <v>3377</v>
      </c>
      <c r="R398" s="347">
        <f t="shared" si="6"/>
        <v>650</v>
      </c>
      <c r="S398" s="85">
        <v>260000</v>
      </c>
      <c r="T398" s="78">
        <f>IF(OR(DBGenzai[[#This Row],[標準報酬]]="",DBGenzai[[#This Row],[標準報酬]]=0),"",ROUNDUP(_xlfn.XLOOKUP(DBGenzai[[#This Row],[標準報酬]],HDATE23[月  額],HDATE23[健康保険],"",0,1)-0.5,0))</f>
        <v>13039</v>
      </c>
      <c r="U3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5">
        <f ca="1">IF(DBGenzai[[#This Row],[年齢]]&lt;=69,_xlfn.XLOOKUP(DBGenzai[[#This Row],[標準報酬]],HDATE23[月  額],HDATE23[厚生年金],"",0,1),"0")</f>
        <v>23790</v>
      </c>
      <c r="W398" s="86">
        <v>45796</v>
      </c>
      <c r="X3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2" t="s">
        <v>46</v>
      </c>
      <c r="Z398" s="80" t="s">
        <v>375</v>
      </c>
      <c r="AA398" s="83" t="s">
        <v>2041</v>
      </c>
      <c r="AB398" s="83" t="s">
        <v>3508</v>
      </c>
      <c r="AC398" s="87">
        <v>44756</v>
      </c>
      <c r="AD398" s="87">
        <v>44761</v>
      </c>
      <c r="AE398" s="87">
        <v>45454</v>
      </c>
      <c r="AF398" s="87"/>
      <c r="AG398" s="103" t="s">
        <v>1306</v>
      </c>
      <c r="AH398" s="80" t="s">
        <v>1307</v>
      </c>
      <c r="AJ398" s="100">
        <f>DBGenzai[[#This Row],[入社日]]</f>
        <v>44761</v>
      </c>
      <c r="AK398" s="343"/>
      <c r="AL398" s="355"/>
      <c r="AM398" s="77"/>
      <c r="AN398" s="355"/>
      <c r="AO398" s="345"/>
    </row>
    <row r="399" spans="1:41">
      <c r="A399" s="79" t="s">
        <v>40</v>
      </c>
      <c r="B399" s="80">
        <v>220709</v>
      </c>
      <c r="C399" s="81">
        <v>232067</v>
      </c>
      <c r="D399" s="82" t="s">
        <v>152</v>
      </c>
      <c r="E399" s="101" t="s">
        <v>4630</v>
      </c>
      <c r="F399" s="256" t="s">
        <v>3771</v>
      </c>
      <c r="G399" s="256" t="s">
        <v>3772</v>
      </c>
      <c r="H399" s="83" t="s">
        <v>1315</v>
      </c>
      <c r="I399" s="83" t="s">
        <v>1316</v>
      </c>
      <c r="J399" s="80" t="s">
        <v>43</v>
      </c>
      <c r="K399" s="80" t="s">
        <v>695</v>
      </c>
      <c r="L399" s="84">
        <v>35149</v>
      </c>
      <c r="M399" s="80">
        <f ca="1">DATEDIF(DBGenzai[[#This Row],[生年月日]],TODAY(),"Y")</f>
        <v>29</v>
      </c>
      <c r="N399" s="347">
        <v>1410</v>
      </c>
      <c r="O399" s="85"/>
      <c r="P399" s="347">
        <v>1850</v>
      </c>
      <c r="Q399" s="85"/>
      <c r="R399" s="347">
        <f t="shared" si="6"/>
        <v>440</v>
      </c>
      <c r="S399" s="85">
        <v>280000</v>
      </c>
      <c r="T399" s="78">
        <f>IF(OR(DBGenzai[[#This Row],[標準報酬]]="",DBGenzai[[#This Row],[標準報酬]]=0),"",ROUNDUP(_xlfn.XLOOKUP(DBGenzai[[#This Row],[標準報酬]],HDATE23[月  額],HDATE23[健康保険],"",0,1)-0.5,0))</f>
        <v>14042</v>
      </c>
      <c r="U3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5">
        <f ca="1">IF(DBGenzai[[#This Row],[年齢]]&lt;=69,_xlfn.XLOOKUP(DBGenzai[[#This Row],[標準報酬]],HDATE23[月  額],HDATE23[厚生年金],"",0,1),"0")</f>
        <v>25620</v>
      </c>
      <c r="W399" s="86">
        <v>46374</v>
      </c>
      <c r="X3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2" t="s">
        <v>46</v>
      </c>
      <c r="Z399" s="80" t="s">
        <v>208</v>
      </c>
      <c r="AA399" s="83" t="s">
        <v>1870</v>
      </c>
      <c r="AB399" s="83" t="s">
        <v>3419</v>
      </c>
      <c r="AC399" s="87">
        <v>44849</v>
      </c>
      <c r="AD399" s="87">
        <v>44762</v>
      </c>
      <c r="AE399" s="87"/>
      <c r="AF399" s="87"/>
      <c r="AG399" s="103" t="s">
        <v>1288</v>
      </c>
      <c r="AH399" s="80" t="s">
        <v>1292</v>
      </c>
      <c r="AI399" s="73" t="s">
        <v>1314</v>
      </c>
      <c r="AJ399" s="100">
        <f>DBGenzai[[#This Row],[入社日]]</f>
        <v>44762</v>
      </c>
      <c r="AK399" s="343"/>
      <c r="AL399" s="355"/>
      <c r="AM399" s="77"/>
      <c r="AN399" s="355"/>
      <c r="AO399" s="345"/>
    </row>
    <row r="400" spans="1:41">
      <c r="A400" s="79" t="s">
        <v>40</v>
      </c>
      <c r="B400" s="80">
        <v>220710</v>
      </c>
      <c r="C400" s="81">
        <v>232064</v>
      </c>
      <c r="D400" s="82" t="s">
        <v>152</v>
      </c>
      <c r="E400" s="101" t="s">
        <v>4630</v>
      </c>
      <c r="F400" s="256" t="s">
        <v>3771</v>
      </c>
      <c r="G400" s="256" t="s">
        <v>3772</v>
      </c>
      <c r="H400" s="83" t="s">
        <v>1750</v>
      </c>
      <c r="I400" s="83" t="s">
        <v>1319</v>
      </c>
      <c r="J400" s="80" t="s">
        <v>43</v>
      </c>
      <c r="K400" s="80" t="s">
        <v>695</v>
      </c>
      <c r="L400" s="84">
        <v>34769</v>
      </c>
      <c r="M400" s="80">
        <f ca="1">DATEDIF(DBGenzai[[#This Row],[生年月日]],TODAY(),"Y")</f>
        <v>30</v>
      </c>
      <c r="N400" s="347">
        <v>1410</v>
      </c>
      <c r="O400" s="85"/>
      <c r="P400" s="347">
        <v>1840</v>
      </c>
      <c r="Q400" s="85"/>
      <c r="R400" s="347">
        <f t="shared" si="6"/>
        <v>430</v>
      </c>
      <c r="S400" s="85">
        <v>280000</v>
      </c>
      <c r="T400" s="78">
        <f>IF(OR(DBGenzai[[#This Row],[標準報酬]]="",DBGenzai[[#This Row],[標準報酬]]=0),"",ROUNDUP(_xlfn.XLOOKUP(DBGenzai[[#This Row],[標準報酬]],HDATE23[月  額],HDATE23[健康保険],"",0,1)-0.5,0))</f>
        <v>14042</v>
      </c>
      <c r="U4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5">
        <f ca="1">IF(DBGenzai[[#This Row],[年齢]]&lt;=69,_xlfn.XLOOKUP(DBGenzai[[#This Row],[標準報酬]],HDATE23[月  額],HDATE23[厚生年金],"",0,1),"0")</f>
        <v>25620</v>
      </c>
      <c r="W400" s="86">
        <v>46374</v>
      </c>
      <c r="X4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2" t="s">
        <v>46</v>
      </c>
      <c r="Z400" s="80" t="s">
        <v>208</v>
      </c>
      <c r="AA400" s="83" t="s">
        <v>1728</v>
      </c>
      <c r="AB400" s="83" t="s">
        <v>2590</v>
      </c>
      <c r="AC400" s="87">
        <v>45024</v>
      </c>
      <c r="AD400" s="87">
        <v>44762</v>
      </c>
      <c r="AE400" s="87"/>
      <c r="AF400" s="87"/>
      <c r="AG400" s="103" t="s">
        <v>1288</v>
      </c>
      <c r="AH400" s="80" t="s">
        <v>1320</v>
      </c>
      <c r="AI400" s="73" t="s">
        <v>1314</v>
      </c>
      <c r="AJ400" s="100">
        <f>DBGenzai[[#This Row],[入社日]]</f>
        <v>44762</v>
      </c>
      <c r="AK400" s="343"/>
      <c r="AL400" s="355"/>
      <c r="AM400" s="77"/>
      <c r="AN400" s="355"/>
      <c r="AO400" s="345"/>
    </row>
    <row r="401" spans="1:41">
      <c r="A401" s="79" t="s">
        <v>40</v>
      </c>
      <c r="B401" s="80">
        <v>220711</v>
      </c>
      <c r="C401" s="81">
        <v>232066</v>
      </c>
      <c r="D401" s="82" t="s">
        <v>152</v>
      </c>
      <c r="E401" s="101" t="s">
        <v>4630</v>
      </c>
      <c r="F401" s="256" t="s">
        <v>3771</v>
      </c>
      <c r="G401" s="256" t="s">
        <v>3772</v>
      </c>
      <c r="H401" s="83" t="s">
        <v>1321</v>
      </c>
      <c r="I401" s="83" t="s">
        <v>1322</v>
      </c>
      <c r="J401" s="80" t="s">
        <v>43</v>
      </c>
      <c r="K401" s="80" t="s">
        <v>695</v>
      </c>
      <c r="L401" s="84">
        <v>34900</v>
      </c>
      <c r="M401" s="80">
        <f ca="1">DATEDIF(DBGenzai[[#This Row],[生年月日]],TODAY(),"Y")</f>
        <v>30</v>
      </c>
      <c r="N401" s="347">
        <v>1410</v>
      </c>
      <c r="O401" s="85"/>
      <c r="P401" s="347">
        <v>1840</v>
      </c>
      <c r="Q401" s="85"/>
      <c r="R401" s="347">
        <f t="shared" si="6"/>
        <v>430</v>
      </c>
      <c r="S401" s="85">
        <v>240000</v>
      </c>
      <c r="T401" s="78">
        <f>IF(OR(DBGenzai[[#This Row],[標準報酬]]="",DBGenzai[[#This Row],[標準報酬]]=0),"",ROUNDUP(_xlfn.XLOOKUP(DBGenzai[[#This Row],[標準報酬]],HDATE23[月  額],HDATE23[健康保険],"",0,1)-0.5,0))</f>
        <v>12036</v>
      </c>
      <c r="U4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5">
        <f ca="1">IF(DBGenzai[[#This Row],[年齢]]&lt;=69,_xlfn.XLOOKUP(DBGenzai[[#This Row],[標準報酬]],HDATE23[月  額],HDATE23[厚生年金],"",0,1),"0")</f>
        <v>21960</v>
      </c>
      <c r="W401" s="86">
        <v>46374</v>
      </c>
      <c r="X4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2" t="s">
        <v>46</v>
      </c>
      <c r="Z401" s="80" t="s">
        <v>208</v>
      </c>
      <c r="AA401" s="83" t="s">
        <v>1728</v>
      </c>
      <c r="AB401" s="83" t="s">
        <v>2777</v>
      </c>
      <c r="AC401" s="87">
        <v>45087</v>
      </c>
      <c r="AD401" s="87">
        <v>44762</v>
      </c>
      <c r="AE401" s="87"/>
      <c r="AF401" s="87"/>
      <c r="AG401" s="103" t="s">
        <v>1288</v>
      </c>
      <c r="AH401" s="80" t="s">
        <v>1292</v>
      </c>
      <c r="AI401" s="73" t="s">
        <v>1314</v>
      </c>
      <c r="AJ401" s="100">
        <f>DBGenzai[[#This Row],[入社日]]</f>
        <v>44762</v>
      </c>
      <c r="AK401" s="343"/>
      <c r="AL401" s="355"/>
      <c r="AM401" s="77"/>
      <c r="AN401" s="355"/>
      <c r="AO401" s="345"/>
    </row>
    <row r="402" spans="1:41">
      <c r="A402" s="79" t="s">
        <v>114</v>
      </c>
      <c r="B402" s="80">
        <v>220712</v>
      </c>
      <c r="C402" s="81">
        <v>232068</v>
      </c>
      <c r="D402" s="82" t="s">
        <v>152</v>
      </c>
      <c r="E402" s="101" t="s">
        <v>4641</v>
      </c>
      <c r="F402" s="101" t="s">
        <v>3781</v>
      </c>
      <c r="G402" s="6" t="s">
        <v>3782</v>
      </c>
      <c r="H402" s="83" t="s">
        <v>1323</v>
      </c>
      <c r="I402" s="83" t="s">
        <v>1324</v>
      </c>
      <c r="J402" s="80" t="s">
        <v>43</v>
      </c>
      <c r="K402" s="80" t="s">
        <v>695</v>
      </c>
      <c r="L402" s="84">
        <v>33796</v>
      </c>
      <c r="M402" s="80">
        <f ca="1">DATEDIF(DBGenzai[[#This Row],[生年月日]],TODAY(),"Y")</f>
        <v>33</v>
      </c>
      <c r="N402" s="347">
        <v>1410</v>
      </c>
      <c r="O402" s="85"/>
      <c r="P402" s="347">
        <v>1840</v>
      </c>
      <c r="Q402" s="85"/>
      <c r="R402" s="347">
        <f t="shared" si="6"/>
        <v>430</v>
      </c>
      <c r="S402" s="85">
        <v>280000</v>
      </c>
      <c r="T402" s="78">
        <f>IF(OR(DBGenzai[[#This Row],[標準報酬]]="",DBGenzai[[#This Row],[標準報酬]]=0),"",ROUNDUP(_xlfn.XLOOKUP(DBGenzai[[#This Row],[標準報酬]],HDATE23[月  額],HDATE23[健康保険],"",0,1)-0.5,0))</f>
        <v>14042</v>
      </c>
      <c r="U4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5">
        <f ca="1">IF(DBGenzai[[#This Row],[年齢]]&lt;=69,_xlfn.XLOOKUP(DBGenzai[[#This Row],[標準報酬]],HDATE23[月  額],HDATE23[厚生年金],"",0,1),"0")</f>
        <v>25620</v>
      </c>
      <c r="W402" s="86">
        <v>46217</v>
      </c>
      <c r="X4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2" t="s">
        <v>46</v>
      </c>
      <c r="Z402" s="80" t="s">
        <v>208</v>
      </c>
      <c r="AA402" s="83" t="s">
        <v>1867</v>
      </c>
      <c r="AB402" s="83" t="s">
        <v>4060</v>
      </c>
      <c r="AC402" s="87">
        <v>44750</v>
      </c>
      <c r="AD402" s="87">
        <v>44762</v>
      </c>
      <c r="AE402" s="87">
        <v>45961</v>
      </c>
      <c r="AF402" s="87"/>
      <c r="AG402" s="103" t="s">
        <v>1288</v>
      </c>
      <c r="AH402" s="80" t="s">
        <v>1325</v>
      </c>
      <c r="AJ402" s="100">
        <f>DBGenzai[[#This Row],[入社日]]</f>
        <v>44762</v>
      </c>
      <c r="AK402" s="343"/>
      <c r="AL402" s="355"/>
      <c r="AM402" s="77"/>
      <c r="AN402" s="355"/>
      <c r="AO402" s="345"/>
    </row>
    <row r="403" spans="1:41" ht="18" customHeight="1">
      <c r="A403" s="79" t="s">
        <v>40</v>
      </c>
      <c r="B403" s="80">
        <v>220714</v>
      </c>
      <c r="C403" s="81">
        <v>232070</v>
      </c>
      <c r="D403" s="82" t="s">
        <v>152</v>
      </c>
      <c r="E403" s="82" t="s">
        <v>4641</v>
      </c>
      <c r="F403" s="101" t="s">
        <v>3781</v>
      </c>
      <c r="G403" s="6" t="s">
        <v>3782</v>
      </c>
      <c r="H403" s="83" t="s">
        <v>1974</v>
      </c>
      <c r="I403" s="83" t="s">
        <v>1328</v>
      </c>
      <c r="J403" s="80" t="s">
        <v>43</v>
      </c>
      <c r="K403" s="80" t="s">
        <v>695</v>
      </c>
      <c r="L403" s="84">
        <v>34412</v>
      </c>
      <c r="M403" s="80">
        <f ca="1">DATEDIF(DBGenzai[[#This Row],[生年月日]],TODAY(),"Y")</f>
        <v>31</v>
      </c>
      <c r="N403" s="347">
        <v>1410</v>
      </c>
      <c r="O403" s="85"/>
      <c r="P403" s="347">
        <v>1810</v>
      </c>
      <c r="Q403" s="85"/>
      <c r="R403" s="347">
        <f t="shared" si="6"/>
        <v>400</v>
      </c>
      <c r="S403" s="85">
        <v>280000</v>
      </c>
      <c r="T403" s="78">
        <f>IF(OR(DBGenzai[[#This Row],[標準報酬]]="",DBGenzai[[#This Row],[標準報酬]]=0),"",ROUNDUP(_xlfn.XLOOKUP(DBGenzai[[#This Row],[標準報酬]],HDATE23[月  額],HDATE23[健康保険],"",0,1)-0.5,0))</f>
        <v>14042</v>
      </c>
      <c r="U4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5">
        <f ca="1">IF(DBGenzai[[#This Row],[年齢]]&lt;=69,_xlfn.XLOOKUP(DBGenzai[[#This Row],[標準報酬]],HDATE23[月  額],HDATE23[厚生年金],"",0,1),"0")</f>
        <v>25620</v>
      </c>
      <c r="W403" s="86">
        <v>46217</v>
      </c>
      <c r="X4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2" t="s">
        <v>46</v>
      </c>
      <c r="Z403" s="80" t="s">
        <v>208</v>
      </c>
      <c r="AA403" s="83" t="s">
        <v>1714</v>
      </c>
      <c r="AB403" s="83" t="s">
        <v>3351</v>
      </c>
      <c r="AC403" s="87">
        <v>44750</v>
      </c>
      <c r="AD403" s="87">
        <v>44762</v>
      </c>
      <c r="AE403" s="87"/>
      <c r="AF403" s="87"/>
      <c r="AG403" s="103" t="s">
        <v>1288</v>
      </c>
      <c r="AH403" s="80" t="s">
        <v>1325</v>
      </c>
      <c r="AJ403" s="100">
        <f>DBGenzai[[#This Row],[入社日]]</f>
        <v>44762</v>
      </c>
      <c r="AK403" s="343"/>
      <c r="AL403" s="355"/>
      <c r="AM403" s="77"/>
      <c r="AN403" s="355"/>
      <c r="AO403" s="345"/>
    </row>
    <row r="404" spans="1:41">
      <c r="A404" s="79" t="s">
        <v>114</v>
      </c>
      <c r="B404" s="80">
        <v>220708</v>
      </c>
      <c r="C404" s="81">
        <v>232065</v>
      </c>
      <c r="D404" s="82" t="s">
        <v>152</v>
      </c>
      <c r="E404" s="101" t="s">
        <v>4630</v>
      </c>
      <c r="F404" s="256" t="s">
        <v>3771</v>
      </c>
      <c r="G404" s="256" t="s">
        <v>3772</v>
      </c>
      <c r="H404" s="83" t="s">
        <v>1311</v>
      </c>
      <c r="I404" s="83" t="s">
        <v>1312</v>
      </c>
      <c r="J404" s="80" t="s">
        <v>43</v>
      </c>
      <c r="K404" s="80" t="s">
        <v>695</v>
      </c>
      <c r="L404" s="84">
        <v>34409</v>
      </c>
      <c r="M404" s="80">
        <f ca="1">DATEDIF(DBGenzai[[#This Row],[生年月日]],TODAY(),"Y")</f>
        <v>31</v>
      </c>
      <c r="N404" s="347">
        <v>1400</v>
      </c>
      <c r="O404" s="85"/>
      <c r="P404" s="347">
        <v>1810</v>
      </c>
      <c r="Q404" s="85"/>
      <c r="R404" s="347">
        <f t="shared" si="6"/>
        <v>410</v>
      </c>
      <c r="S404" s="85">
        <v>300000</v>
      </c>
      <c r="T404" s="78">
        <f>IF(OR(DBGenzai[[#This Row],[標準報酬]]="",DBGenzai[[#This Row],[標準報酬]]=0),"",ROUNDUP(_xlfn.XLOOKUP(DBGenzai[[#This Row],[標準報酬]],HDATE23[月  額],HDATE23[健康保険],"",0,1)-0.5,0))</f>
        <v>15045</v>
      </c>
      <c r="U4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5">
        <f ca="1">IF(DBGenzai[[#This Row],[年齢]]&lt;=69,_xlfn.XLOOKUP(DBGenzai[[#This Row],[標準報酬]],HDATE23[月  額],HDATE23[厚生年金],"",0,1),"0")</f>
        <v>27450</v>
      </c>
      <c r="W404" s="86">
        <v>46374</v>
      </c>
      <c r="X4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2" t="s">
        <v>46</v>
      </c>
      <c r="Z404" s="80" t="s">
        <v>208</v>
      </c>
      <c r="AA404" s="83" t="s">
        <v>2253</v>
      </c>
      <c r="AB404" s="83" t="s">
        <v>1886</v>
      </c>
      <c r="AC404" s="87">
        <v>44849</v>
      </c>
      <c r="AD404" s="87">
        <v>44762</v>
      </c>
      <c r="AE404" s="87">
        <v>45506</v>
      </c>
      <c r="AF404" s="87"/>
      <c r="AG404" s="103" t="s">
        <v>1288</v>
      </c>
      <c r="AH404" s="80" t="s">
        <v>1292</v>
      </c>
      <c r="AI404" s="73" t="s">
        <v>1314</v>
      </c>
      <c r="AJ404" s="100">
        <f>DBGenzai[[#This Row],[入社日]]</f>
        <v>44762</v>
      </c>
      <c r="AK404" s="343"/>
      <c r="AL404" s="355"/>
      <c r="AM404" s="77"/>
      <c r="AN404" s="355"/>
      <c r="AO404" s="345"/>
    </row>
    <row r="405" spans="1:41">
      <c r="A405" s="79" t="s">
        <v>114</v>
      </c>
      <c r="B405" s="80">
        <v>220713</v>
      </c>
      <c r="C405" s="81">
        <v>232069</v>
      </c>
      <c r="D405" s="82" t="s">
        <v>152</v>
      </c>
      <c r="E405" s="101" t="s">
        <v>4641</v>
      </c>
      <c r="F405" s="256" t="s">
        <v>1751</v>
      </c>
      <c r="G405" s="44" t="s">
        <v>2635</v>
      </c>
      <c r="H405" s="83" t="s">
        <v>1326</v>
      </c>
      <c r="I405" s="83" t="s">
        <v>1327</v>
      </c>
      <c r="J405" s="80" t="s">
        <v>43</v>
      </c>
      <c r="K405" s="80" t="s">
        <v>695</v>
      </c>
      <c r="L405" s="84">
        <v>35012</v>
      </c>
      <c r="M405" s="80">
        <f ca="1">DATEDIF(DBGenzai[[#This Row],[生年月日]],TODAY(),"Y")</f>
        <v>30</v>
      </c>
      <c r="N405" s="347">
        <v>1400</v>
      </c>
      <c r="O405" s="85"/>
      <c r="P405" s="347">
        <v>1770</v>
      </c>
      <c r="Q405" s="85"/>
      <c r="R405" s="347">
        <f t="shared" si="6"/>
        <v>370</v>
      </c>
      <c r="S405" s="85">
        <v>180000</v>
      </c>
      <c r="T405" s="78">
        <f>IF(OR(DBGenzai[[#This Row],[標準報酬]]="",DBGenzai[[#This Row],[標準報酬]]=0),"",ROUNDUP(_xlfn.XLOOKUP(DBGenzai[[#This Row],[標準報酬]],HDATE23[月  額],HDATE23[健康保険],"",0,1)-0.5,0))</f>
        <v>9027</v>
      </c>
      <c r="U4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5">
        <f ca="1">IF(DBGenzai[[#This Row],[年齢]]&lt;=69,_xlfn.XLOOKUP(DBGenzai[[#This Row],[標準報酬]],HDATE23[月  額],HDATE23[厚生年金],"",0,1),"0")</f>
        <v>16470</v>
      </c>
      <c r="W405" s="86">
        <v>46217</v>
      </c>
      <c r="X4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2" t="s">
        <v>46</v>
      </c>
      <c r="Z405" s="80" t="s">
        <v>208</v>
      </c>
      <c r="AA405" s="83" t="s">
        <v>332</v>
      </c>
      <c r="AB405" s="83" t="s">
        <v>2776</v>
      </c>
      <c r="AC405" s="87">
        <v>45080</v>
      </c>
      <c r="AD405" s="87">
        <v>44762</v>
      </c>
      <c r="AE405" s="87">
        <v>45184</v>
      </c>
      <c r="AF405" s="87"/>
      <c r="AG405" s="103" t="s">
        <v>1288</v>
      </c>
      <c r="AH405" s="80" t="s">
        <v>1325</v>
      </c>
      <c r="AJ405" s="100">
        <f>DBGenzai[[#This Row],[入社日]]</f>
        <v>44762</v>
      </c>
      <c r="AK405" s="343"/>
      <c r="AL405" s="355"/>
      <c r="AM405" s="77"/>
      <c r="AN405" s="355"/>
      <c r="AO405" s="345"/>
    </row>
    <row r="406" spans="1:41">
      <c r="A406" s="79" t="s">
        <v>114</v>
      </c>
      <c r="B406" s="80">
        <v>220715</v>
      </c>
      <c r="C406" s="81">
        <v>232071</v>
      </c>
      <c r="D406" s="82" t="s">
        <v>152</v>
      </c>
      <c r="E406" s="101" t="s">
        <v>4641</v>
      </c>
      <c r="F406" s="101" t="s">
        <v>3781</v>
      </c>
      <c r="G406" s="6" t="s">
        <v>3782</v>
      </c>
      <c r="H406" s="83" t="s">
        <v>1329</v>
      </c>
      <c r="I406" s="83" t="s">
        <v>2296</v>
      </c>
      <c r="J406" s="80" t="s">
        <v>43</v>
      </c>
      <c r="K406" s="80" t="s">
        <v>695</v>
      </c>
      <c r="L406" s="84">
        <v>34951</v>
      </c>
      <c r="M406" s="80">
        <f ca="1">DATEDIF(DBGenzai[[#This Row],[生年月日]],TODAY(),"Y")</f>
        <v>30</v>
      </c>
      <c r="N406" s="347">
        <v>1410</v>
      </c>
      <c r="O406" s="85"/>
      <c r="P406" s="347">
        <v>1820</v>
      </c>
      <c r="Q406" s="85"/>
      <c r="R406" s="347">
        <f t="shared" si="6"/>
        <v>410</v>
      </c>
      <c r="S406" s="85">
        <v>260000</v>
      </c>
      <c r="T406" s="78">
        <f>IF(OR(DBGenzai[[#This Row],[標準報酬]]="",DBGenzai[[#This Row],[標準報酬]]=0),"",ROUNDUP(_xlfn.XLOOKUP(DBGenzai[[#This Row],[標準報酬]],HDATE23[月  額],HDATE23[健康保険],"",0,1)-0.5,0))</f>
        <v>13039</v>
      </c>
      <c r="U4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5">
        <f ca="1">IF(DBGenzai[[#This Row],[年齢]]&lt;=69,_xlfn.XLOOKUP(DBGenzai[[#This Row],[標準報酬]],HDATE23[月  額],HDATE23[厚生年金],"",0,1),"0")</f>
        <v>23790</v>
      </c>
      <c r="W406" s="86">
        <v>46112</v>
      </c>
      <c r="X4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2" t="s">
        <v>46</v>
      </c>
      <c r="Z406" s="80" t="s">
        <v>208</v>
      </c>
      <c r="AA406" s="83" t="s">
        <v>1744</v>
      </c>
      <c r="AB406" s="83" t="s">
        <v>1888</v>
      </c>
      <c r="AC406" s="87">
        <v>44760</v>
      </c>
      <c r="AD406" s="87">
        <v>44762</v>
      </c>
      <c r="AE406" s="87">
        <v>45654</v>
      </c>
      <c r="AF406" s="87"/>
      <c r="AG406" s="103" t="s">
        <v>1288</v>
      </c>
      <c r="AH406" s="80" t="s">
        <v>1295</v>
      </c>
      <c r="AI406" s="100" t="s">
        <v>1257</v>
      </c>
      <c r="AJ406" s="100">
        <f>DBGenzai[[#This Row],[入社日]]</f>
        <v>44762</v>
      </c>
      <c r="AK406" s="343"/>
      <c r="AL406" s="355"/>
      <c r="AM406" s="77"/>
      <c r="AN406" s="355"/>
      <c r="AO406" s="345"/>
    </row>
    <row r="407" spans="1:41">
      <c r="A407" s="79" t="s">
        <v>40</v>
      </c>
      <c r="B407" s="80">
        <v>220707</v>
      </c>
      <c r="C407" s="81">
        <v>242052</v>
      </c>
      <c r="D407" s="82" t="s">
        <v>95</v>
      </c>
      <c r="E407" s="101" t="s">
        <v>4626</v>
      </c>
      <c r="F407" s="256" t="s">
        <v>1983</v>
      </c>
      <c r="G407" s="6" t="s">
        <v>2650</v>
      </c>
      <c r="H407" s="83" t="s">
        <v>1308</v>
      </c>
      <c r="I407" s="83" t="s">
        <v>1309</v>
      </c>
      <c r="J407" s="80" t="s">
        <v>43</v>
      </c>
      <c r="K407" s="80" t="s">
        <v>44</v>
      </c>
      <c r="L407" s="84">
        <v>33771</v>
      </c>
      <c r="M407" s="80">
        <f ca="1">DATEDIF(DBGenzai[[#This Row],[生年月日]],TODAY(),"Y")</f>
        <v>33</v>
      </c>
      <c r="N407" s="347">
        <v>1310</v>
      </c>
      <c r="O407" s="85"/>
      <c r="P407" s="347">
        <v>1730</v>
      </c>
      <c r="Q407" s="85"/>
      <c r="R407" s="347">
        <f t="shared" si="6"/>
        <v>420</v>
      </c>
      <c r="S407" s="85">
        <v>260000</v>
      </c>
      <c r="T407" s="78">
        <f>IF(OR(DBGenzai[[#This Row],[標準報酬]]="",DBGenzai[[#This Row],[標準報酬]]=0),"",ROUNDUP(_xlfn.XLOOKUP(DBGenzai[[#This Row],[標準報酬]],HDATE23[月  額],HDATE23[健康保険],"",0,1)-0.5,0))</f>
        <v>13039</v>
      </c>
      <c r="U4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5">
        <f ca="1">IF(DBGenzai[[#This Row],[年齢]]&lt;=69,_xlfn.XLOOKUP(DBGenzai[[#This Row],[標準報酬]],HDATE23[月  額],HDATE23[厚生年金],"",0,1),"0")</f>
        <v>23790</v>
      </c>
      <c r="W407" s="86">
        <v>46558</v>
      </c>
      <c r="X4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2" t="s">
        <v>46</v>
      </c>
      <c r="Z407" s="80" t="s">
        <v>135</v>
      </c>
      <c r="AA407" s="83" t="s">
        <v>2509</v>
      </c>
      <c r="AB407" s="83" t="s">
        <v>2510</v>
      </c>
      <c r="AC407" s="87">
        <v>44756</v>
      </c>
      <c r="AD407" s="87">
        <v>44762</v>
      </c>
      <c r="AE407" s="87"/>
      <c r="AF407" s="87"/>
      <c r="AG407" s="87" t="s">
        <v>1266</v>
      </c>
      <c r="AH407" s="80" t="s">
        <v>1310</v>
      </c>
      <c r="AI407" s="73" t="s">
        <v>1257</v>
      </c>
      <c r="AJ407" s="100">
        <f>DBGenzai[[#This Row],[入社日]]</f>
        <v>44762</v>
      </c>
      <c r="AK407" s="343"/>
      <c r="AL407" s="355"/>
      <c r="AM407" s="77"/>
      <c r="AN407" s="355"/>
      <c r="AO407" s="345" t="s">
        <v>4394</v>
      </c>
    </row>
    <row r="408" spans="1:41">
      <c r="A408" s="79" t="s">
        <v>114</v>
      </c>
      <c r="B408" s="80">
        <v>220716</v>
      </c>
      <c r="C408" s="81">
        <v>232072</v>
      </c>
      <c r="D408" s="82" t="s">
        <v>152</v>
      </c>
      <c r="E408" s="101" t="s">
        <v>4641</v>
      </c>
      <c r="F408" s="101" t="s">
        <v>3781</v>
      </c>
      <c r="G408" s="6" t="s">
        <v>3782</v>
      </c>
      <c r="H408" s="83" t="s">
        <v>1331</v>
      </c>
      <c r="I408" s="83" t="s">
        <v>1332</v>
      </c>
      <c r="J408" s="80" t="s">
        <v>43</v>
      </c>
      <c r="K408" s="80" t="s">
        <v>44</v>
      </c>
      <c r="L408" s="84">
        <v>34495</v>
      </c>
      <c r="M408" s="80">
        <f ca="1">DATEDIF(DBGenzai[[#This Row],[生年月日]],TODAY(),"Y")</f>
        <v>31</v>
      </c>
      <c r="N408" s="347">
        <v>1440</v>
      </c>
      <c r="O408" s="85"/>
      <c r="P408" s="347">
        <v>1840</v>
      </c>
      <c r="Q408" s="85"/>
      <c r="R408" s="347">
        <f t="shared" si="6"/>
        <v>400</v>
      </c>
      <c r="S408" s="85">
        <v>280000</v>
      </c>
      <c r="T408" s="78">
        <f>IF(OR(DBGenzai[[#This Row],[標準報酬]]="",DBGenzai[[#This Row],[標準報酬]]=0),"",ROUNDUP(_xlfn.XLOOKUP(DBGenzai[[#This Row],[標準報酬]],HDATE23[月  額],HDATE23[健康保険],"",0,1)-0.5,0))</f>
        <v>14042</v>
      </c>
      <c r="U4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5">
        <f ca="1">IF(DBGenzai[[#This Row],[年齢]]&lt;=69,_xlfn.XLOOKUP(DBGenzai[[#This Row],[標準報酬]],HDATE23[月  額],HDATE23[厚生年金],"",0,1),"0")</f>
        <v>25620</v>
      </c>
      <c r="W408" s="86">
        <v>46118</v>
      </c>
      <c r="X4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2" t="s">
        <v>46</v>
      </c>
      <c r="Z408" s="80" t="s">
        <v>208</v>
      </c>
      <c r="AA408" s="83" t="s">
        <v>2416</v>
      </c>
      <c r="AB408" s="83" t="s">
        <v>769</v>
      </c>
      <c r="AC408" s="87">
        <v>44620</v>
      </c>
      <c r="AD408" s="87">
        <v>44767</v>
      </c>
      <c r="AE408" s="87">
        <v>45602</v>
      </c>
      <c r="AF408" s="87"/>
      <c r="AG408" s="87" t="s">
        <v>1266</v>
      </c>
      <c r="AH408" s="80" t="s">
        <v>1295</v>
      </c>
      <c r="AI408" s="100" t="s">
        <v>1257</v>
      </c>
      <c r="AJ408" s="100">
        <f>DBGenzai[[#This Row],[入社日]]</f>
        <v>44767</v>
      </c>
      <c r="AK408" s="343"/>
      <c r="AL408" s="355"/>
      <c r="AM408" s="77"/>
      <c r="AN408" s="355"/>
      <c r="AO408" s="345"/>
    </row>
    <row r="409" spans="1:41">
      <c r="A409" s="79" t="s">
        <v>114</v>
      </c>
      <c r="B409" s="80">
        <v>220718</v>
      </c>
      <c r="C409" s="81"/>
      <c r="D409" s="82" t="s">
        <v>234</v>
      </c>
      <c r="E409" s="101" t="s">
        <v>4640</v>
      </c>
      <c r="F409" s="256" t="s">
        <v>2749</v>
      </c>
      <c r="G409" s="256" t="s">
        <v>2750</v>
      </c>
      <c r="H409" s="83" t="s">
        <v>1336</v>
      </c>
      <c r="I409" s="83" t="s">
        <v>1337</v>
      </c>
      <c r="J409" s="80" t="s">
        <v>43</v>
      </c>
      <c r="K409" s="80" t="s">
        <v>44</v>
      </c>
      <c r="L409" s="84">
        <v>35707</v>
      </c>
      <c r="M409" s="80">
        <f ca="1">DATEDIF(DBGenzai[[#This Row],[生年月日]],TODAY(),"Y")</f>
        <v>28</v>
      </c>
      <c r="N409" s="347">
        <v>1310</v>
      </c>
      <c r="O409" s="85"/>
      <c r="P409" s="347">
        <v>1700</v>
      </c>
      <c r="Q409" s="85"/>
      <c r="R409" s="347">
        <f t="shared" si="6"/>
        <v>390</v>
      </c>
      <c r="S409" s="85">
        <v>240000</v>
      </c>
      <c r="T409" s="78">
        <f>IF(OR(DBGenzai[[#This Row],[標準報酬]]="",DBGenzai[[#This Row],[標準報酬]]=0),"",ROUNDUP(_xlfn.XLOOKUP(DBGenzai[[#This Row],[標準報酬]],HDATE23[月  額],HDATE23[健康保険],"",0,1)-0.5,0))</f>
        <v>12036</v>
      </c>
      <c r="U4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5">
        <f ca="1">IF(DBGenzai[[#This Row],[年齢]]&lt;=69,_xlfn.XLOOKUP(DBGenzai[[#This Row],[標準報酬]],HDATE23[月  額],HDATE23[厚生年金],"",0,1),"0")</f>
        <v>21960</v>
      </c>
      <c r="W409" s="86">
        <v>46597</v>
      </c>
      <c r="X4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2" t="s">
        <v>46</v>
      </c>
      <c r="Z409" s="80" t="s">
        <v>238</v>
      </c>
      <c r="AA409" s="83" t="s">
        <v>239</v>
      </c>
      <c r="AB409" s="83" t="s">
        <v>1752</v>
      </c>
      <c r="AC409" s="87">
        <v>44773</v>
      </c>
      <c r="AD409" s="87">
        <v>44767</v>
      </c>
      <c r="AE409" s="87">
        <v>45960</v>
      </c>
      <c r="AF409" s="87"/>
      <c r="AG409" s="87" t="s">
        <v>1266</v>
      </c>
      <c r="AH409" s="80" t="s">
        <v>1338</v>
      </c>
      <c r="AI409" s="100" t="s">
        <v>1339</v>
      </c>
      <c r="AJ409" s="100">
        <f>DBGenzai[[#This Row],[入社日]]</f>
        <v>44767</v>
      </c>
      <c r="AK409" s="343"/>
      <c r="AL409" s="355"/>
      <c r="AM409" s="77"/>
      <c r="AN409" s="355"/>
      <c r="AO409" s="345"/>
    </row>
    <row r="410" spans="1:41">
      <c r="A410" s="79" t="s">
        <v>114</v>
      </c>
      <c r="B410" s="80">
        <v>220719</v>
      </c>
      <c r="C410" s="81"/>
      <c r="D410" s="82" t="s">
        <v>1782</v>
      </c>
      <c r="E410" s="259" t="s">
        <v>4624</v>
      </c>
      <c r="F410" s="259" t="s">
        <v>2658</v>
      </c>
      <c r="G410" s="259" t="s">
        <v>2659</v>
      </c>
      <c r="H410" s="83" t="s">
        <v>1340</v>
      </c>
      <c r="I410" s="83" t="s">
        <v>1341</v>
      </c>
      <c r="J410" s="80" t="s">
        <v>43</v>
      </c>
      <c r="K410" s="80" t="s">
        <v>44</v>
      </c>
      <c r="L410" s="84">
        <v>30453</v>
      </c>
      <c r="M410" s="80">
        <f ca="1">DATEDIF(DBGenzai[[#This Row],[生年月日]],TODAY(),"Y")</f>
        <v>42</v>
      </c>
      <c r="N410" s="347">
        <v>1300</v>
      </c>
      <c r="O410" s="85"/>
      <c r="P410" s="347">
        <v>1650</v>
      </c>
      <c r="Q410" s="85"/>
      <c r="R410" s="347">
        <f t="shared" si="6"/>
        <v>350</v>
      </c>
      <c r="S410" s="85">
        <v>180000</v>
      </c>
      <c r="T410" s="78">
        <f>IF(OR(DBGenzai[[#This Row],[標準報酬]]="",DBGenzai[[#This Row],[標準報酬]]=0),"",ROUNDUP(_xlfn.XLOOKUP(DBGenzai[[#This Row],[標準報酬]],HDATE23[月  額],HDATE23[健康保険],"",0,1)-0.5,0))</f>
        <v>9027</v>
      </c>
      <c r="U410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5">
        <f ca="1">IF(DBGenzai[[#This Row],[年齢]]&lt;=69,_xlfn.XLOOKUP(DBGenzai[[#This Row],[標準報酬]],HDATE23[月  額],HDATE23[厚生年金],"",0,1),"0")</f>
        <v>16470</v>
      </c>
      <c r="W410" s="86">
        <v>45254</v>
      </c>
      <c r="X4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2" t="s">
        <v>46</v>
      </c>
      <c r="Z410" s="80" t="s">
        <v>2260</v>
      </c>
      <c r="AA410" s="83" t="s">
        <v>2259</v>
      </c>
      <c r="AB410" s="83" t="s">
        <v>2417</v>
      </c>
      <c r="AC410" s="87" t="s">
        <v>49</v>
      </c>
      <c r="AD410" s="87">
        <v>44770</v>
      </c>
      <c r="AE410" s="87">
        <v>45042</v>
      </c>
      <c r="AF410" s="87"/>
      <c r="AG410" s="103" t="s">
        <v>1266</v>
      </c>
      <c r="AH410" s="80" t="s">
        <v>1342</v>
      </c>
      <c r="AJ410" s="100">
        <f>DBGenzai[[#This Row],[入社日]]</f>
        <v>44770</v>
      </c>
      <c r="AK410" s="343"/>
      <c r="AL410" s="355"/>
      <c r="AM410" s="77"/>
      <c r="AN410" s="355"/>
      <c r="AO410" s="345"/>
    </row>
    <row r="411" spans="1:41" ht="18.600000000000001" customHeight="1">
      <c r="A411" s="79" t="s">
        <v>114</v>
      </c>
      <c r="B411" s="80">
        <v>220801</v>
      </c>
      <c r="C411" s="81"/>
      <c r="D411" s="82" t="s">
        <v>144</v>
      </c>
      <c r="E411" s="101" t="s">
        <v>4650</v>
      </c>
      <c r="F411" s="101"/>
      <c r="G411" s="101"/>
      <c r="H411" s="83" t="s">
        <v>324</v>
      </c>
      <c r="I411" s="83" t="s">
        <v>1343</v>
      </c>
      <c r="J411" s="80" t="s">
        <v>43</v>
      </c>
      <c r="K411" s="80" t="s">
        <v>44</v>
      </c>
      <c r="L411" s="84">
        <v>35041</v>
      </c>
      <c r="M411" s="80">
        <f ca="1">DATEDIF(DBGenzai[[#This Row],[生年月日]],TODAY(),"Y")</f>
        <v>30</v>
      </c>
      <c r="N411" s="347">
        <v>1600</v>
      </c>
      <c r="O411" s="85"/>
      <c r="P411" s="347">
        <v>2100</v>
      </c>
      <c r="Q411" s="85" t="s">
        <v>3945</v>
      </c>
      <c r="R411" s="347">
        <f t="shared" ref="R411:R474" si="7">P411-N411</f>
        <v>500</v>
      </c>
      <c r="S411" s="85">
        <v>360000</v>
      </c>
      <c r="T411" s="78">
        <f>IF(OR(DBGenzai[[#This Row],[標準報酬]]="",DBGenzai[[#This Row],[標準報酬]]=0),"",ROUNDUP(_xlfn.XLOOKUP(DBGenzai[[#This Row],[標準報酬]],HDATE23[月  額],HDATE23[健康保険],"",0,1)-0.5,0))</f>
        <v>18054</v>
      </c>
      <c r="U4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5">
        <f ca="1">IF(DBGenzai[[#This Row],[年齢]]&lt;=69,_xlfn.XLOOKUP(DBGenzai[[#This Row],[標準報酬]],HDATE23[月  額],HDATE23[厚生年金],"",0,1),"0")</f>
        <v>32940</v>
      </c>
      <c r="W411" s="86">
        <v>46651</v>
      </c>
      <c r="X4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2" t="s">
        <v>46</v>
      </c>
      <c r="Z411" s="80" t="s">
        <v>1696</v>
      </c>
      <c r="AA411" s="83" t="s">
        <v>2275</v>
      </c>
      <c r="AB411" s="83" t="s">
        <v>2284</v>
      </c>
      <c r="AC411" s="87">
        <v>44943</v>
      </c>
      <c r="AD411" s="87">
        <v>44775</v>
      </c>
      <c r="AE411" s="87">
        <v>45653</v>
      </c>
      <c r="AF411" s="87"/>
      <c r="AG411" s="103" t="s">
        <v>1713</v>
      </c>
      <c r="AH411" s="87" t="s">
        <v>1753</v>
      </c>
      <c r="AJ411" s="100">
        <f>DBGenzai[[#This Row],[入社日]]</f>
        <v>44775</v>
      </c>
      <c r="AK411" s="343"/>
      <c r="AL411" s="355"/>
      <c r="AM411" s="77"/>
      <c r="AN411" s="355"/>
      <c r="AO411" s="345"/>
    </row>
    <row r="412" spans="1:41">
      <c r="A412" s="79" t="s">
        <v>114</v>
      </c>
      <c r="B412" s="80">
        <v>220802</v>
      </c>
      <c r="C412" s="80">
        <v>6545</v>
      </c>
      <c r="D412" s="82" t="s">
        <v>3711</v>
      </c>
      <c r="E412" s="101" t="s">
        <v>4676</v>
      </c>
      <c r="F412" s="101" t="s">
        <v>2670</v>
      </c>
      <c r="G412" s="101" t="s">
        <v>2671</v>
      </c>
      <c r="H412" s="83" t="s">
        <v>1344</v>
      </c>
      <c r="I412" s="83" t="s">
        <v>1345</v>
      </c>
      <c r="J412" s="80" t="s">
        <v>43</v>
      </c>
      <c r="K412" s="80" t="s">
        <v>44</v>
      </c>
      <c r="L412" s="84">
        <v>34604</v>
      </c>
      <c r="M412" s="80">
        <f ca="1">DATEDIF(DBGenzai[[#This Row],[生年月日]],TODAY(),"Y")</f>
        <v>31</v>
      </c>
      <c r="N412" s="347">
        <v>1400</v>
      </c>
      <c r="O412" s="85"/>
      <c r="P412" s="347">
        <v>1900</v>
      </c>
      <c r="Q412" s="85"/>
      <c r="R412" s="347">
        <f t="shared" si="7"/>
        <v>500</v>
      </c>
      <c r="S412" s="85">
        <v>260000</v>
      </c>
      <c r="T412" s="78">
        <f>IF(OR(DBGenzai[[#This Row],[標準報酬]]="",DBGenzai[[#This Row],[標準報酬]]=0),"",ROUNDUP(_xlfn.XLOOKUP(DBGenzai[[#This Row],[標準報酬]],HDATE23[月  額],HDATE23[健康保険],"",0,1)-0.5,0))</f>
        <v>13039</v>
      </c>
      <c r="U4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5">
        <f ca="1">IF(DBGenzai[[#This Row],[年齢]]&lt;=69,_xlfn.XLOOKUP(DBGenzai[[#This Row],[標準報酬]],HDATE23[月  額],HDATE23[厚生年金],"",0,1),"0")</f>
        <v>23790</v>
      </c>
      <c r="W412" s="86">
        <v>46214</v>
      </c>
      <c r="X4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2" t="s">
        <v>46</v>
      </c>
      <c r="Z412" s="80" t="s">
        <v>2521</v>
      </c>
      <c r="AA412" s="83" t="s">
        <v>3729</v>
      </c>
      <c r="AB412" s="83" t="s">
        <v>3730</v>
      </c>
      <c r="AC412" s="87">
        <v>44772</v>
      </c>
      <c r="AD412" s="87">
        <v>44775</v>
      </c>
      <c r="AE412" s="87">
        <v>45684</v>
      </c>
      <c r="AF412" s="87"/>
      <c r="AG412" s="103" t="s">
        <v>1713</v>
      </c>
      <c r="AH412" s="80" t="s">
        <v>1346</v>
      </c>
      <c r="AI412" s="73" t="s">
        <v>3712</v>
      </c>
      <c r="AJ412" s="100">
        <f>DBGenzai[[#This Row],[入社日]]</f>
        <v>44775</v>
      </c>
      <c r="AK412" s="343"/>
      <c r="AL412" s="355"/>
      <c r="AM412" s="77"/>
      <c r="AN412" s="355"/>
      <c r="AO412" s="345"/>
    </row>
    <row r="413" spans="1:41">
      <c r="A413" s="79" t="s">
        <v>40</v>
      </c>
      <c r="B413" s="80">
        <v>220812</v>
      </c>
      <c r="C413" s="81">
        <v>232074</v>
      </c>
      <c r="D413" s="82" t="s">
        <v>152</v>
      </c>
      <c r="E413" s="101" t="s">
        <v>4641</v>
      </c>
      <c r="F413" s="101" t="s">
        <v>3781</v>
      </c>
      <c r="G413" s="6" t="s">
        <v>3782</v>
      </c>
      <c r="H413" s="83" t="s">
        <v>1347</v>
      </c>
      <c r="I413" s="83" t="s">
        <v>1348</v>
      </c>
      <c r="J413" s="80" t="s">
        <v>43</v>
      </c>
      <c r="K413" s="80" t="s">
        <v>44</v>
      </c>
      <c r="L413" s="84">
        <v>35659</v>
      </c>
      <c r="M413" s="80">
        <f ca="1">DATEDIF(DBGenzai[[#This Row],[生年月日]],TODAY(),"Y")</f>
        <v>28</v>
      </c>
      <c r="N413" s="347">
        <v>1310</v>
      </c>
      <c r="O413" s="85"/>
      <c r="P413" s="347">
        <v>1680</v>
      </c>
      <c r="Q413" s="85"/>
      <c r="R413" s="347">
        <f t="shared" si="7"/>
        <v>370</v>
      </c>
      <c r="S413" s="85">
        <v>240000</v>
      </c>
      <c r="T413" s="78">
        <f>IF(OR(DBGenzai[[#This Row],[標準報酬]]="",DBGenzai[[#This Row],[標準報酬]]=0),"",ROUNDUP(_xlfn.XLOOKUP(DBGenzai[[#This Row],[標準報酬]],HDATE23[月  額],HDATE23[健康保険],"",0,1)-0.5,0))</f>
        <v>12036</v>
      </c>
      <c r="U4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5">
        <f ca="1">IF(DBGenzai[[#This Row],[年齢]]&lt;=69,_xlfn.XLOOKUP(DBGenzai[[#This Row],[標準報酬]],HDATE23[月  額],HDATE23[厚生年金],"",0,1),"0")</f>
        <v>21960</v>
      </c>
      <c r="W413" s="86">
        <v>46230</v>
      </c>
      <c r="X4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2" t="s">
        <v>46</v>
      </c>
      <c r="Z413" s="80" t="s">
        <v>208</v>
      </c>
      <c r="AA413" s="83" t="s">
        <v>2165</v>
      </c>
      <c r="AB413" s="83" t="s">
        <v>1335</v>
      </c>
      <c r="AC413" s="87">
        <v>44770</v>
      </c>
      <c r="AD413" s="87">
        <v>44776</v>
      </c>
      <c r="AE413" s="87"/>
      <c r="AF413" s="87"/>
      <c r="AG413" s="103" t="s">
        <v>1713</v>
      </c>
      <c r="AH413" s="87" t="s">
        <v>1755</v>
      </c>
      <c r="AJ413" s="100">
        <f>DBGenzai[[#This Row],[入社日]]</f>
        <v>44776</v>
      </c>
      <c r="AK413" s="343"/>
      <c r="AL413" s="355"/>
      <c r="AM413" s="77"/>
      <c r="AN413" s="355"/>
      <c r="AO413" s="345"/>
    </row>
    <row r="414" spans="1:41">
      <c r="A414" s="79" t="s">
        <v>114</v>
      </c>
      <c r="B414" s="80">
        <v>220813</v>
      </c>
      <c r="C414" s="81">
        <v>232075</v>
      </c>
      <c r="D414" s="82" t="s">
        <v>152</v>
      </c>
      <c r="E414" s="101" t="s">
        <v>4641</v>
      </c>
      <c r="F414" s="256" t="s">
        <v>1868</v>
      </c>
      <c r="G414" s="6" t="s">
        <v>2635</v>
      </c>
      <c r="H414" s="83" t="s">
        <v>1349</v>
      </c>
      <c r="I414" s="83" t="s">
        <v>1350</v>
      </c>
      <c r="J414" s="80" t="s">
        <v>43</v>
      </c>
      <c r="K414" s="80" t="s">
        <v>44</v>
      </c>
      <c r="L414" s="84">
        <v>35528</v>
      </c>
      <c r="M414" s="80">
        <f ca="1">DATEDIF(DBGenzai[[#This Row],[生年月日]],TODAY(),"Y")</f>
        <v>28</v>
      </c>
      <c r="N414" s="347">
        <v>1250</v>
      </c>
      <c r="O414" s="85"/>
      <c r="P414" s="347">
        <v>1680</v>
      </c>
      <c r="Q414" s="85"/>
      <c r="R414" s="347">
        <f t="shared" si="7"/>
        <v>430</v>
      </c>
      <c r="S414" s="85">
        <v>240000</v>
      </c>
      <c r="T414" s="78">
        <f>IF(OR(DBGenzai[[#This Row],[標準報酬]]="",DBGenzai[[#This Row],[標準報酬]]=0),"",ROUNDUP(_xlfn.XLOOKUP(DBGenzai[[#This Row],[標準報酬]],HDATE23[月  額],HDATE23[健康保険],"",0,1)-0.5,0))</f>
        <v>12036</v>
      </c>
      <c r="U4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5">
        <f ca="1">IF(DBGenzai[[#This Row],[年齢]]&lt;=69,_xlfn.XLOOKUP(DBGenzai[[#This Row],[標準報酬]],HDATE23[月  額],HDATE23[厚生年金],"",0,1),"0")</f>
        <v>21960</v>
      </c>
      <c r="W414" s="86">
        <v>46230</v>
      </c>
      <c r="X4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2" t="s">
        <v>46</v>
      </c>
      <c r="Z414" s="80" t="s">
        <v>208</v>
      </c>
      <c r="AA414" s="83" t="s">
        <v>2165</v>
      </c>
      <c r="AB414" s="83" t="s">
        <v>1335</v>
      </c>
      <c r="AC414" s="87">
        <v>44770</v>
      </c>
      <c r="AD414" s="87">
        <v>44776</v>
      </c>
      <c r="AE414" s="87">
        <v>45223</v>
      </c>
      <c r="AF414" s="87"/>
      <c r="AG414" s="103" t="s">
        <v>1713</v>
      </c>
      <c r="AH414" s="87" t="s">
        <v>1755</v>
      </c>
      <c r="AJ414" s="100">
        <f>DBGenzai[[#This Row],[入社日]]</f>
        <v>44776</v>
      </c>
      <c r="AK414" s="343"/>
      <c r="AL414" s="355"/>
      <c r="AM414" s="77"/>
      <c r="AN414" s="355"/>
      <c r="AO414" s="345"/>
    </row>
    <row r="415" spans="1:41">
      <c r="A415" s="79" t="s">
        <v>114</v>
      </c>
      <c r="B415" s="80">
        <v>220803</v>
      </c>
      <c r="C415" s="81"/>
      <c r="D415" s="82" t="s">
        <v>2103</v>
      </c>
      <c r="E415" s="101" t="s">
        <v>4619</v>
      </c>
      <c r="F415" s="101" t="s">
        <v>2747</v>
      </c>
      <c r="G415" s="101" t="s">
        <v>2748</v>
      </c>
      <c r="H415" s="83" t="s">
        <v>1351</v>
      </c>
      <c r="I415" s="83" t="s">
        <v>1352</v>
      </c>
      <c r="J415" s="80" t="s">
        <v>275</v>
      </c>
      <c r="K415" s="80" t="s">
        <v>44</v>
      </c>
      <c r="L415" s="84">
        <v>32402</v>
      </c>
      <c r="M415" s="80">
        <f ca="1">DATEDIF(DBGenzai[[#This Row],[生年月日]],TODAY(),"Y")</f>
        <v>37</v>
      </c>
      <c r="N415" s="347">
        <v>1300</v>
      </c>
      <c r="O415" s="85"/>
      <c r="P415" s="347">
        <v>1700</v>
      </c>
      <c r="Q415" s="85"/>
      <c r="R415" s="347">
        <f t="shared" si="7"/>
        <v>400</v>
      </c>
      <c r="S415" s="85">
        <v>260000</v>
      </c>
      <c r="T415" s="78">
        <f>IF(OR(DBGenzai[[#This Row],[標準報酬]]="",DBGenzai[[#This Row],[標準報酬]]=0),"",ROUNDUP(_xlfn.XLOOKUP(DBGenzai[[#This Row],[標準報酬]],HDATE23[月  額],HDATE23[健康保険],"",0,1)-0.5,0))</f>
        <v>13039</v>
      </c>
      <c r="U4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5">
        <f ca="1">IF(DBGenzai[[#This Row],[年齢]]&lt;=69,_xlfn.XLOOKUP(DBGenzai[[#This Row],[標準報酬]],HDATE23[月  額],HDATE23[厚生年金],"",0,1),"0")</f>
        <v>23790</v>
      </c>
      <c r="W415" s="86">
        <v>46580</v>
      </c>
      <c r="X4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2" t="s">
        <v>46</v>
      </c>
      <c r="Z415" s="80" t="s">
        <v>1353</v>
      </c>
      <c r="AA415" s="83" t="s">
        <v>2531</v>
      </c>
      <c r="AB415" s="83" t="s">
        <v>2532</v>
      </c>
      <c r="AC415" s="87" t="s">
        <v>1697</v>
      </c>
      <c r="AD415" s="87">
        <v>44795</v>
      </c>
      <c r="AE415" s="87">
        <v>45792</v>
      </c>
      <c r="AF415" s="87"/>
      <c r="AG415" s="103" t="s">
        <v>1713</v>
      </c>
      <c r="AH415" s="80" t="s">
        <v>1756</v>
      </c>
      <c r="AJ415" s="100">
        <f>DBGenzai[[#This Row],[入社日]]</f>
        <v>44795</v>
      </c>
      <c r="AK415" s="343"/>
      <c r="AL415" s="355"/>
      <c r="AM415" s="77"/>
      <c r="AN415" s="355"/>
      <c r="AO415" s="345"/>
    </row>
    <row r="416" spans="1:41">
      <c r="A416" s="79" t="s">
        <v>114</v>
      </c>
      <c r="B416" s="80">
        <v>220804</v>
      </c>
      <c r="C416" s="81"/>
      <c r="D416" s="82" t="s">
        <v>70</v>
      </c>
      <c r="E416" s="259"/>
      <c r="F416" s="259"/>
      <c r="G416" s="259"/>
      <c r="H416" s="83" t="s">
        <v>1354</v>
      </c>
      <c r="I416" s="83" t="s">
        <v>1355</v>
      </c>
      <c r="J416" s="80" t="s">
        <v>43</v>
      </c>
      <c r="K416" s="80" t="s">
        <v>44</v>
      </c>
      <c r="L416" s="84">
        <v>34471</v>
      </c>
      <c r="M416" s="80">
        <f ca="1">DATEDIF(DBGenzai[[#This Row],[生年月日]],TODAY(),"Y")</f>
        <v>31</v>
      </c>
      <c r="N416" s="347">
        <v>1400</v>
      </c>
      <c r="O416" s="85"/>
      <c r="P416" s="347">
        <v>1800</v>
      </c>
      <c r="Q416" s="85"/>
      <c r="R416" s="347">
        <f t="shared" si="7"/>
        <v>400</v>
      </c>
      <c r="S416" s="85">
        <v>180000</v>
      </c>
      <c r="T416" s="78">
        <f>IF(OR(DBGenzai[[#This Row],[標準報酬]]="",DBGenzai[[#This Row],[標準報酬]]=0),"",ROUNDUP(_xlfn.XLOOKUP(DBGenzai[[#This Row],[標準報酬]],HDATE23[月  額],HDATE23[健康保険],"",0,1)-0.5,0))</f>
        <v>9027</v>
      </c>
      <c r="U4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5">
        <f ca="1">IF(DBGenzai[[#This Row],[年齢]]&lt;=69,_xlfn.XLOOKUP(DBGenzai[[#This Row],[標準報酬]],HDATE23[月  額],HDATE23[厚生年金],"",0,1),"0")</f>
        <v>16470</v>
      </c>
      <c r="W416" s="86">
        <v>45361</v>
      </c>
      <c r="X4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2" t="s">
        <v>46</v>
      </c>
      <c r="Z416" s="80" t="s">
        <v>2908</v>
      </c>
      <c r="AA416" s="83" t="s">
        <v>2909</v>
      </c>
      <c r="AB416" s="83" t="s">
        <v>2910</v>
      </c>
      <c r="AC416" s="87">
        <v>44807</v>
      </c>
      <c r="AD416" s="87">
        <v>44795</v>
      </c>
      <c r="AE416" s="87">
        <v>45198</v>
      </c>
      <c r="AF416" s="87"/>
      <c r="AG416" s="103" t="s">
        <v>1713</v>
      </c>
      <c r="AH416" s="80" t="s">
        <v>1756</v>
      </c>
      <c r="AJ416" s="100">
        <f>DBGenzai[[#This Row],[入社日]]</f>
        <v>44795</v>
      </c>
      <c r="AK416" s="343"/>
      <c r="AL416" s="355"/>
      <c r="AM416" s="77"/>
      <c r="AN416" s="355"/>
      <c r="AO416" s="345"/>
    </row>
    <row r="417" spans="1:41">
      <c r="A417" s="79" t="s">
        <v>114</v>
      </c>
      <c r="B417" s="80">
        <v>220805</v>
      </c>
      <c r="C417" s="81"/>
      <c r="D417" s="82" t="s">
        <v>283</v>
      </c>
      <c r="E417" s="101"/>
      <c r="F417" s="101"/>
      <c r="G417" s="101"/>
      <c r="H417" s="83" t="s">
        <v>1356</v>
      </c>
      <c r="I417" s="83" t="s">
        <v>1357</v>
      </c>
      <c r="J417" s="80" t="s">
        <v>43</v>
      </c>
      <c r="K417" s="80" t="s">
        <v>44</v>
      </c>
      <c r="L417" s="84">
        <v>34257</v>
      </c>
      <c r="M417" s="80">
        <f ca="1">DATEDIF(DBGenzai[[#This Row],[生年月日]],TODAY(),"Y")</f>
        <v>32</v>
      </c>
      <c r="N417" s="347">
        <v>1450</v>
      </c>
      <c r="O417" s="85"/>
      <c r="P417" s="347">
        <v>2100</v>
      </c>
      <c r="Q417" s="85" t="s">
        <v>3377</v>
      </c>
      <c r="R417" s="347">
        <f t="shared" si="7"/>
        <v>650</v>
      </c>
      <c r="S417" s="85">
        <v>240000</v>
      </c>
      <c r="T417" s="78">
        <f>IF(OR(DBGenzai[[#This Row],[標準報酬]]="",DBGenzai[[#This Row],[標準報酬]]=0),"",ROUNDUP(_xlfn.XLOOKUP(DBGenzai[[#This Row],[標準報酬]],HDATE23[月  額],HDATE23[健康保険],"",0,1)-0.5,0))</f>
        <v>12036</v>
      </c>
      <c r="U4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5">
        <f ca="1">IF(DBGenzai[[#This Row],[年齢]]&lt;=69,_xlfn.XLOOKUP(DBGenzai[[#This Row],[標準報酬]],HDATE23[月  額],HDATE23[厚生年金],"",0,1),"0")</f>
        <v>21960</v>
      </c>
      <c r="W417" s="86">
        <v>46468</v>
      </c>
      <c r="X4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2" t="s">
        <v>46</v>
      </c>
      <c r="Z417" s="80" t="s">
        <v>3070</v>
      </c>
      <c r="AA417" s="83" t="s">
        <v>3068</v>
      </c>
      <c r="AB417" s="83" t="s">
        <v>3069</v>
      </c>
      <c r="AC417" s="87">
        <v>44795</v>
      </c>
      <c r="AD417" s="87">
        <v>44798</v>
      </c>
      <c r="AE417" s="87">
        <v>45401</v>
      </c>
      <c r="AF417" s="87"/>
      <c r="AG417" s="103" t="s">
        <v>1713</v>
      </c>
      <c r="AH417" s="80" t="s">
        <v>1756</v>
      </c>
      <c r="AJ417" s="100">
        <f>DBGenzai[[#This Row],[入社日]]</f>
        <v>44798</v>
      </c>
      <c r="AK417" s="343"/>
      <c r="AL417" s="355"/>
      <c r="AM417" s="77"/>
      <c r="AN417" s="355"/>
      <c r="AO417" s="345"/>
    </row>
    <row r="418" spans="1:41">
      <c r="A418" s="79" t="s">
        <v>114</v>
      </c>
      <c r="B418" s="80">
        <v>220806</v>
      </c>
      <c r="C418" s="81">
        <v>232076</v>
      </c>
      <c r="D418" s="82" t="s">
        <v>152</v>
      </c>
      <c r="E418" s="101" t="s">
        <v>4630</v>
      </c>
      <c r="F418" s="256" t="s">
        <v>1991</v>
      </c>
      <c r="G418" s="256" t="s">
        <v>2632</v>
      </c>
      <c r="H418" s="83" t="s">
        <v>1358</v>
      </c>
      <c r="I418" s="83" t="s">
        <v>1359</v>
      </c>
      <c r="J418" s="80" t="s">
        <v>43</v>
      </c>
      <c r="K418" s="80" t="s">
        <v>44</v>
      </c>
      <c r="L418" s="84">
        <v>31723</v>
      </c>
      <c r="M418" s="80">
        <f ca="1">DATEDIF(DBGenzai[[#This Row],[生年月日]],TODAY(),"Y")</f>
        <v>39</v>
      </c>
      <c r="N418" s="347">
        <v>1400</v>
      </c>
      <c r="O418" s="85" t="s">
        <v>1757</v>
      </c>
      <c r="P418" s="347">
        <v>1770</v>
      </c>
      <c r="Q418" s="85"/>
      <c r="R418" s="347">
        <f t="shared" si="7"/>
        <v>370</v>
      </c>
      <c r="S418" s="85">
        <v>320000</v>
      </c>
      <c r="T418" s="78">
        <f>IF(OR(DBGenzai[[#This Row],[標準報酬]]="",DBGenzai[[#This Row],[標準報酬]]=0),"",ROUNDUP(_xlfn.XLOOKUP(DBGenzai[[#This Row],[標準報酬]],HDATE23[月  額],HDATE23[健康保険],"",0,1)-0.5,0))</f>
        <v>16048</v>
      </c>
      <c r="U4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5">
        <f ca="1">IF(DBGenzai[[#This Row],[年齢]]&lt;=69,_xlfn.XLOOKUP(DBGenzai[[#This Row],[標準報酬]],HDATE23[月  額],HDATE23[厚生年金],"",0,1),"0")</f>
        <v>29280</v>
      </c>
      <c r="W418" s="86">
        <v>46291</v>
      </c>
      <c r="X4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2" t="s">
        <v>46</v>
      </c>
      <c r="Z418" s="80" t="s">
        <v>208</v>
      </c>
      <c r="AA418" s="83" t="s">
        <v>1867</v>
      </c>
      <c r="AB418" s="83" t="s">
        <v>1360</v>
      </c>
      <c r="AC418" s="87">
        <v>44409</v>
      </c>
      <c r="AD418" s="87">
        <v>44798</v>
      </c>
      <c r="AE418" s="87">
        <v>45246</v>
      </c>
      <c r="AF418" s="87"/>
      <c r="AG418" s="87" t="s">
        <v>1361</v>
      </c>
      <c r="AH418" s="80" t="s">
        <v>1362</v>
      </c>
      <c r="AI418" s="73" t="s">
        <v>1257</v>
      </c>
      <c r="AJ418" s="100">
        <f>DBGenzai[[#This Row],[入社日]]</f>
        <v>44798</v>
      </c>
      <c r="AK418" s="343"/>
      <c r="AL418" s="355"/>
      <c r="AM418" s="77"/>
      <c r="AN418" s="355"/>
      <c r="AO418" s="345"/>
    </row>
    <row r="419" spans="1:41">
      <c r="A419" s="79" t="s">
        <v>114</v>
      </c>
      <c r="B419" s="80">
        <v>220807</v>
      </c>
      <c r="C419" s="81">
        <v>232077</v>
      </c>
      <c r="D419" s="82" t="s">
        <v>152</v>
      </c>
      <c r="E419" s="101" t="s">
        <v>4630</v>
      </c>
      <c r="F419" s="256" t="s">
        <v>3771</v>
      </c>
      <c r="G419" s="256" t="s">
        <v>3772</v>
      </c>
      <c r="H419" s="83" t="s">
        <v>1363</v>
      </c>
      <c r="I419" s="83" t="s">
        <v>1364</v>
      </c>
      <c r="J419" s="80" t="s">
        <v>43</v>
      </c>
      <c r="K419" s="80" t="s">
        <v>44</v>
      </c>
      <c r="L419" s="84">
        <v>33771</v>
      </c>
      <c r="M419" s="80">
        <f ca="1">DATEDIF(DBGenzai[[#This Row],[生年月日]],TODAY(),"Y")</f>
        <v>33</v>
      </c>
      <c r="N419" s="347">
        <v>1410</v>
      </c>
      <c r="O419" s="85" t="s">
        <v>2060</v>
      </c>
      <c r="P419" s="347">
        <v>1820</v>
      </c>
      <c r="Q419" s="85"/>
      <c r="R419" s="347">
        <f t="shared" si="7"/>
        <v>410</v>
      </c>
      <c r="S419" s="85">
        <v>260000</v>
      </c>
      <c r="T419" s="78">
        <f>IF(OR(DBGenzai[[#This Row],[標準報酬]]="",DBGenzai[[#This Row],[標準報酬]]=0),"",ROUNDUP(_xlfn.XLOOKUP(DBGenzai[[#This Row],[標準報酬]],HDATE23[月  額],HDATE23[健康保険],"",0,1)-0.5,0))</f>
        <v>13039</v>
      </c>
      <c r="U4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5">
        <f ca="1">IF(DBGenzai[[#This Row],[年齢]]&lt;=69,_xlfn.XLOOKUP(DBGenzai[[#This Row],[標準報酬]],HDATE23[月  額],HDATE23[厚生年金],"",0,1),"0")</f>
        <v>23790</v>
      </c>
      <c r="W419" s="86">
        <v>46105</v>
      </c>
      <c r="X4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2" t="s">
        <v>46</v>
      </c>
      <c r="Z419" s="80" t="s">
        <v>208</v>
      </c>
      <c r="AA419" s="83" t="s">
        <v>1365</v>
      </c>
      <c r="AB419" s="83" t="s">
        <v>3450</v>
      </c>
      <c r="AC419" s="87">
        <v>44541</v>
      </c>
      <c r="AD419" s="87">
        <v>44798</v>
      </c>
      <c r="AE419" s="87">
        <v>45562</v>
      </c>
      <c r="AF419" s="87"/>
      <c r="AG419" s="103" t="s">
        <v>1366</v>
      </c>
      <c r="AH419" s="80" t="s">
        <v>1362</v>
      </c>
      <c r="AI419" s="73" t="s">
        <v>1257</v>
      </c>
      <c r="AJ419" s="100">
        <f>DBGenzai[[#This Row],[入社日]]</f>
        <v>44798</v>
      </c>
      <c r="AK419" s="343"/>
      <c r="AL419" s="355"/>
      <c r="AM419" s="77"/>
      <c r="AN419" s="355"/>
      <c r="AO419" s="345"/>
    </row>
    <row r="420" spans="1:41">
      <c r="A420" s="79" t="s">
        <v>114</v>
      </c>
      <c r="B420" s="80">
        <v>220809</v>
      </c>
      <c r="C420" s="81">
        <v>5465</v>
      </c>
      <c r="D420" s="82" t="s">
        <v>2125</v>
      </c>
      <c r="E420" s="101" t="s">
        <v>4672</v>
      </c>
      <c r="F420" s="269" t="s">
        <v>3197</v>
      </c>
      <c r="G420" s="269" t="s">
        <v>3153</v>
      </c>
      <c r="H420" s="83" t="s">
        <v>2667</v>
      </c>
      <c r="I420" s="83" t="s">
        <v>1368</v>
      </c>
      <c r="J420" s="80" t="s">
        <v>43</v>
      </c>
      <c r="K420" s="80" t="s">
        <v>44</v>
      </c>
      <c r="L420" s="84">
        <v>34779</v>
      </c>
      <c r="M420" s="80">
        <f ca="1">DATEDIF(DBGenzai[[#This Row],[生年月日]],TODAY(),"Y")</f>
        <v>30</v>
      </c>
      <c r="N420" s="347">
        <v>1300</v>
      </c>
      <c r="O420" s="85"/>
      <c r="P420" s="347">
        <v>1700</v>
      </c>
      <c r="Q420" s="85"/>
      <c r="R420" s="347">
        <f t="shared" si="7"/>
        <v>400</v>
      </c>
      <c r="S420" s="85">
        <v>280000</v>
      </c>
      <c r="T420" s="78">
        <f>IF(OR(DBGenzai[[#This Row],[標準報酬]]="",DBGenzai[[#This Row],[標準報酬]]=0),"",ROUNDUP(_xlfn.XLOOKUP(DBGenzai[[#This Row],[標準報酬]],HDATE23[月  額],HDATE23[健康保険],"",0,1)-0.5,0))</f>
        <v>14042</v>
      </c>
      <c r="U4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5">
        <f ca="1">IF(DBGenzai[[#This Row],[年齢]]&lt;=69,_xlfn.XLOOKUP(DBGenzai[[#This Row],[標準報酬]],HDATE23[月  額],HDATE23[厚生年金],"",0,1),"0")</f>
        <v>25620</v>
      </c>
      <c r="W420" s="86">
        <v>46571</v>
      </c>
      <c r="X4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2" t="s">
        <v>46</v>
      </c>
      <c r="Z420" s="80" t="s">
        <v>1369</v>
      </c>
      <c r="AA420" s="83" t="s">
        <v>1370</v>
      </c>
      <c r="AB420" s="83" t="s">
        <v>1371</v>
      </c>
      <c r="AC420" s="87">
        <v>44797</v>
      </c>
      <c r="AD420" s="87">
        <v>44798</v>
      </c>
      <c r="AE420" s="87">
        <v>45575</v>
      </c>
      <c r="AF420" s="87"/>
      <c r="AG420" s="103" t="s">
        <v>1713</v>
      </c>
      <c r="AH420" s="80" t="s">
        <v>1756</v>
      </c>
      <c r="AJ420" s="100">
        <f>DBGenzai[[#This Row],[入社日]]</f>
        <v>44798</v>
      </c>
      <c r="AK420" s="343"/>
      <c r="AL420" s="355"/>
      <c r="AM420" s="77"/>
      <c r="AN420" s="355"/>
      <c r="AO420" s="345"/>
    </row>
    <row r="421" spans="1:41">
      <c r="A421" s="79" t="s">
        <v>114</v>
      </c>
      <c r="B421" s="80">
        <v>220810</v>
      </c>
      <c r="C421" s="81">
        <v>5466</v>
      </c>
      <c r="D421" s="82" t="s">
        <v>2125</v>
      </c>
      <c r="E421" s="101" t="s">
        <v>4673</v>
      </c>
      <c r="F421" s="101" t="s">
        <v>2673</v>
      </c>
      <c r="G421" s="101" t="s">
        <v>3153</v>
      </c>
      <c r="H421" s="83" t="s">
        <v>1372</v>
      </c>
      <c r="I421" s="83" t="s">
        <v>1701</v>
      </c>
      <c r="J421" s="80" t="s">
        <v>43</v>
      </c>
      <c r="K421" s="80" t="s">
        <v>44</v>
      </c>
      <c r="L421" s="84">
        <v>33186</v>
      </c>
      <c r="M421" s="80">
        <f ca="1">DATEDIF(DBGenzai[[#This Row],[生年月日]],TODAY(),"Y")</f>
        <v>35</v>
      </c>
      <c r="N421" s="347">
        <v>1300</v>
      </c>
      <c r="O421" s="85"/>
      <c r="P421" s="347">
        <v>1700</v>
      </c>
      <c r="Q421" s="85"/>
      <c r="R421" s="347">
        <f t="shared" si="7"/>
        <v>400</v>
      </c>
      <c r="S421" s="85">
        <v>260000</v>
      </c>
      <c r="T421" s="78">
        <f>IF(OR(DBGenzai[[#This Row],[標準報酬]]="",DBGenzai[[#This Row],[標準報酬]]=0),"",ROUNDUP(_xlfn.XLOOKUP(DBGenzai[[#This Row],[標準報酬]],HDATE23[月  額],HDATE23[健康保険],"",0,1)-0.5,0))</f>
        <v>13039</v>
      </c>
      <c r="U4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5">
        <f ca="1">IF(DBGenzai[[#This Row],[年齢]]&lt;=69,_xlfn.XLOOKUP(DBGenzai[[#This Row],[標準報酬]],HDATE23[月  額],HDATE23[厚生年金],"",0,1),"0")</f>
        <v>23790</v>
      </c>
      <c r="W421" s="86">
        <v>45633</v>
      </c>
      <c r="X4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2" t="s">
        <v>46</v>
      </c>
      <c r="Z421" s="80" t="s">
        <v>1906</v>
      </c>
      <c r="AA421" s="83" t="s">
        <v>1758</v>
      </c>
      <c r="AB421" s="83" t="s">
        <v>1759</v>
      </c>
      <c r="AC421" s="87">
        <v>44803</v>
      </c>
      <c r="AD421" s="87">
        <v>44798</v>
      </c>
      <c r="AE421" s="87">
        <v>45359</v>
      </c>
      <c r="AF421" s="87"/>
      <c r="AG421" s="103" t="s">
        <v>1713</v>
      </c>
      <c r="AH421" s="80" t="s">
        <v>1756</v>
      </c>
      <c r="AJ421" s="100">
        <f>DBGenzai[[#This Row],[入社日]]</f>
        <v>44798</v>
      </c>
      <c r="AK421" s="343"/>
      <c r="AL421" s="355"/>
      <c r="AM421" s="77"/>
      <c r="AN421" s="355"/>
      <c r="AO421" s="345"/>
    </row>
    <row r="422" spans="1:41">
      <c r="A422" s="79" t="s">
        <v>114</v>
      </c>
      <c r="B422" s="80">
        <v>220811</v>
      </c>
      <c r="C422" s="81"/>
      <c r="D422" s="82" t="s">
        <v>2125</v>
      </c>
      <c r="E422" s="82"/>
      <c r="F422" s="82"/>
      <c r="G422" s="82"/>
      <c r="H422" s="83" t="s">
        <v>971</v>
      </c>
      <c r="I422" s="83" t="s">
        <v>1972</v>
      </c>
      <c r="J422" s="80" t="s">
        <v>43</v>
      </c>
      <c r="K422" s="80" t="s">
        <v>44</v>
      </c>
      <c r="L422" s="84">
        <v>34059</v>
      </c>
      <c r="M422" s="80">
        <f ca="1">DATEDIF(DBGenzai[[#This Row],[生年月日]],TODAY(),"Y")</f>
        <v>32</v>
      </c>
      <c r="N422" s="347">
        <v>1300</v>
      </c>
      <c r="O422" s="85"/>
      <c r="P422" s="347">
        <v>1700</v>
      </c>
      <c r="Q422" s="85"/>
      <c r="R422" s="347">
        <f t="shared" si="7"/>
        <v>400</v>
      </c>
      <c r="S422" s="85">
        <v>180000</v>
      </c>
      <c r="T422" s="78">
        <f>IF(OR(DBGenzai[[#This Row],[標準報酬]]="",DBGenzai[[#This Row],[標準報酬]]=0),"",ROUNDUP(_xlfn.XLOOKUP(DBGenzai[[#This Row],[標準報酬]],HDATE23[月  額],HDATE23[健康保険],"",0,1)-0.5,0))</f>
        <v>9027</v>
      </c>
      <c r="U4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5">
        <f ca="1">IF(DBGenzai[[#This Row],[年齢]]&lt;=69,_xlfn.XLOOKUP(DBGenzai[[#This Row],[標準報酬]],HDATE23[月  額],HDATE23[厚生年金],"",0,1),"0")</f>
        <v>16470</v>
      </c>
      <c r="W422" s="86">
        <v>45377</v>
      </c>
      <c r="X4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2" t="s">
        <v>46</v>
      </c>
      <c r="Z422" s="80" t="s">
        <v>1906</v>
      </c>
      <c r="AA422" s="83" t="s">
        <v>1781</v>
      </c>
      <c r="AB422" s="83" t="s">
        <v>1973</v>
      </c>
      <c r="AC422" s="87">
        <v>44797</v>
      </c>
      <c r="AD422" s="87">
        <v>44798</v>
      </c>
      <c r="AE422" s="87">
        <v>45063</v>
      </c>
      <c r="AF422" s="87"/>
      <c r="AG422" s="103" t="s">
        <v>1713</v>
      </c>
      <c r="AH422" s="80" t="s">
        <v>1756</v>
      </c>
      <c r="AJ422" s="100">
        <f>DBGenzai[[#This Row],[入社日]]</f>
        <v>44798</v>
      </c>
      <c r="AK422" s="343"/>
      <c r="AL422" s="355"/>
      <c r="AM422" s="77"/>
      <c r="AN422" s="355"/>
      <c r="AO422" s="345"/>
    </row>
    <row r="423" spans="1:41">
      <c r="A423" s="79" t="s">
        <v>40</v>
      </c>
      <c r="B423" s="80">
        <v>220808</v>
      </c>
      <c r="C423" s="81">
        <v>242053</v>
      </c>
      <c r="D423" s="82" t="s">
        <v>95</v>
      </c>
      <c r="E423" s="101" t="s">
        <v>4625</v>
      </c>
      <c r="F423" s="101" t="s">
        <v>1985</v>
      </c>
      <c r="G423" s="6" t="s">
        <v>2649</v>
      </c>
      <c r="H423" s="83" t="s">
        <v>1367</v>
      </c>
      <c r="I423" s="83" t="s">
        <v>1959</v>
      </c>
      <c r="J423" s="80" t="s">
        <v>43</v>
      </c>
      <c r="K423" s="80" t="s">
        <v>44</v>
      </c>
      <c r="L423" s="84">
        <v>33643</v>
      </c>
      <c r="M423" s="80">
        <f ca="1">DATEDIF(DBGenzai[[#This Row],[生年月日]],TODAY(),"Y")</f>
        <v>33</v>
      </c>
      <c r="N423" s="347">
        <v>1420</v>
      </c>
      <c r="O423" s="85"/>
      <c r="P423" s="347">
        <v>1830</v>
      </c>
      <c r="Q423" s="85"/>
      <c r="R423" s="347">
        <f t="shared" si="7"/>
        <v>410</v>
      </c>
      <c r="S423" s="85">
        <v>280000</v>
      </c>
      <c r="T423" s="78">
        <f>IF(OR(DBGenzai[[#This Row],[標準報酬]]="",DBGenzai[[#This Row],[標準報酬]]=0),"",ROUNDUP(_xlfn.XLOOKUP(DBGenzai[[#This Row],[標準報酬]],HDATE23[月  額],HDATE23[健康保険],"",0,1)-0.5,0))</f>
        <v>14042</v>
      </c>
      <c r="U4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5">
        <f ca="1">IF(DBGenzai[[#This Row],[年齢]]&lt;=69,_xlfn.XLOOKUP(DBGenzai[[#This Row],[標準報酬]],HDATE23[月  額],HDATE23[厚生年金],"",0,1),"0")</f>
        <v>25620</v>
      </c>
      <c r="W423" s="86">
        <v>46668</v>
      </c>
      <c r="X4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2" t="s">
        <v>46</v>
      </c>
      <c r="Z423" s="80" t="s">
        <v>1706</v>
      </c>
      <c r="AA423" s="83" t="s">
        <v>1705</v>
      </c>
      <c r="AB423" s="83" t="s">
        <v>2438</v>
      </c>
      <c r="AC423" s="87" t="s">
        <v>49</v>
      </c>
      <c r="AD423" s="87">
        <v>44798</v>
      </c>
      <c r="AE423" s="87"/>
      <c r="AF423" s="87"/>
      <c r="AG423" s="103" t="s">
        <v>1713</v>
      </c>
      <c r="AH423" s="80" t="s">
        <v>1756</v>
      </c>
      <c r="AJ423" s="100">
        <f>DBGenzai[[#This Row],[入社日]]</f>
        <v>44798</v>
      </c>
      <c r="AK423" s="343"/>
      <c r="AL423" s="355"/>
      <c r="AM423" s="77"/>
      <c r="AN423" s="355"/>
      <c r="AO423" s="345" t="s">
        <v>4396</v>
      </c>
    </row>
    <row r="424" spans="1:41">
      <c r="A424" s="79" t="s">
        <v>114</v>
      </c>
      <c r="B424" s="80">
        <v>220814</v>
      </c>
      <c r="C424" s="81">
        <v>5469</v>
      </c>
      <c r="D424" s="82" t="s">
        <v>2125</v>
      </c>
      <c r="E424" s="101" t="s">
        <v>4673</v>
      </c>
      <c r="F424" s="101" t="s">
        <v>2680</v>
      </c>
      <c r="G424" s="101" t="s">
        <v>3153</v>
      </c>
      <c r="H424" s="83" t="s">
        <v>1373</v>
      </c>
      <c r="I424" s="83" t="s">
        <v>1374</v>
      </c>
      <c r="J424" s="80" t="s">
        <v>43</v>
      </c>
      <c r="K424" s="80" t="s">
        <v>44</v>
      </c>
      <c r="L424" s="84">
        <v>34787</v>
      </c>
      <c r="M424" s="80">
        <f ca="1">DATEDIF(DBGenzai[[#This Row],[生年月日]],TODAY(),"Y")</f>
        <v>30</v>
      </c>
      <c r="N424" s="347">
        <v>1300</v>
      </c>
      <c r="O424" s="85">
        <v>1700</v>
      </c>
      <c r="P424" s="347">
        <v>1700</v>
      </c>
      <c r="Q424" s="85"/>
      <c r="R424" s="347">
        <f t="shared" si="7"/>
        <v>400</v>
      </c>
      <c r="S424" s="85">
        <v>280000</v>
      </c>
      <c r="T424" s="78">
        <f>IF(OR(DBGenzai[[#This Row],[標準報酬]]="",DBGenzai[[#This Row],[標準報酬]]=0),"",ROUNDUP(_xlfn.XLOOKUP(DBGenzai[[#This Row],[標準報酬]],HDATE23[月  額],HDATE23[健康保険],"",0,1)-0.5,0))</f>
        <v>14042</v>
      </c>
      <c r="U4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5">
        <f ca="1">IF(DBGenzai[[#This Row],[年齢]]&lt;=69,_xlfn.XLOOKUP(DBGenzai[[#This Row],[標準報酬]],HDATE23[月  額],HDATE23[厚生年金],"",0,1),"0")</f>
        <v>25620</v>
      </c>
      <c r="W424" s="86">
        <v>45746</v>
      </c>
      <c r="X4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2" t="s">
        <v>46</v>
      </c>
      <c r="Z424" s="80" t="s">
        <v>1369</v>
      </c>
      <c r="AA424" s="83" t="s">
        <v>1704</v>
      </c>
      <c r="AB424" s="83" t="s">
        <v>1702</v>
      </c>
      <c r="AC424" s="87">
        <v>44803</v>
      </c>
      <c r="AD424" s="87">
        <v>44804</v>
      </c>
      <c r="AE424" s="87">
        <v>45390</v>
      </c>
      <c r="AF424" s="87"/>
      <c r="AG424" s="103" t="s">
        <v>1713</v>
      </c>
      <c r="AH424" s="80" t="s">
        <v>1756</v>
      </c>
      <c r="AJ424" s="100">
        <f>DBGenzai[[#This Row],[入社日]]</f>
        <v>44804</v>
      </c>
      <c r="AK424" s="343"/>
      <c r="AL424" s="355"/>
      <c r="AM424" s="77"/>
      <c r="AN424" s="355"/>
      <c r="AO424" s="345"/>
    </row>
    <row r="425" spans="1:41">
      <c r="A425" s="79" t="s">
        <v>114</v>
      </c>
      <c r="B425" s="80">
        <v>220815</v>
      </c>
      <c r="C425" s="81">
        <v>5468</v>
      </c>
      <c r="D425" s="82" t="s">
        <v>2125</v>
      </c>
      <c r="E425" s="259" t="s">
        <v>4673</v>
      </c>
      <c r="F425" s="259" t="s">
        <v>2681</v>
      </c>
      <c r="G425" s="259" t="s">
        <v>2675</v>
      </c>
      <c r="H425" s="83" t="s">
        <v>1375</v>
      </c>
      <c r="I425" s="83" t="s">
        <v>1376</v>
      </c>
      <c r="J425" s="80" t="s">
        <v>43</v>
      </c>
      <c r="K425" s="80" t="s">
        <v>44</v>
      </c>
      <c r="L425" s="84">
        <v>33013</v>
      </c>
      <c r="M425" s="80">
        <f ca="1">DATEDIF(DBGenzai[[#This Row],[生年月日]],TODAY(),"Y")</f>
        <v>35</v>
      </c>
      <c r="N425" s="347">
        <v>1300</v>
      </c>
      <c r="O425" s="85">
        <v>1700</v>
      </c>
      <c r="P425" s="347">
        <v>1700</v>
      </c>
      <c r="Q425" s="85"/>
      <c r="R425" s="347">
        <f t="shared" si="7"/>
        <v>400</v>
      </c>
      <c r="S425" s="85">
        <v>280000</v>
      </c>
      <c r="T425" s="78">
        <f>IF(OR(DBGenzai[[#This Row],[標準報酬]]="",DBGenzai[[#This Row],[標準報酬]]=0),"",ROUNDUP(_xlfn.XLOOKUP(DBGenzai[[#This Row],[標準報酬]],HDATE23[月  額],HDATE23[健康保険],"",0,1)-0.5,0))</f>
        <v>14042</v>
      </c>
      <c r="U4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5">
        <f ca="1">IF(DBGenzai[[#This Row],[年齢]]&lt;=69,_xlfn.XLOOKUP(DBGenzai[[#This Row],[標準報酬]],HDATE23[月  額],HDATE23[厚生年金],"",0,1),"0")</f>
        <v>25620</v>
      </c>
      <c r="W425" s="86">
        <v>46174</v>
      </c>
      <c r="X4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2" t="s">
        <v>46</v>
      </c>
      <c r="Z425" s="80" t="s">
        <v>1369</v>
      </c>
      <c r="AA425" s="83" t="s">
        <v>1704</v>
      </c>
      <c r="AB425" s="83" t="s">
        <v>1702</v>
      </c>
      <c r="AC425" s="87">
        <v>44803</v>
      </c>
      <c r="AD425" s="87">
        <v>44804</v>
      </c>
      <c r="AE425" s="87">
        <v>45197</v>
      </c>
      <c r="AF425" s="87"/>
      <c r="AG425" s="103" t="s">
        <v>1713</v>
      </c>
      <c r="AH425" s="80" t="s">
        <v>1756</v>
      </c>
      <c r="AJ425" s="100">
        <f>DBGenzai[[#This Row],[入社日]]</f>
        <v>44804</v>
      </c>
      <c r="AK425" s="343"/>
      <c r="AL425" s="355"/>
      <c r="AM425" s="77"/>
      <c r="AN425" s="355"/>
      <c r="AO425" s="345"/>
    </row>
    <row r="426" spans="1:41">
      <c r="A426" s="79" t="s">
        <v>114</v>
      </c>
      <c r="B426" s="80">
        <v>220816</v>
      </c>
      <c r="C426" s="81">
        <v>5470</v>
      </c>
      <c r="D426" s="82" t="s">
        <v>2125</v>
      </c>
      <c r="E426" s="101" t="s">
        <v>4673</v>
      </c>
      <c r="F426" s="101" t="s">
        <v>2681</v>
      </c>
      <c r="G426" s="101" t="s">
        <v>3153</v>
      </c>
      <c r="H426" s="83" t="s">
        <v>2676</v>
      </c>
      <c r="I426" s="83" t="s">
        <v>1377</v>
      </c>
      <c r="J426" s="80" t="s">
        <v>43</v>
      </c>
      <c r="K426" s="80" t="s">
        <v>44</v>
      </c>
      <c r="L426" s="84">
        <v>34768</v>
      </c>
      <c r="M426" s="80">
        <f ca="1">DATEDIF(DBGenzai[[#This Row],[生年月日]],TODAY(),"Y")</f>
        <v>30</v>
      </c>
      <c r="N426" s="347">
        <v>1300</v>
      </c>
      <c r="O426" s="85">
        <v>1700</v>
      </c>
      <c r="P426" s="347">
        <v>1700</v>
      </c>
      <c r="Q426" s="85"/>
      <c r="R426" s="347">
        <f t="shared" si="7"/>
        <v>400</v>
      </c>
      <c r="S426" s="85">
        <v>280000</v>
      </c>
      <c r="T426" s="78">
        <f>IF(OR(DBGenzai[[#This Row],[標準報酬]]="",DBGenzai[[#This Row],[標準報酬]]=0),"",ROUNDUP(_xlfn.XLOOKUP(DBGenzai[[#This Row],[標準報酬]],HDATE23[月  額],HDATE23[健康保険],"",0,1)-0.5,0))</f>
        <v>14042</v>
      </c>
      <c r="U4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5">
        <f ca="1">IF(DBGenzai[[#This Row],[年齢]]&lt;=69,_xlfn.XLOOKUP(DBGenzai[[#This Row],[標準報酬]],HDATE23[月  額],HDATE23[厚生年金],"",0,1),"0")</f>
        <v>25620</v>
      </c>
      <c r="W426" s="86">
        <v>45549</v>
      </c>
      <c r="X4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2" t="s">
        <v>46</v>
      </c>
      <c r="Z426" s="80" t="s">
        <v>1369</v>
      </c>
      <c r="AA426" s="83" t="s">
        <v>1704</v>
      </c>
      <c r="AB426" s="83" t="s">
        <v>1703</v>
      </c>
      <c r="AC426" s="87">
        <v>44803</v>
      </c>
      <c r="AD426" s="87">
        <v>44804</v>
      </c>
      <c r="AE426" s="87">
        <v>45314</v>
      </c>
      <c r="AF426" s="87"/>
      <c r="AG426" s="103" t="s">
        <v>1713</v>
      </c>
      <c r="AH426" s="80" t="s">
        <v>1756</v>
      </c>
      <c r="AJ426" s="100">
        <f>DBGenzai[[#This Row],[入社日]]</f>
        <v>44804</v>
      </c>
      <c r="AK426" s="343"/>
      <c r="AL426" s="355"/>
      <c r="AM426" s="77"/>
      <c r="AN426" s="355"/>
      <c r="AO426" s="345"/>
    </row>
    <row r="427" spans="1:41">
      <c r="A427" s="79" t="s">
        <v>114</v>
      </c>
      <c r="B427" s="80">
        <v>220901</v>
      </c>
      <c r="C427" s="81">
        <v>242054</v>
      </c>
      <c r="D427" s="82" t="s">
        <v>95</v>
      </c>
      <c r="E427" s="101" t="s">
        <v>4625</v>
      </c>
      <c r="F427" s="101" t="s">
        <v>1986</v>
      </c>
      <c r="G427" s="6" t="s">
        <v>2649</v>
      </c>
      <c r="H427" s="83" t="s">
        <v>1378</v>
      </c>
      <c r="I427" s="83" t="s">
        <v>1960</v>
      </c>
      <c r="J427" s="80" t="s">
        <v>43</v>
      </c>
      <c r="K427" s="80" t="s">
        <v>44</v>
      </c>
      <c r="L427" s="84">
        <v>34555</v>
      </c>
      <c r="M427" s="80">
        <f ca="1">DATEDIF(DBGenzai[[#This Row],[生年月日]],TODAY(),"Y")</f>
        <v>31</v>
      </c>
      <c r="N427" s="347">
        <v>1400</v>
      </c>
      <c r="O427" s="85"/>
      <c r="P427" s="347">
        <v>1770</v>
      </c>
      <c r="Q427" s="85"/>
      <c r="R427" s="347">
        <f t="shared" si="7"/>
        <v>370</v>
      </c>
      <c r="S427" s="85">
        <v>240000</v>
      </c>
      <c r="T427" s="78">
        <f>IF(OR(DBGenzai[[#This Row],[標準報酬]]="",DBGenzai[[#This Row],[標準報酬]]=0),"",ROUNDUP(_xlfn.XLOOKUP(DBGenzai[[#This Row],[標準報酬]],HDATE23[月  額],HDATE23[健康保険],"",0,1)-0.5,0))</f>
        <v>12036</v>
      </c>
      <c r="U4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5">
        <f ca="1">IF(DBGenzai[[#This Row],[年齢]]&lt;=69,_xlfn.XLOOKUP(DBGenzai[[#This Row],[標準報酬]],HDATE23[月  額],HDATE23[厚生年金],"",0,1),"0")</f>
        <v>21960</v>
      </c>
      <c r="W427" s="86">
        <v>45563</v>
      </c>
      <c r="X4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2" t="s">
        <v>46</v>
      </c>
      <c r="Z427" s="80" t="s">
        <v>135</v>
      </c>
      <c r="AA427" s="83" t="s">
        <v>1760</v>
      </c>
      <c r="AB427" s="83" t="s">
        <v>1379</v>
      </c>
      <c r="AC427" s="87" t="s">
        <v>49</v>
      </c>
      <c r="AD427" s="87">
        <v>44805</v>
      </c>
      <c r="AE427" s="87">
        <v>45341</v>
      </c>
      <c r="AF427" s="87"/>
      <c r="AG427" s="103" t="s">
        <v>1713</v>
      </c>
      <c r="AH427" s="80" t="s">
        <v>1761</v>
      </c>
      <c r="AJ427" s="100">
        <f>DBGenzai[[#This Row],[入社日]]</f>
        <v>44805</v>
      </c>
      <c r="AK427" s="343"/>
      <c r="AL427" s="355"/>
      <c r="AM427" s="77"/>
      <c r="AN427" s="355"/>
      <c r="AO427" s="345"/>
    </row>
    <row r="428" spans="1:41">
      <c r="A428" s="79" t="s">
        <v>114</v>
      </c>
      <c r="B428" s="80">
        <v>220902</v>
      </c>
      <c r="C428" s="81"/>
      <c r="D428" s="82" t="s">
        <v>830</v>
      </c>
      <c r="E428" s="259"/>
      <c r="F428" s="259"/>
      <c r="G428" s="259"/>
      <c r="H428" s="83" t="s">
        <v>1380</v>
      </c>
      <c r="I428" s="83" t="s">
        <v>1381</v>
      </c>
      <c r="J428" s="80" t="s">
        <v>43</v>
      </c>
      <c r="K428" s="80" t="s">
        <v>44</v>
      </c>
      <c r="L428" s="84">
        <v>34053</v>
      </c>
      <c r="M428" s="80">
        <f ca="1">DATEDIF(DBGenzai[[#This Row],[生年月日]],TODAY(),"Y")</f>
        <v>32</v>
      </c>
      <c r="N428" s="347">
        <v>1400</v>
      </c>
      <c r="O428" s="85"/>
      <c r="P428" s="347">
        <v>1800</v>
      </c>
      <c r="Q428" s="85"/>
      <c r="R428" s="347">
        <f t="shared" si="7"/>
        <v>400</v>
      </c>
      <c r="S428" s="85">
        <v>280000</v>
      </c>
      <c r="T428" s="78">
        <f>IF(OR(DBGenzai[[#This Row],[標準報酬]]="",DBGenzai[[#This Row],[標準報酬]]=0),"",ROUNDUP(_xlfn.XLOOKUP(DBGenzai[[#This Row],[標準報酬]],HDATE23[月  額],HDATE23[健康保険],"",0,1)-0.5,0))</f>
        <v>14042</v>
      </c>
      <c r="U4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5">
        <f ca="1">IF(DBGenzai[[#This Row],[年齢]]&lt;=69,_xlfn.XLOOKUP(DBGenzai[[#This Row],[標準報酬]],HDATE23[月  額],HDATE23[厚生年金],"",0,1),"0")</f>
        <v>25620</v>
      </c>
      <c r="W428" s="86">
        <v>46421</v>
      </c>
      <c r="X4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2" t="s">
        <v>46</v>
      </c>
      <c r="Z428" s="80" t="s">
        <v>896</v>
      </c>
      <c r="AA428" s="83" t="s">
        <v>897</v>
      </c>
      <c r="AB428" s="83" t="s">
        <v>1762</v>
      </c>
      <c r="AC428" s="87" t="s">
        <v>49</v>
      </c>
      <c r="AD428" s="87">
        <v>44809</v>
      </c>
      <c r="AE428" s="87">
        <v>45229</v>
      </c>
      <c r="AF428" s="87"/>
      <c r="AG428" s="103" t="s">
        <v>1763</v>
      </c>
      <c r="AH428" s="80" t="s">
        <v>1764</v>
      </c>
      <c r="AJ428" s="100">
        <f>DBGenzai[[#This Row],[入社日]]</f>
        <v>44809</v>
      </c>
      <c r="AK428" s="343"/>
      <c r="AL428" s="355"/>
      <c r="AM428" s="77"/>
      <c r="AN428" s="355"/>
      <c r="AO428" s="345"/>
    </row>
    <row r="429" spans="1:41">
      <c r="A429" s="79" t="s">
        <v>40</v>
      </c>
      <c r="B429" s="80">
        <v>220903</v>
      </c>
      <c r="C429" s="81"/>
      <c r="D429" s="82" t="s">
        <v>1707</v>
      </c>
      <c r="E429" s="101" t="s">
        <v>4640</v>
      </c>
      <c r="F429" s="256" t="s">
        <v>2749</v>
      </c>
      <c r="G429" s="256" t="s">
        <v>2750</v>
      </c>
      <c r="H429" s="83" t="s">
        <v>1708</v>
      </c>
      <c r="I429" s="83" t="s">
        <v>1709</v>
      </c>
      <c r="J429" s="80" t="s">
        <v>1710</v>
      </c>
      <c r="K429" s="80" t="s">
        <v>1711</v>
      </c>
      <c r="L429" s="84">
        <v>35833</v>
      </c>
      <c r="M429" s="80">
        <f ca="1">DATEDIF(DBGenzai[[#This Row],[生年月日]],TODAY(),"Y")</f>
        <v>27</v>
      </c>
      <c r="N429" s="347">
        <v>1310</v>
      </c>
      <c r="O429" s="85"/>
      <c r="P429" s="347">
        <v>1700</v>
      </c>
      <c r="Q429" s="85"/>
      <c r="R429" s="347">
        <f t="shared" si="7"/>
        <v>390</v>
      </c>
      <c r="S429" s="85">
        <v>260000</v>
      </c>
      <c r="T429" s="78">
        <f>IF(OR(DBGenzai[[#This Row],[標準報酬]]="",DBGenzai[[#This Row],[標準報酬]]=0),"",ROUNDUP(_xlfn.XLOOKUP(DBGenzai[[#This Row],[標準報酬]],HDATE23[月  額],HDATE23[健康保険],"",0,1)-0.5,0))</f>
        <v>13039</v>
      </c>
      <c r="U4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5">
        <f ca="1">IF(DBGenzai[[#This Row],[年齢]]&lt;=69,_xlfn.XLOOKUP(DBGenzai[[#This Row],[標準報酬]],HDATE23[月  額],HDATE23[厚生年金],"",0,1),"0")</f>
        <v>23790</v>
      </c>
      <c r="W429" s="86">
        <v>46668</v>
      </c>
      <c r="X4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2" t="s">
        <v>1712</v>
      </c>
      <c r="Z429" s="80" t="s">
        <v>238</v>
      </c>
      <c r="AA429" s="83" t="s">
        <v>239</v>
      </c>
      <c r="AB429" s="83" t="s">
        <v>4367</v>
      </c>
      <c r="AC429" s="87">
        <v>44805</v>
      </c>
      <c r="AD429" s="87">
        <v>44810</v>
      </c>
      <c r="AE429" s="87"/>
      <c r="AF429" s="87"/>
      <c r="AG429" s="103" t="s">
        <v>1713</v>
      </c>
      <c r="AH429" s="80" t="s">
        <v>1761</v>
      </c>
      <c r="AJ429" s="100">
        <f>DBGenzai[[#This Row],[入社日]]</f>
        <v>44810</v>
      </c>
      <c r="AK429" s="343"/>
      <c r="AL429" s="355"/>
      <c r="AM429" s="77"/>
      <c r="AN429" s="355"/>
      <c r="AO429" s="345"/>
    </row>
    <row r="430" spans="1:41">
      <c r="A430" s="79" t="s">
        <v>114</v>
      </c>
      <c r="B430" s="80">
        <v>220904</v>
      </c>
      <c r="C430" s="81">
        <v>232078</v>
      </c>
      <c r="D430" s="82" t="s">
        <v>152</v>
      </c>
      <c r="E430" s="101" t="s">
        <v>4641</v>
      </c>
      <c r="F430" s="256" t="s">
        <v>2507</v>
      </c>
      <c r="G430" s="6" t="s">
        <v>2635</v>
      </c>
      <c r="H430" s="83" t="s">
        <v>194</v>
      </c>
      <c r="I430" s="83" t="s">
        <v>1384</v>
      </c>
      <c r="J430" s="80" t="s">
        <v>43</v>
      </c>
      <c r="K430" s="80" t="s">
        <v>44</v>
      </c>
      <c r="L430" s="84">
        <v>36251</v>
      </c>
      <c r="M430" s="80">
        <f ca="1">DATEDIF(DBGenzai[[#This Row],[生年月日]],TODAY(),"Y")</f>
        <v>26</v>
      </c>
      <c r="N430" s="347">
        <v>1300</v>
      </c>
      <c r="O430" s="85"/>
      <c r="P430" s="347">
        <v>1670</v>
      </c>
      <c r="Q430" s="85"/>
      <c r="R430" s="347">
        <f t="shared" si="7"/>
        <v>370</v>
      </c>
      <c r="S430" s="85">
        <v>320000</v>
      </c>
      <c r="T430" s="78">
        <f>IF(OR(DBGenzai[[#This Row],[標準報酬]]="",DBGenzai[[#This Row],[標準報酬]]=0),"",ROUNDUP(_xlfn.XLOOKUP(DBGenzai[[#This Row],[標準報酬]],HDATE23[月  額],HDATE23[健康保険],"",0,1)-0.5,0))</f>
        <v>16048</v>
      </c>
      <c r="U4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5">
        <f ca="1">IF(DBGenzai[[#This Row],[年齢]]&lt;=69,_xlfn.XLOOKUP(DBGenzai[[#This Row],[標準報酬]],HDATE23[月  額],HDATE23[厚生年金],"",0,1),"0")</f>
        <v>29280</v>
      </c>
      <c r="W430" s="86">
        <v>46278</v>
      </c>
      <c r="X4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2" t="s">
        <v>46</v>
      </c>
      <c r="Z430" s="80" t="s">
        <v>208</v>
      </c>
      <c r="AA430" s="83" t="s">
        <v>1714</v>
      </c>
      <c r="AB430" s="83" t="s">
        <v>3353</v>
      </c>
      <c r="AC430" s="87">
        <v>44805</v>
      </c>
      <c r="AD430" s="87">
        <v>44812</v>
      </c>
      <c r="AE430" s="87">
        <v>45427</v>
      </c>
      <c r="AF430" s="87"/>
      <c r="AG430" s="103" t="s">
        <v>1713</v>
      </c>
      <c r="AH430" s="80" t="s">
        <v>1761</v>
      </c>
      <c r="AJ430" s="100">
        <f>DBGenzai[[#This Row],[入社日]]</f>
        <v>44812</v>
      </c>
      <c r="AK430" s="343"/>
      <c r="AL430" s="355"/>
      <c r="AM430" s="77"/>
      <c r="AN430" s="355"/>
      <c r="AO430" s="345"/>
    </row>
    <row r="431" spans="1:41">
      <c r="A431" s="79" t="s">
        <v>114</v>
      </c>
      <c r="B431" s="80">
        <v>220905</v>
      </c>
      <c r="C431" s="81">
        <v>232079</v>
      </c>
      <c r="D431" s="82" t="s">
        <v>152</v>
      </c>
      <c r="E431" s="101" t="s">
        <v>4641</v>
      </c>
      <c r="F431" s="256" t="s">
        <v>2507</v>
      </c>
      <c r="G431" s="6" t="s">
        <v>2635</v>
      </c>
      <c r="H431" s="83" t="s">
        <v>1652</v>
      </c>
      <c r="I431" s="83" t="s">
        <v>1653</v>
      </c>
      <c r="J431" s="80" t="s">
        <v>43</v>
      </c>
      <c r="K431" s="80" t="s">
        <v>44</v>
      </c>
      <c r="L431" s="84">
        <v>36426</v>
      </c>
      <c r="M431" s="80">
        <f ca="1">DATEDIF(DBGenzai[[#This Row],[生年月日]],TODAY(),"Y")</f>
        <v>26</v>
      </c>
      <c r="N431" s="347">
        <v>1300</v>
      </c>
      <c r="O431" s="85"/>
      <c r="P431" s="347">
        <v>1660</v>
      </c>
      <c r="Q431" s="85"/>
      <c r="R431" s="347">
        <f t="shared" si="7"/>
        <v>360</v>
      </c>
      <c r="S431" s="85">
        <v>320000</v>
      </c>
      <c r="T431" s="78">
        <f>IF(OR(DBGenzai[[#This Row],[標準報酬]]="",DBGenzai[[#This Row],[標準報酬]]=0),"",ROUNDUP(_xlfn.XLOOKUP(DBGenzai[[#This Row],[標準報酬]],HDATE23[月  額],HDATE23[健康保険],"",0,1)-0.5,0))</f>
        <v>16048</v>
      </c>
      <c r="U4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5">
        <f ca="1">IF(DBGenzai[[#This Row],[年齢]]&lt;=69,_xlfn.XLOOKUP(DBGenzai[[#This Row],[標準報酬]],HDATE23[月  額],HDATE23[厚生年金],"",0,1),"0")</f>
        <v>29280</v>
      </c>
      <c r="W431" s="86">
        <v>46278</v>
      </c>
      <c r="X4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2" t="s">
        <v>46</v>
      </c>
      <c r="Z431" s="80" t="s">
        <v>208</v>
      </c>
      <c r="AA431" s="83" t="s">
        <v>1749</v>
      </c>
      <c r="AB431" s="83" t="s">
        <v>3352</v>
      </c>
      <c r="AC431" s="87">
        <v>44864</v>
      </c>
      <c r="AD431" s="87">
        <v>44812</v>
      </c>
      <c r="AE431" s="87">
        <v>45329</v>
      </c>
      <c r="AF431" s="87"/>
      <c r="AG431" s="103" t="s">
        <v>1713</v>
      </c>
      <c r="AH431" s="80" t="s">
        <v>1761</v>
      </c>
      <c r="AJ431" s="100">
        <f>DBGenzai[[#This Row],[入社日]]</f>
        <v>44812</v>
      </c>
      <c r="AK431" s="343"/>
      <c r="AL431" s="355"/>
      <c r="AM431" s="77"/>
      <c r="AN431" s="355"/>
      <c r="AO431" s="345"/>
    </row>
    <row r="432" spans="1:41">
      <c r="A432" s="79" t="s">
        <v>114</v>
      </c>
      <c r="B432" s="80">
        <v>220906</v>
      </c>
      <c r="C432" s="81">
        <v>232080</v>
      </c>
      <c r="D432" s="82" t="s">
        <v>152</v>
      </c>
      <c r="E432" s="101" t="s">
        <v>4630</v>
      </c>
      <c r="F432" s="256" t="s">
        <v>1991</v>
      </c>
      <c r="G432" s="256" t="s">
        <v>2632</v>
      </c>
      <c r="H432" s="83" t="s">
        <v>1382</v>
      </c>
      <c r="I432" s="83" t="s">
        <v>1383</v>
      </c>
      <c r="J432" s="80" t="s">
        <v>43</v>
      </c>
      <c r="K432" s="80" t="s">
        <v>44</v>
      </c>
      <c r="L432" s="84">
        <v>35399</v>
      </c>
      <c r="M432" s="80">
        <f ca="1">DATEDIF(DBGenzai[[#This Row],[生年月日]],TODAY(),"Y")</f>
        <v>29</v>
      </c>
      <c r="N432" s="347">
        <v>1400</v>
      </c>
      <c r="O432" s="85" t="s">
        <v>1765</v>
      </c>
      <c r="P432" s="347">
        <v>1760</v>
      </c>
      <c r="Q432" s="85"/>
      <c r="R432" s="347">
        <f t="shared" si="7"/>
        <v>360</v>
      </c>
      <c r="S432" s="85">
        <v>300000</v>
      </c>
      <c r="T432" s="78">
        <f>IF(OR(DBGenzai[[#This Row],[標準報酬]]="",DBGenzai[[#This Row],[標準報酬]]=0),"",ROUNDUP(_xlfn.XLOOKUP(DBGenzai[[#This Row],[標準報酬]],HDATE23[月  額],HDATE23[健康保険],"",0,1)-0.5,0))</f>
        <v>15045</v>
      </c>
      <c r="U4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5">
        <f ca="1">IF(DBGenzai[[#This Row],[年齢]]&lt;=69,_xlfn.XLOOKUP(DBGenzai[[#This Row],[標準報酬]],HDATE23[月  額],HDATE23[厚生年金],"",0,1),"0")</f>
        <v>27450</v>
      </c>
      <c r="W432" s="86">
        <v>46242</v>
      </c>
      <c r="X4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2" t="s">
        <v>46</v>
      </c>
      <c r="Z432" s="80" t="s">
        <v>208</v>
      </c>
      <c r="AA432" s="83" t="s">
        <v>1867</v>
      </c>
      <c r="AB432" s="83" t="s">
        <v>1360</v>
      </c>
      <c r="AC432" s="87">
        <v>44409</v>
      </c>
      <c r="AD432" s="87">
        <v>44812</v>
      </c>
      <c r="AE432" s="87">
        <v>45232</v>
      </c>
      <c r="AF432" s="87"/>
      <c r="AG432" s="103"/>
      <c r="AH432" s="80" t="s">
        <v>1761</v>
      </c>
      <c r="AI432" s="73" t="s">
        <v>1257</v>
      </c>
      <c r="AJ432" s="100">
        <f>DBGenzai[[#This Row],[入社日]]</f>
        <v>44812</v>
      </c>
      <c r="AK432" s="343"/>
      <c r="AL432" s="355"/>
      <c r="AM432" s="77"/>
      <c r="AN432" s="355"/>
      <c r="AO432" s="345"/>
    </row>
    <row r="433" spans="1:41">
      <c r="A433" s="79" t="s">
        <v>40</v>
      </c>
      <c r="B433" s="80">
        <v>220907</v>
      </c>
      <c r="C433" s="81">
        <v>222053</v>
      </c>
      <c r="D433" s="82" t="s">
        <v>76</v>
      </c>
      <c r="E433" s="101" t="s">
        <v>5055</v>
      </c>
      <c r="F433" s="101" t="s">
        <v>1858</v>
      </c>
      <c r="G433" s="101" t="s">
        <v>2631</v>
      </c>
      <c r="H433" s="83" t="s">
        <v>1766</v>
      </c>
      <c r="I433" s="83" t="s">
        <v>1767</v>
      </c>
      <c r="J433" s="80" t="s">
        <v>1710</v>
      </c>
      <c r="K433" s="80" t="s">
        <v>1768</v>
      </c>
      <c r="L433" s="84">
        <v>26057</v>
      </c>
      <c r="M433" s="80">
        <f ca="1">DATEDIF(DBGenzai[[#This Row],[生年月日]],TODAY(),"Y")</f>
        <v>54</v>
      </c>
      <c r="N433" s="347">
        <v>1410</v>
      </c>
      <c r="O433" s="85"/>
      <c r="P433" s="347">
        <v>1810</v>
      </c>
      <c r="Q433" s="85"/>
      <c r="R433" s="347">
        <f t="shared" si="7"/>
        <v>400</v>
      </c>
      <c r="S433" s="85">
        <v>340000</v>
      </c>
      <c r="T433" s="78">
        <f>IF(OR(DBGenzai[[#This Row],[標準報酬]]="",DBGenzai[[#This Row],[標準報酬]]=0),"",ROUNDUP(_xlfn.XLOOKUP(DBGenzai[[#This Row],[標準報酬]],HDATE23[月  額],HDATE23[健康保険],"",0,1)-0.5,0))</f>
        <v>17051</v>
      </c>
      <c r="U433" s="85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5">
        <f ca="1">IF(DBGenzai[[#This Row],[年齢]]&lt;=69,_xlfn.XLOOKUP(DBGenzai[[#This Row],[標準報酬]],HDATE23[月  額],HDATE23[厚生年金],"",0,1),"0")</f>
        <v>31110</v>
      </c>
      <c r="W433" s="86">
        <v>47404</v>
      </c>
      <c r="X4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2" t="s">
        <v>1769</v>
      </c>
      <c r="Z433" s="80" t="s">
        <v>1770</v>
      </c>
      <c r="AA433" s="83" t="s">
        <v>1771</v>
      </c>
      <c r="AB433" s="83"/>
      <c r="AC433" s="87" t="s">
        <v>1697</v>
      </c>
      <c r="AD433" s="87">
        <v>44816</v>
      </c>
      <c r="AE433" s="87"/>
      <c r="AF433" s="87"/>
      <c r="AG433" s="103" t="s">
        <v>1306</v>
      </c>
      <c r="AH433" s="87" t="s">
        <v>1772</v>
      </c>
      <c r="AJ433" s="100">
        <f>DBGenzai[[#This Row],[入社日]]</f>
        <v>44816</v>
      </c>
      <c r="AK433" s="343"/>
      <c r="AL433" s="355"/>
      <c r="AM433" s="77"/>
      <c r="AN433" s="355"/>
      <c r="AO433" s="345"/>
    </row>
    <row r="434" spans="1:41">
      <c r="A434" s="79" t="s">
        <v>40</v>
      </c>
      <c r="B434" s="80">
        <v>220908</v>
      </c>
      <c r="C434" s="81"/>
      <c r="D434" s="82" t="s">
        <v>1773</v>
      </c>
      <c r="E434" s="101" t="s">
        <v>4816</v>
      </c>
      <c r="F434" s="101" t="s">
        <v>4819</v>
      </c>
      <c r="G434" s="101" t="s">
        <v>4813</v>
      </c>
      <c r="H434" s="83" t="s">
        <v>1774</v>
      </c>
      <c r="I434" s="83" t="s">
        <v>1775</v>
      </c>
      <c r="J434" s="80" t="s">
        <v>43</v>
      </c>
      <c r="K434" s="80" t="s">
        <v>44</v>
      </c>
      <c r="L434" s="84">
        <v>36139</v>
      </c>
      <c r="M434" s="80">
        <f ca="1">DATEDIF(DBGenzai[[#This Row],[生年月日]],TODAY(),"Y")</f>
        <v>27</v>
      </c>
      <c r="N434" s="347">
        <v>1500</v>
      </c>
      <c r="O434" s="85"/>
      <c r="P434" s="347">
        <v>2000</v>
      </c>
      <c r="Q434" s="85" t="s">
        <v>3945</v>
      </c>
      <c r="R434" s="347">
        <f t="shared" si="7"/>
        <v>500</v>
      </c>
      <c r="S434" s="85">
        <v>340000</v>
      </c>
      <c r="T434" s="78">
        <f>IF(OR(DBGenzai[[#This Row],[標準報酬]]="",DBGenzai[[#This Row],[標準報酬]]=0),"",ROUNDUP(_xlfn.XLOOKUP(DBGenzai[[#This Row],[標準報酬]],HDATE23[月  額],HDATE23[健康保険],"",0,1)-0.5,0))</f>
        <v>17051</v>
      </c>
      <c r="U4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5">
        <f ca="1">IF(DBGenzai[[#This Row],[年齢]]&lt;=69,_xlfn.XLOOKUP(DBGenzai[[#This Row],[標準報酬]],HDATE23[月  額],HDATE23[厚生年金],"",0,1),"0")</f>
        <v>31110</v>
      </c>
      <c r="W434" s="86">
        <v>46644</v>
      </c>
      <c r="X4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2" t="s">
        <v>1712</v>
      </c>
      <c r="Z434" s="80" t="s">
        <v>470</v>
      </c>
      <c r="AA434" s="83" t="s">
        <v>1799</v>
      </c>
      <c r="AB434" s="83" t="s">
        <v>1776</v>
      </c>
      <c r="AC434" s="87">
        <v>44816</v>
      </c>
      <c r="AD434" s="87">
        <v>44818</v>
      </c>
      <c r="AE434" s="87"/>
      <c r="AF434" s="87"/>
      <c r="AG434" s="103" t="s">
        <v>1306</v>
      </c>
      <c r="AH434" s="80"/>
      <c r="AJ434" s="100">
        <f>DBGenzai[[#This Row],[入社日]]</f>
        <v>44818</v>
      </c>
      <c r="AK434" s="343"/>
      <c r="AL434" s="355"/>
      <c r="AM434" s="77"/>
      <c r="AN434" s="355"/>
      <c r="AO434" s="345"/>
    </row>
    <row r="435" spans="1:41">
      <c r="A435" s="79" t="s">
        <v>114</v>
      </c>
      <c r="B435" s="80">
        <v>220911</v>
      </c>
      <c r="C435" s="81"/>
      <c r="D435" s="82" t="s">
        <v>1773</v>
      </c>
      <c r="E435" s="101"/>
      <c r="F435" s="101"/>
      <c r="G435" s="101"/>
      <c r="H435" s="83" t="s">
        <v>1777</v>
      </c>
      <c r="I435" s="83" t="s">
        <v>1778</v>
      </c>
      <c r="J435" s="80" t="s">
        <v>43</v>
      </c>
      <c r="K435" s="80" t="s">
        <v>44</v>
      </c>
      <c r="L435" s="84">
        <v>35884</v>
      </c>
      <c r="M435" s="80">
        <f ca="1">DATEDIF(DBGenzai[[#This Row],[生年月日]],TODAY(),"Y")</f>
        <v>27</v>
      </c>
      <c r="N435" s="347">
        <v>1400</v>
      </c>
      <c r="O435" s="85"/>
      <c r="P435" s="347">
        <v>2000</v>
      </c>
      <c r="Q435" s="85"/>
      <c r="R435" s="347">
        <f t="shared" si="7"/>
        <v>600</v>
      </c>
      <c r="S435" s="85">
        <v>320000</v>
      </c>
      <c r="T435" s="78">
        <f>IF(OR(DBGenzai[[#This Row],[標準報酬]]="",DBGenzai[[#This Row],[標準報酬]]=0),"",ROUNDUP(_xlfn.XLOOKUP(DBGenzai[[#This Row],[標準報酬]],HDATE23[月  額],HDATE23[健康保険],"",0,1)-0.5,0))</f>
        <v>16048</v>
      </c>
      <c r="U4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5">
        <f ca="1">IF(DBGenzai[[#This Row],[年齢]]&lt;=69,_xlfn.XLOOKUP(DBGenzai[[#This Row],[標準報酬]],HDATE23[月  額],HDATE23[厚生年金],"",0,1),"0")</f>
        <v>29280</v>
      </c>
      <c r="W435" s="86">
        <v>45549</v>
      </c>
      <c r="X4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2" t="s">
        <v>1712</v>
      </c>
      <c r="Z435" s="80" t="s">
        <v>470</v>
      </c>
      <c r="AA435" s="83" t="s">
        <v>1799</v>
      </c>
      <c r="AB435" s="83" t="s">
        <v>1776</v>
      </c>
      <c r="AC435" s="87">
        <v>44816</v>
      </c>
      <c r="AD435" s="87">
        <v>44818</v>
      </c>
      <c r="AE435" s="87">
        <v>45342</v>
      </c>
      <c r="AF435" s="87"/>
      <c r="AG435" s="103" t="s">
        <v>1306</v>
      </c>
      <c r="AH435" s="80" t="s">
        <v>1716</v>
      </c>
      <c r="AJ435" s="100">
        <f>DBGenzai[[#This Row],[入社日]]</f>
        <v>44818</v>
      </c>
      <c r="AK435" s="343"/>
      <c r="AL435" s="355"/>
      <c r="AM435" s="77"/>
      <c r="AN435" s="355"/>
      <c r="AO435" s="345"/>
    </row>
    <row r="436" spans="1:41">
      <c r="A436" s="79" t="s">
        <v>114</v>
      </c>
      <c r="B436" s="80">
        <v>220912</v>
      </c>
      <c r="C436" s="81">
        <v>5480</v>
      </c>
      <c r="D436" s="82" t="s">
        <v>2125</v>
      </c>
      <c r="E436" s="101" t="s">
        <v>4673</v>
      </c>
      <c r="F436" s="101" t="s">
        <v>2681</v>
      </c>
      <c r="G436" s="101" t="s">
        <v>3153</v>
      </c>
      <c r="H436" s="83" t="s">
        <v>1779</v>
      </c>
      <c r="I436" s="83" t="s">
        <v>1780</v>
      </c>
      <c r="J436" s="80" t="s">
        <v>1710</v>
      </c>
      <c r="K436" s="80" t="s">
        <v>1711</v>
      </c>
      <c r="L436" s="84">
        <v>35646</v>
      </c>
      <c r="M436" s="80">
        <f ca="1">DATEDIF(DBGenzai[[#This Row],[生年月日]],TODAY(),"Y")</f>
        <v>28</v>
      </c>
      <c r="N436" s="347">
        <v>1300</v>
      </c>
      <c r="O436" s="85"/>
      <c r="P436" s="347">
        <v>1700</v>
      </c>
      <c r="Q436" s="85"/>
      <c r="R436" s="347">
        <f t="shared" si="7"/>
        <v>400</v>
      </c>
      <c r="S436" s="85">
        <v>280000</v>
      </c>
      <c r="T436" s="78">
        <f>IF(OR(DBGenzai[[#This Row],[標準報酬]]="",DBGenzai[[#This Row],[標準報酬]]=0),"",ROUNDUP(_xlfn.XLOOKUP(DBGenzai[[#This Row],[標準報酬]],HDATE23[月  額],HDATE23[健康保険],"",0,1)-0.5,0))</f>
        <v>14042</v>
      </c>
      <c r="U4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5">
        <f ca="1">IF(DBGenzai[[#This Row],[年齢]]&lt;=69,_xlfn.XLOOKUP(DBGenzai[[#This Row],[標準報酬]],HDATE23[月  額],HDATE23[厚生年金],"",0,1),"0")</f>
        <v>25620</v>
      </c>
      <c r="W436" s="86">
        <v>46633</v>
      </c>
      <c r="X4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2" t="s">
        <v>1712</v>
      </c>
      <c r="Z436" s="80" t="s">
        <v>3071</v>
      </c>
      <c r="AA436" s="83" t="s">
        <v>3072</v>
      </c>
      <c r="AB436" s="83" t="s">
        <v>3076</v>
      </c>
      <c r="AC436" s="87">
        <v>45186</v>
      </c>
      <c r="AD436" s="87">
        <v>44818</v>
      </c>
      <c r="AE436" s="87">
        <v>45677</v>
      </c>
      <c r="AF436" s="87"/>
      <c r="AG436" s="103" t="s">
        <v>1306</v>
      </c>
      <c r="AH436" s="80" t="s">
        <v>1716</v>
      </c>
      <c r="AJ436" s="100">
        <f>DBGenzai[[#This Row],[入社日]]</f>
        <v>44818</v>
      </c>
      <c r="AK436" s="343"/>
      <c r="AL436" s="355"/>
      <c r="AM436" s="77"/>
      <c r="AN436" s="355"/>
      <c r="AO436" s="345"/>
    </row>
    <row r="437" spans="1:41">
      <c r="A437" s="79" t="s">
        <v>114</v>
      </c>
      <c r="B437" s="80">
        <v>220913</v>
      </c>
      <c r="C437" s="81"/>
      <c r="D437" s="82" t="s">
        <v>1782</v>
      </c>
      <c r="E437" s="101" t="s">
        <v>4624</v>
      </c>
      <c r="F437" s="82" t="s">
        <v>2658</v>
      </c>
      <c r="G437" s="82" t="s">
        <v>2659</v>
      </c>
      <c r="H437" s="83" t="s">
        <v>1783</v>
      </c>
      <c r="I437" s="83" t="s">
        <v>1784</v>
      </c>
      <c r="J437" s="80" t="s">
        <v>1710</v>
      </c>
      <c r="K437" s="80" t="s">
        <v>1785</v>
      </c>
      <c r="L437" s="84">
        <v>23650</v>
      </c>
      <c r="M437" s="80">
        <f ca="1">DATEDIF(DBGenzai[[#This Row],[生年月日]],TODAY(),"Y")</f>
        <v>61</v>
      </c>
      <c r="N437" s="347">
        <v>1250</v>
      </c>
      <c r="O437" s="85"/>
      <c r="P437" s="347">
        <v>1650</v>
      </c>
      <c r="Q437" s="85"/>
      <c r="R437" s="347">
        <f t="shared" si="7"/>
        <v>400</v>
      </c>
      <c r="S437" s="85"/>
      <c r="T437" s="78" t="str">
        <f>IF(OR(DBGenzai[[#This Row],[標準報酬]]="",DBGenzai[[#This Row],[標準報酬]]=0),"",ROUNDUP(_xlfn.XLOOKUP(DBGenzai[[#This Row],[標準報酬]],HDATE23[月  額],HDATE23[健康保険],"",0,1)-0.5,0))</f>
        <v/>
      </c>
      <c r="U4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5" t="str">
        <f ca="1">IF(DBGenzai[[#This Row],[年齢]]&lt;=69,_xlfn.XLOOKUP(DBGenzai[[#This Row],[標準報酬]],HDATE23[月  額],HDATE23[厚生年金],"",0,1),"0")</f>
        <v/>
      </c>
      <c r="W437" s="86"/>
      <c r="X4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2"/>
      <c r="Z437" s="80" t="s">
        <v>1786</v>
      </c>
      <c r="AA437" s="83" t="s">
        <v>1787</v>
      </c>
      <c r="AB437" s="83" t="s">
        <v>1788</v>
      </c>
      <c r="AC437" s="87" t="s">
        <v>1697</v>
      </c>
      <c r="AD437" s="87">
        <v>44823</v>
      </c>
      <c r="AE437" s="87">
        <v>44904</v>
      </c>
      <c r="AF437" s="87"/>
      <c r="AG437" s="103" t="s">
        <v>1306</v>
      </c>
      <c r="AH437" s="80" t="s">
        <v>1716</v>
      </c>
      <c r="AJ437" s="100">
        <f>DBGenzai[[#This Row],[入社日]]</f>
        <v>44823</v>
      </c>
      <c r="AK437" s="343"/>
      <c r="AL437" s="355"/>
      <c r="AM437" s="77"/>
      <c r="AN437" s="355"/>
      <c r="AO437" s="345"/>
    </row>
    <row r="438" spans="1:41">
      <c r="A438" s="79" t="s">
        <v>114</v>
      </c>
      <c r="B438" s="80">
        <v>220914</v>
      </c>
      <c r="C438" s="81">
        <v>5481</v>
      </c>
      <c r="D438" s="82" t="s">
        <v>2125</v>
      </c>
      <c r="E438" s="82" t="s">
        <v>4673</v>
      </c>
      <c r="F438" s="101" t="s">
        <v>2680</v>
      </c>
      <c r="G438" s="101" t="s">
        <v>3153</v>
      </c>
      <c r="H438" s="83" t="s">
        <v>1789</v>
      </c>
      <c r="I438" s="83" t="s">
        <v>1790</v>
      </c>
      <c r="J438" s="80" t="s">
        <v>1710</v>
      </c>
      <c r="K438" s="80" t="s">
        <v>1711</v>
      </c>
      <c r="L438" s="84">
        <v>30926</v>
      </c>
      <c r="M438" s="80">
        <f ca="1">DATEDIF(DBGenzai[[#This Row],[生年月日]],TODAY(),"Y")</f>
        <v>41</v>
      </c>
      <c r="N438" s="347">
        <v>1300</v>
      </c>
      <c r="O438" s="85"/>
      <c r="P438" s="347">
        <v>1700</v>
      </c>
      <c r="Q438" s="85"/>
      <c r="R438" s="347">
        <f t="shared" si="7"/>
        <v>400</v>
      </c>
      <c r="S438" s="85">
        <v>260000</v>
      </c>
      <c r="T438" s="78">
        <f>IF(OR(DBGenzai[[#This Row],[標準報酬]]="",DBGenzai[[#This Row],[標準報酬]]=0),"",ROUNDUP(_xlfn.XLOOKUP(DBGenzai[[#This Row],[標準報酬]],HDATE23[月  額],HDATE23[健康保険],"",0,1)-0.5,0))</f>
        <v>13039</v>
      </c>
      <c r="U438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5">
        <f ca="1">IF(DBGenzai[[#This Row],[年齢]]&lt;=69,_xlfn.XLOOKUP(DBGenzai[[#This Row],[標準報酬]],HDATE23[月  額],HDATE23[厚生年金],"",0,1),"0")</f>
        <v>23790</v>
      </c>
      <c r="W438" s="86">
        <v>45471</v>
      </c>
      <c r="X4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2" t="s">
        <v>1712</v>
      </c>
      <c r="Z438" s="80" t="s">
        <v>1791</v>
      </c>
      <c r="AA438" s="83" t="s">
        <v>1792</v>
      </c>
      <c r="AB438" s="83" t="s">
        <v>1793</v>
      </c>
      <c r="AC438" s="87">
        <v>44820</v>
      </c>
      <c r="AD438" s="87">
        <v>44823</v>
      </c>
      <c r="AE438" s="87">
        <v>45315</v>
      </c>
      <c r="AF438" s="87"/>
      <c r="AG438" s="103" t="s">
        <v>1306</v>
      </c>
      <c r="AH438" s="80" t="s">
        <v>1716</v>
      </c>
      <c r="AJ438" s="100">
        <f>DBGenzai[[#This Row],[入社日]]</f>
        <v>44823</v>
      </c>
      <c r="AK438" s="343"/>
      <c r="AL438" s="355"/>
      <c r="AM438" s="77"/>
      <c r="AN438" s="355"/>
      <c r="AO438" s="345"/>
    </row>
    <row r="439" spans="1:41">
      <c r="A439" s="111" t="s">
        <v>40</v>
      </c>
      <c r="B439" s="112">
        <v>221010</v>
      </c>
      <c r="C439" s="113">
        <v>5501</v>
      </c>
      <c r="D439" s="82" t="s">
        <v>2125</v>
      </c>
      <c r="E439" s="269" t="s">
        <v>4677</v>
      </c>
      <c r="F439" s="269" t="s">
        <v>2677</v>
      </c>
      <c r="G439" s="269" t="s">
        <v>3153</v>
      </c>
      <c r="H439" s="115" t="s">
        <v>1896</v>
      </c>
      <c r="I439" s="115" t="s">
        <v>1897</v>
      </c>
      <c r="J439" s="80" t="s">
        <v>1710</v>
      </c>
      <c r="K439" s="80" t="s">
        <v>1711</v>
      </c>
      <c r="L439" s="362">
        <v>35133</v>
      </c>
      <c r="M439" s="80">
        <f ca="1">DATEDIF(DBGenzai[[#This Row],[生年月日]],TODAY(),"Y")</f>
        <v>29</v>
      </c>
      <c r="N439" s="348">
        <v>1330</v>
      </c>
      <c r="O439" s="85" t="s">
        <v>4749</v>
      </c>
      <c r="P439" s="348">
        <v>1745</v>
      </c>
      <c r="Q439" s="85" t="s">
        <v>4751</v>
      </c>
      <c r="R439" s="348">
        <f t="shared" si="7"/>
        <v>415</v>
      </c>
      <c r="S439" s="85">
        <v>170000</v>
      </c>
      <c r="T439" s="78">
        <f>IF(OR(DBGenzai[[#This Row],[標準報酬]]="",DBGenzai[[#This Row],[標準報酬]]=0),"",ROUNDUP(_xlfn.XLOOKUP(DBGenzai[[#This Row],[標準報酬]],HDATE23[月  額],HDATE23[健康保険],"",0,1)-0.5,0))</f>
        <v>8525</v>
      </c>
      <c r="U4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5">
        <f ca="1">IF(DBGenzai[[#This Row],[年齢]]&lt;=69,_xlfn.XLOOKUP(DBGenzai[[#This Row],[標準報酬]],HDATE23[月  額],HDATE23[厚生年金],"",0,1),"0")</f>
        <v>15555</v>
      </c>
      <c r="W439" s="117">
        <v>46900</v>
      </c>
      <c r="X4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2" t="s">
        <v>1712</v>
      </c>
      <c r="Z439" s="112" t="s">
        <v>1818</v>
      </c>
      <c r="AA439" s="115" t="s">
        <v>2405</v>
      </c>
      <c r="AB439" s="115" t="s">
        <v>1820</v>
      </c>
      <c r="AC439" s="104"/>
      <c r="AD439" s="104">
        <v>45894</v>
      </c>
      <c r="AE439" s="104"/>
      <c r="AF439" s="104"/>
      <c r="AG439" s="104">
        <v>45894</v>
      </c>
      <c r="AH439" s="112" t="s">
        <v>4913</v>
      </c>
      <c r="AI439" s="118"/>
      <c r="AJ439" s="100">
        <f>DBGenzai[[#This Row],[入社日]]</f>
        <v>45894</v>
      </c>
      <c r="AK439" s="343"/>
      <c r="AL439" s="355"/>
      <c r="AM439" s="77"/>
      <c r="AN439" s="355"/>
      <c r="AO439" s="345"/>
    </row>
    <row r="440" spans="1:41">
      <c r="A440" s="79" t="s">
        <v>114</v>
      </c>
      <c r="B440" s="80">
        <v>220916</v>
      </c>
      <c r="C440" s="81"/>
      <c r="D440" s="82" t="s">
        <v>1773</v>
      </c>
      <c r="E440" s="101" t="s">
        <v>4650</v>
      </c>
      <c r="F440" s="101"/>
      <c r="G440" s="101"/>
      <c r="H440" s="83" t="s">
        <v>1796</v>
      </c>
      <c r="I440" s="83" t="s">
        <v>1797</v>
      </c>
      <c r="J440" s="80" t="s">
        <v>43</v>
      </c>
      <c r="K440" s="80" t="s">
        <v>44</v>
      </c>
      <c r="L440" s="84">
        <v>34617</v>
      </c>
      <c r="M440" s="80">
        <f ca="1">DATEDIF(DBGenzai[[#This Row],[生年月日]],TODAY(),"Y")</f>
        <v>31</v>
      </c>
      <c r="N440" s="347">
        <v>1600</v>
      </c>
      <c r="O440" s="85"/>
      <c r="P440" s="347">
        <v>2100</v>
      </c>
      <c r="Q440" s="85" t="s">
        <v>3945</v>
      </c>
      <c r="R440" s="347">
        <f t="shared" si="7"/>
        <v>500</v>
      </c>
      <c r="S440" s="85">
        <v>360000</v>
      </c>
      <c r="T440" s="78">
        <f>IF(OR(DBGenzai[[#This Row],[標準報酬]]="",DBGenzai[[#This Row],[標準報酬]]=0),"",ROUNDUP(_xlfn.XLOOKUP(DBGenzai[[#This Row],[標準報酬]],HDATE23[月  額],HDATE23[健康保険],"",0,1)-0.5,0))</f>
        <v>18054</v>
      </c>
      <c r="U4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5">
        <f ca="1">IF(DBGenzai[[#This Row],[年齢]]&lt;=69,_xlfn.XLOOKUP(DBGenzai[[#This Row],[標準報酬]],HDATE23[月  額],HDATE23[厚生年金],"",0,1),"0")</f>
        <v>32940</v>
      </c>
      <c r="W440" s="86">
        <v>46644</v>
      </c>
      <c r="X4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2" t="s">
        <v>1712</v>
      </c>
      <c r="Z440" s="80" t="s">
        <v>1798</v>
      </c>
      <c r="AA440" s="83" t="s">
        <v>1799</v>
      </c>
      <c r="AB440" s="83" t="s">
        <v>2017</v>
      </c>
      <c r="AC440" s="87">
        <v>44816</v>
      </c>
      <c r="AD440" s="87">
        <v>44825</v>
      </c>
      <c r="AE440" s="87">
        <v>45814</v>
      </c>
      <c r="AF440" s="87"/>
      <c r="AG440" s="103" t="s">
        <v>1306</v>
      </c>
      <c r="AH440" s="80" t="s">
        <v>1800</v>
      </c>
      <c r="AI440" s="73" t="s">
        <v>2018</v>
      </c>
      <c r="AJ440" s="100">
        <f>DBGenzai[[#This Row],[入社日]]</f>
        <v>44825</v>
      </c>
      <c r="AK440" s="343"/>
      <c r="AL440" s="355"/>
      <c r="AM440" s="77"/>
      <c r="AN440" s="355"/>
      <c r="AO440" s="345"/>
    </row>
    <row r="441" spans="1:41">
      <c r="A441" s="79" t="s">
        <v>114</v>
      </c>
      <c r="B441" s="80">
        <v>220917</v>
      </c>
      <c r="C441" s="81"/>
      <c r="D441" s="82" t="s">
        <v>1773</v>
      </c>
      <c r="E441" s="101"/>
      <c r="F441" s="101"/>
      <c r="G441" s="101"/>
      <c r="H441" s="83" t="s">
        <v>1801</v>
      </c>
      <c r="I441" s="83" t="s">
        <v>1802</v>
      </c>
      <c r="J441" s="80" t="s">
        <v>43</v>
      </c>
      <c r="K441" s="80" t="s">
        <v>44</v>
      </c>
      <c r="L441" s="84">
        <v>33963</v>
      </c>
      <c r="M441" s="80">
        <f ca="1">DATEDIF(DBGenzai[[#This Row],[生年月日]],TODAY(),"Y")</f>
        <v>32</v>
      </c>
      <c r="N441" s="347">
        <v>1400</v>
      </c>
      <c r="O441" s="85"/>
      <c r="P441" s="347">
        <v>2000</v>
      </c>
      <c r="Q441" s="85"/>
      <c r="R441" s="347">
        <f t="shared" si="7"/>
        <v>600</v>
      </c>
      <c r="S441" s="85">
        <v>340000</v>
      </c>
      <c r="T441" s="78">
        <f>IF(OR(DBGenzai[[#This Row],[標準報酬]]="",DBGenzai[[#This Row],[標準報酬]]=0),"",ROUNDUP(_xlfn.XLOOKUP(DBGenzai[[#This Row],[標準報酬]],HDATE23[月  額],HDATE23[健康保険],"",0,1)-0.5,0))</f>
        <v>17051</v>
      </c>
      <c r="U4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5">
        <f ca="1">IF(DBGenzai[[#This Row],[年齢]]&lt;=69,_xlfn.XLOOKUP(DBGenzai[[#This Row],[標準報酬]],HDATE23[月  額],HDATE23[厚生年金],"",0,1),"0")</f>
        <v>31110</v>
      </c>
      <c r="W441" s="86">
        <v>45549</v>
      </c>
      <c r="X4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2" t="s">
        <v>1712</v>
      </c>
      <c r="Z441" s="80" t="s">
        <v>1798</v>
      </c>
      <c r="AA441" s="83" t="s">
        <v>1799</v>
      </c>
      <c r="AB441" s="83" t="s">
        <v>2392</v>
      </c>
      <c r="AC441" s="87">
        <v>44816</v>
      </c>
      <c r="AD441" s="87">
        <v>44825</v>
      </c>
      <c r="AE441" s="87">
        <v>45350</v>
      </c>
      <c r="AF441" s="87"/>
      <c r="AG441" s="103" t="s">
        <v>1306</v>
      </c>
      <c r="AH441" s="80" t="s">
        <v>1800</v>
      </c>
      <c r="AJ441" s="100">
        <f>DBGenzai[[#This Row],[入社日]]</f>
        <v>44825</v>
      </c>
      <c r="AK441" s="343"/>
      <c r="AL441" s="355"/>
      <c r="AM441" s="77"/>
      <c r="AN441" s="355"/>
      <c r="AO441" s="345"/>
    </row>
    <row r="442" spans="1:41">
      <c r="A442" s="79" t="s">
        <v>114</v>
      </c>
      <c r="B442" s="80">
        <v>220918</v>
      </c>
      <c r="C442" s="81">
        <v>232082</v>
      </c>
      <c r="D442" s="82" t="s">
        <v>152</v>
      </c>
      <c r="E442" s="101" t="s">
        <v>4630</v>
      </c>
      <c r="F442" s="256" t="s">
        <v>3771</v>
      </c>
      <c r="G442" s="256" t="s">
        <v>3772</v>
      </c>
      <c r="H442" s="83" t="s">
        <v>1804</v>
      </c>
      <c r="I442" s="83" t="s">
        <v>1805</v>
      </c>
      <c r="J442" s="80" t="s">
        <v>1710</v>
      </c>
      <c r="K442" s="80" t="s">
        <v>1711</v>
      </c>
      <c r="L442" s="84">
        <v>36871</v>
      </c>
      <c r="M442" s="80">
        <f ca="1">DATEDIF(DBGenzai[[#This Row],[生年月日]],TODAY(),"Y")</f>
        <v>25</v>
      </c>
      <c r="N442" s="347">
        <v>1320</v>
      </c>
      <c r="O442" s="85"/>
      <c r="P442" s="347">
        <v>1740</v>
      </c>
      <c r="Q442" s="85"/>
      <c r="R442" s="347">
        <f t="shared" si="7"/>
        <v>420</v>
      </c>
      <c r="S442" s="85">
        <v>300000</v>
      </c>
      <c r="T442" s="78">
        <f>IF(OR(DBGenzai[[#This Row],[標準報酬]]="",DBGenzai[[#This Row],[標準報酬]]=0),"",ROUNDUP(_xlfn.XLOOKUP(DBGenzai[[#This Row],[標準報酬]],HDATE23[月  額],HDATE23[健康保険],"",0,1)-0.5,0))</f>
        <v>15045</v>
      </c>
      <c r="U4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5">
        <f ca="1">IF(DBGenzai[[#This Row],[年齢]]&lt;=69,_xlfn.XLOOKUP(DBGenzai[[#This Row],[標準報酬]],HDATE23[月  額],HDATE23[厚生年金],"",0,1),"0")</f>
        <v>27450</v>
      </c>
      <c r="W442" s="86">
        <v>46281</v>
      </c>
      <c r="X4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2" t="s">
        <v>1712</v>
      </c>
      <c r="Z442" s="80" t="s">
        <v>1806</v>
      </c>
      <c r="AA442" s="83" t="s">
        <v>1869</v>
      </c>
      <c r="AB442" s="83" t="s">
        <v>1890</v>
      </c>
      <c r="AC442" s="87">
        <v>44849</v>
      </c>
      <c r="AD442" s="87">
        <v>44827</v>
      </c>
      <c r="AE442" s="87">
        <v>45804</v>
      </c>
      <c r="AF442" s="87"/>
      <c r="AG442" s="103" t="s">
        <v>1306</v>
      </c>
      <c r="AH442" s="80" t="s">
        <v>1800</v>
      </c>
      <c r="AJ442" s="100">
        <f>DBGenzai[[#This Row],[入社日]]</f>
        <v>44827</v>
      </c>
      <c r="AK442" s="343"/>
      <c r="AL442" s="355"/>
      <c r="AM442" s="77"/>
      <c r="AN442" s="355"/>
      <c r="AO442" s="345"/>
    </row>
    <row r="443" spans="1:41">
      <c r="A443" s="79" t="s">
        <v>114</v>
      </c>
      <c r="B443" s="80">
        <v>220919</v>
      </c>
      <c r="C443" s="81">
        <v>232083</v>
      </c>
      <c r="D443" s="82" t="s">
        <v>152</v>
      </c>
      <c r="E443" s="101" t="s">
        <v>4630</v>
      </c>
      <c r="F443" s="256" t="s">
        <v>3771</v>
      </c>
      <c r="G443" s="256" t="s">
        <v>3772</v>
      </c>
      <c r="H443" s="83" t="s">
        <v>1809</v>
      </c>
      <c r="I443" s="83" t="s">
        <v>1810</v>
      </c>
      <c r="J443" s="80" t="s">
        <v>1710</v>
      </c>
      <c r="K443" s="80" t="s">
        <v>1711</v>
      </c>
      <c r="L443" s="84">
        <v>36871</v>
      </c>
      <c r="M443" s="80">
        <f ca="1">DATEDIF(DBGenzai[[#This Row],[生年月日]],TODAY(),"Y")</f>
        <v>25</v>
      </c>
      <c r="N443" s="347">
        <v>1320</v>
      </c>
      <c r="O443" s="85"/>
      <c r="P443" s="347">
        <v>1740</v>
      </c>
      <c r="Q443" s="85"/>
      <c r="R443" s="347">
        <f t="shared" si="7"/>
        <v>420</v>
      </c>
      <c r="S443" s="85">
        <v>320000</v>
      </c>
      <c r="T443" s="78">
        <f>IF(OR(DBGenzai[[#This Row],[標準報酬]]="",DBGenzai[[#This Row],[標準報酬]]=0),"",ROUNDUP(_xlfn.XLOOKUP(DBGenzai[[#This Row],[標準報酬]],HDATE23[月  額],HDATE23[健康保険],"",0,1)-0.5,0))</f>
        <v>16048</v>
      </c>
      <c r="U4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5">
        <f ca="1">IF(DBGenzai[[#This Row],[年齢]]&lt;=69,_xlfn.XLOOKUP(DBGenzai[[#This Row],[標準報酬]],HDATE23[月  額],HDATE23[厚生年金],"",0,1),"0")</f>
        <v>29280</v>
      </c>
      <c r="W443" s="86">
        <v>46281</v>
      </c>
      <c r="X4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2" t="s">
        <v>1712</v>
      </c>
      <c r="Z443" s="80" t="s">
        <v>1806</v>
      </c>
      <c r="AA443" s="83" t="s">
        <v>1869</v>
      </c>
      <c r="AB443" s="83" t="s">
        <v>1890</v>
      </c>
      <c r="AC443" s="87">
        <v>44849</v>
      </c>
      <c r="AD443" s="87">
        <v>44827</v>
      </c>
      <c r="AE443" s="87">
        <v>45807</v>
      </c>
      <c r="AF443" s="87"/>
      <c r="AG443" s="103" t="s">
        <v>1306</v>
      </c>
      <c r="AH443" s="80" t="s">
        <v>1800</v>
      </c>
      <c r="AJ443" s="100">
        <f>DBGenzai[[#This Row],[入社日]]</f>
        <v>44827</v>
      </c>
      <c r="AK443" s="343"/>
      <c r="AL443" s="355"/>
      <c r="AM443" s="77"/>
      <c r="AN443" s="355"/>
      <c r="AO443" s="345"/>
    </row>
    <row r="444" spans="1:41">
      <c r="A444" s="79" t="s">
        <v>114</v>
      </c>
      <c r="B444" s="80">
        <v>220920</v>
      </c>
      <c r="C444" s="81">
        <v>232081</v>
      </c>
      <c r="D444" s="82" t="s">
        <v>152</v>
      </c>
      <c r="E444" s="101" t="s">
        <v>4630</v>
      </c>
      <c r="F444" s="256" t="s">
        <v>1991</v>
      </c>
      <c r="G444" s="256" t="s">
        <v>2632</v>
      </c>
      <c r="H444" s="83" t="s">
        <v>1811</v>
      </c>
      <c r="I444" s="83" t="s">
        <v>1812</v>
      </c>
      <c r="J444" s="80" t="s">
        <v>1710</v>
      </c>
      <c r="K444" s="80" t="s">
        <v>1711</v>
      </c>
      <c r="L444" s="84">
        <v>36859</v>
      </c>
      <c r="M444" s="80">
        <f ca="1">DATEDIF(DBGenzai[[#This Row],[生年月日]],TODAY(),"Y")</f>
        <v>25</v>
      </c>
      <c r="N444" s="347">
        <v>1300</v>
      </c>
      <c r="O444" s="85"/>
      <c r="P444" s="347">
        <v>1660</v>
      </c>
      <c r="Q444" s="85"/>
      <c r="R444" s="347">
        <f t="shared" si="7"/>
        <v>360</v>
      </c>
      <c r="S444" s="85">
        <v>280000</v>
      </c>
      <c r="T444" s="78">
        <f>IF(OR(DBGenzai[[#This Row],[標準報酬]]="",DBGenzai[[#This Row],[標準報酬]]=0),"",ROUNDUP(_xlfn.XLOOKUP(DBGenzai[[#This Row],[標準報酬]],HDATE23[月  額],HDATE23[健康保険],"",0,1)-0.5,0))</f>
        <v>14042</v>
      </c>
      <c r="U4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5">
        <f ca="1">IF(DBGenzai[[#This Row],[年齢]]&lt;=69,_xlfn.XLOOKUP(DBGenzai[[#This Row],[標準報酬]],HDATE23[月  額],HDATE23[厚生年金],"",0,1),"0")</f>
        <v>25620</v>
      </c>
      <c r="W444" s="86">
        <v>46281</v>
      </c>
      <c r="X4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2" t="s">
        <v>1712</v>
      </c>
      <c r="Z444" s="80" t="s">
        <v>1806</v>
      </c>
      <c r="AA444" s="83" t="s">
        <v>1807</v>
      </c>
      <c r="AB444" s="83" t="s">
        <v>1209</v>
      </c>
      <c r="AC444" s="87">
        <v>44820</v>
      </c>
      <c r="AD444" s="87">
        <v>44827</v>
      </c>
      <c r="AE444" s="87">
        <v>45275</v>
      </c>
      <c r="AF444" s="87"/>
      <c r="AG444" s="103" t="s">
        <v>1306</v>
      </c>
      <c r="AH444" s="80" t="s">
        <v>1800</v>
      </c>
      <c r="AJ444" s="100">
        <f>DBGenzai[[#This Row],[入社日]]</f>
        <v>44827</v>
      </c>
      <c r="AK444" s="343"/>
      <c r="AL444" s="355"/>
      <c r="AM444" s="77"/>
      <c r="AN444" s="355"/>
      <c r="AO444" s="345"/>
    </row>
    <row r="445" spans="1:41">
      <c r="A445" s="79" t="s">
        <v>40</v>
      </c>
      <c r="B445" s="80">
        <v>220921</v>
      </c>
      <c r="C445" s="81"/>
      <c r="D445" s="82" t="s">
        <v>2103</v>
      </c>
      <c r="E445" s="101" t="s">
        <v>4619</v>
      </c>
      <c r="F445" s="101" t="s">
        <v>2747</v>
      </c>
      <c r="G445" s="101" t="s">
        <v>2748</v>
      </c>
      <c r="H445" s="83" t="s">
        <v>1813</v>
      </c>
      <c r="I445" s="83" t="s">
        <v>1814</v>
      </c>
      <c r="J445" s="80" t="s">
        <v>1710</v>
      </c>
      <c r="K445" s="80" t="s">
        <v>1711</v>
      </c>
      <c r="L445" s="84">
        <v>35737</v>
      </c>
      <c r="M445" s="80">
        <f ca="1">DATEDIF(DBGenzai[[#This Row],[生年月日]],TODAY(),"Y")</f>
        <v>28</v>
      </c>
      <c r="N445" s="347">
        <v>1300</v>
      </c>
      <c r="O445" s="85"/>
      <c r="P445" s="347">
        <v>1800</v>
      </c>
      <c r="Q445" s="85"/>
      <c r="R445" s="347">
        <f t="shared" si="7"/>
        <v>500</v>
      </c>
      <c r="S445" s="85">
        <v>240000</v>
      </c>
      <c r="T445" s="78">
        <f>IF(OR(DBGenzai[[#This Row],[標準報酬]]="",DBGenzai[[#This Row],[標準報酬]]=0),"",ROUNDUP(_xlfn.XLOOKUP(DBGenzai[[#This Row],[標準報酬]],HDATE23[月  額],HDATE23[健康保険],"",0,1)-0.5,0))</f>
        <v>12036</v>
      </c>
      <c r="U4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5">
        <f ca="1">IF(DBGenzai[[#This Row],[年齢]]&lt;=69,_xlfn.XLOOKUP(DBGenzai[[#This Row],[標準報酬]],HDATE23[月  額],HDATE23[厚生年金],"",0,1),"0")</f>
        <v>21960</v>
      </c>
      <c r="W445" s="86">
        <v>46281</v>
      </c>
      <c r="X4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2" t="s">
        <v>1712</v>
      </c>
      <c r="Z445" s="80" t="s">
        <v>47</v>
      </c>
      <c r="AA445" s="83" t="s">
        <v>2130</v>
      </c>
      <c r="AB445" s="83" t="s">
        <v>1739</v>
      </c>
      <c r="AC445" s="87">
        <v>44827</v>
      </c>
      <c r="AD445" s="87">
        <v>44830</v>
      </c>
      <c r="AE445" s="87"/>
      <c r="AF445" s="87"/>
      <c r="AG445" s="103" t="s">
        <v>1306</v>
      </c>
      <c r="AH445" s="80" t="s">
        <v>1815</v>
      </c>
      <c r="AI445" s="73" t="s">
        <v>2256</v>
      </c>
      <c r="AJ445" s="100">
        <f>DBGenzai[[#This Row],[入社日]]</f>
        <v>44830</v>
      </c>
      <c r="AK445" s="343"/>
      <c r="AL445" s="355"/>
      <c r="AM445" s="77"/>
      <c r="AN445" s="355"/>
      <c r="AO445" s="345"/>
    </row>
    <row r="446" spans="1:41">
      <c r="A446" s="79" t="s">
        <v>114</v>
      </c>
      <c r="B446" s="80">
        <v>220922</v>
      </c>
      <c r="C446" s="81">
        <v>5493</v>
      </c>
      <c r="D446" s="82" t="s">
        <v>2125</v>
      </c>
      <c r="E446" s="259" t="s">
        <v>4672</v>
      </c>
      <c r="F446" s="259" t="s">
        <v>2679</v>
      </c>
      <c r="G446" s="259" t="s">
        <v>2675</v>
      </c>
      <c r="H446" s="83" t="s">
        <v>1816</v>
      </c>
      <c r="I446" s="83" t="s">
        <v>1817</v>
      </c>
      <c r="J446" s="80" t="s">
        <v>1710</v>
      </c>
      <c r="K446" s="80" t="s">
        <v>1711</v>
      </c>
      <c r="L446" s="84">
        <v>34978</v>
      </c>
      <c r="M446" s="80">
        <f ca="1">DATEDIF(DBGenzai[[#This Row],[生年月日]],TODAY(),"Y")</f>
        <v>30</v>
      </c>
      <c r="N446" s="347">
        <v>1300</v>
      </c>
      <c r="O446" s="85"/>
      <c r="P446" s="347">
        <v>1700</v>
      </c>
      <c r="Q446" s="85"/>
      <c r="R446" s="347">
        <f t="shared" si="7"/>
        <v>400</v>
      </c>
      <c r="S446" s="85">
        <v>300000</v>
      </c>
      <c r="T446" s="78">
        <f>IF(OR(DBGenzai[[#This Row],[標準報酬]]="",DBGenzai[[#This Row],[標準報酬]]=0),"",ROUNDUP(_xlfn.XLOOKUP(DBGenzai[[#This Row],[標準報酬]],HDATE23[月  額],HDATE23[健康保険],"",0,1)-0.5,0))</f>
        <v>15045</v>
      </c>
      <c r="U4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5">
        <f ca="1">IF(DBGenzai[[#This Row],[年齢]]&lt;=69,_xlfn.XLOOKUP(DBGenzai[[#This Row],[標準報酬]],HDATE23[月  額],HDATE23[厚生年金],"",0,1),"0")</f>
        <v>27450</v>
      </c>
      <c r="W446" s="86">
        <v>46128</v>
      </c>
      <c r="X4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2" t="s">
        <v>1712</v>
      </c>
      <c r="Z446" s="80" t="s">
        <v>1818</v>
      </c>
      <c r="AA446" s="83" t="s">
        <v>1819</v>
      </c>
      <c r="AB446" s="83" t="s">
        <v>1820</v>
      </c>
      <c r="AC446" s="87"/>
      <c r="AD446" s="87">
        <v>44830</v>
      </c>
      <c r="AE446" s="87">
        <v>45198</v>
      </c>
      <c r="AF446" s="87"/>
      <c r="AG446" s="103" t="s">
        <v>1306</v>
      </c>
      <c r="AH446" s="80" t="s">
        <v>1815</v>
      </c>
      <c r="AJ446" s="100">
        <f>DBGenzai[[#This Row],[入社日]]</f>
        <v>44830</v>
      </c>
      <c r="AK446" s="343"/>
      <c r="AL446" s="355"/>
      <c r="AM446" s="77"/>
      <c r="AN446" s="355"/>
      <c r="AO446" s="345"/>
    </row>
    <row r="447" spans="1:41">
      <c r="A447" s="79" t="s">
        <v>114</v>
      </c>
      <c r="B447" s="80">
        <v>210306</v>
      </c>
      <c r="C447" s="81"/>
      <c r="D447" s="82" t="s">
        <v>283</v>
      </c>
      <c r="E447" s="101"/>
      <c r="F447" s="101"/>
      <c r="G447" s="101"/>
      <c r="H447" s="83" t="s">
        <v>206</v>
      </c>
      <c r="I447" s="83" t="s">
        <v>207</v>
      </c>
      <c r="J447" s="80" t="s">
        <v>43</v>
      </c>
      <c r="K447" s="80" t="s">
        <v>44</v>
      </c>
      <c r="L447" s="84">
        <v>33294</v>
      </c>
      <c r="M447" s="80">
        <f ca="1">DATEDIF(DBGenzai[[#This Row],[生年月日]],TODAY(),"Y")</f>
        <v>34</v>
      </c>
      <c r="N447" s="347">
        <v>1450</v>
      </c>
      <c r="O447" s="85"/>
      <c r="P447" s="347">
        <v>2100</v>
      </c>
      <c r="Q447" s="85" t="s">
        <v>3377</v>
      </c>
      <c r="R447" s="347">
        <f t="shared" si="7"/>
        <v>650</v>
      </c>
      <c r="S447" s="85">
        <v>240000</v>
      </c>
      <c r="T447" s="78">
        <f>IF(OR(DBGenzai[[#This Row],[標準報酬]]="",DBGenzai[[#This Row],[標準報酬]]=0),"",ROUNDUP(_xlfn.XLOOKUP(DBGenzai[[#This Row],[標準報酬]],HDATE23[月  額],HDATE23[健康保険],"",0,1)-0.5,0))</f>
        <v>12036</v>
      </c>
      <c r="U4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5">
        <f ca="1">IF(DBGenzai[[#This Row],[年齢]]&lt;=69,_xlfn.XLOOKUP(DBGenzai[[#This Row],[標準報酬]],HDATE23[月  額],HDATE23[厚生年金],"",0,1),"0")</f>
        <v>21960</v>
      </c>
      <c r="W447" s="86">
        <v>45850</v>
      </c>
      <c r="X4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2" t="s">
        <v>46</v>
      </c>
      <c r="Z447" s="80" t="s">
        <v>1698</v>
      </c>
      <c r="AA447" s="83" t="s">
        <v>2301</v>
      </c>
      <c r="AB447" s="83" t="s">
        <v>2302</v>
      </c>
      <c r="AC447" s="87" t="s">
        <v>1697</v>
      </c>
      <c r="AD447" s="87">
        <v>44831</v>
      </c>
      <c r="AE447" s="87">
        <v>45367</v>
      </c>
      <c r="AF447" s="87"/>
      <c r="AG447" s="103" t="s">
        <v>1306</v>
      </c>
      <c r="AH447" s="80" t="s">
        <v>1815</v>
      </c>
      <c r="AJ447" s="100">
        <f>DBGenzai[[#This Row],[入社日]]</f>
        <v>44831</v>
      </c>
      <c r="AK447" s="343"/>
      <c r="AL447" s="355"/>
      <c r="AM447" s="77"/>
      <c r="AN447" s="355"/>
      <c r="AO447" s="345"/>
    </row>
    <row r="448" spans="1:41">
      <c r="A448" s="79" t="s">
        <v>114</v>
      </c>
      <c r="B448" s="80">
        <v>220923</v>
      </c>
      <c r="C448" s="81"/>
      <c r="D448" s="82" t="s">
        <v>1803</v>
      </c>
      <c r="E448" s="82"/>
      <c r="F448" s="259"/>
      <c r="G448" s="259"/>
      <c r="H448" s="83" t="s">
        <v>1821</v>
      </c>
      <c r="I448" s="83" t="s">
        <v>1822</v>
      </c>
      <c r="J448" s="80" t="s">
        <v>1710</v>
      </c>
      <c r="K448" s="80" t="s">
        <v>1711</v>
      </c>
      <c r="L448" s="84">
        <v>36686</v>
      </c>
      <c r="M448" s="80">
        <f ca="1">DATEDIF(DBGenzai[[#This Row],[生年月日]],TODAY(),"Y")</f>
        <v>25</v>
      </c>
      <c r="N448" s="347">
        <v>1200</v>
      </c>
      <c r="O448" s="85"/>
      <c r="P448" s="347">
        <v>1650</v>
      </c>
      <c r="Q448" s="85"/>
      <c r="R448" s="347">
        <f t="shared" si="7"/>
        <v>450</v>
      </c>
      <c r="S448" s="85"/>
      <c r="T448" s="78" t="str">
        <f>IF(OR(DBGenzai[[#This Row],[標準報酬]]="",DBGenzai[[#This Row],[標準報酬]]=0),"",ROUNDUP(_xlfn.XLOOKUP(DBGenzai[[#This Row],[標準報酬]],HDATE23[月  額],HDATE23[健康保険],"",0,1)-0.5,0))</f>
        <v/>
      </c>
      <c r="U4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5" t="str">
        <f ca="1">IF(DBGenzai[[#This Row],[年齢]]&lt;=69,_xlfn.XLOOKUP(DBGenzai[[#This Row],[標準報酬]],HDATE23[月  額],HDATE23[厚生年金],"",0,1),"0")</f>
        <v/>
      </c>
      <c r="W448" s="86">
        <v>45192</v>
      </c>
      <c r="X4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2" t="s">
        <v>1712</v>
      </c>
      <c r="Z448" s="80" t="s">
        <v>1207</v>
      </c>
      <c r="AA448" s="83" t="s">
        <v>1208</v>
      </c>
      <c r="AB448" s="83" t="s">
        <v>1808</v>
      </c>
      <c r="AC448" s="87"/>
      <c r="AD448" s="87">
        <v>44834</v>
      </c>
      <c r="AE448" s="87">
        <v>44839</v>
      </c>
      <c r="AF448" s="87"/>
      <c r="AG448" s="103" t="s">
        <v>1306</v>
      </c>
      <c r="AH448" s="80" t="s">
        <v>1815</v>
      </c>
      <c r="AJ448" s="100">
        <f>DBGenzai[[#This Row],[入社日]]</f>
        <v>44834</v>
      </c>
      <c r="AK448" s="343"/>
      <c r="AL448" s="355"/>
      <c r="AM448" s="77"/>
      <c r="AN448" s="355"/>
      <c r="AO448" s="345"/>
    </row>
    <row r="449" spans="1:41">
      <c r="A449" s="79" t="s">
        <v>40</v>
      </c>
      <c r="B449" s="80">
        <v>220314</v>
      </c>
      <c r="C449" s="81">
        <v>222042</v>
      </c>
      <c r="D449" s="82" t="s">
        <v>2103</v>
      </c>
      <c r="E449" s="101" t="s">
        <v>4619</v>
      </c>
      <c r="F449" s="101" t="s">
        <v>2747</v>
      </c>
      <c r="G449" s="101" t="s">
        <v>2748</v>
      </c>
      <c r="H449" s="83" t="s">
        <v>849</v>
      </c>
      <c r="I449" s="83" t="s">
        <v>1741</v>
      </c>
      <c r="J449" s="80" t="s">
        <v>43</v>
      </c>
      <c r="K449" s="80" t="s">
        <v>44</v>
      </c>
      <c r="L449" s="84">
        <v>34424</v>
      </c>
      <c r="M449" s="80">
        <f ca="1">DATEDIF(DBGenzai[[#This Row],[生年月日]],TODAY(),"Y")</f>
        <v>31</v>
      </c>
      <c r="N449" s="347">
        <v>1300</v>
      </c>
      <c r="O449" s="85"/>
      <c r="P449" s="347">
        <v>1800</v>
      </c>
      <c r="Q449" s="85"/>
      <c r="R449" s="347">
        <f t="shared" si="7"/>
        <v>500</v>
      </c>
      <c r="S449" s="85">
        <v>220000</v>
      </c>
      <c r="T449" s="78">
        <f>IF(OR(DBGenzai[[#This Row],[標準報酬]]="",DBGenzai[[#This Row],[標準報酬]]=0),"",ROUNDUP(_xlfn.XLOOKUP(DBGenzai[[#This Row],[標準報酬]],HDATE23[月  額],HDATE23[健康保険],"",0,1)-0.5,0))</f>
        <v>11033</v>
      </c>
      <c r="U4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5">
        <f ca="1">IF(DBGenzai[[#This Row],[年齢]]&lt;=69,_xlfn.XLOOKUP(DBGenzai[[#This Row],[標準報酬]],HDATE23[月  額],HDATE23[厚生年金],"",0,1),"0")</f>
        <v>20130</v>
      </c>
      <c r="W449" s="86">
        <v>46742</v>
      </c>
      <c r="X4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2" t="s">
        <v>46</v>
      </c>
      <c r="Z449" s="80" t="s">
        <v>47</v>
      </c>
      <c r="AA449" s="83" t="s">
        <v>2130</v>
      </c>
      <c r="AB449" s="83" t="s">
        <v>2564</v>
      </c>
      <c r="AC449" s="87">
        <v>44835</v>
      </c>
      <c r="AD449" s="87">
        <v>44837</v>
      </c>
      <c r="AE449" s="87"/>
      <c r="AF449" s="87"/>
      <c r="AG449" s="80">
        <v>22.05</v>
      </c>
      <c r="AH449" s="80" t="s">
        <v>50</v>
      </c>
      <c r="AI449" s="73" t="s">
        <v>2887</v>
      </c>
      <c r="AJ449" s="100">
        <f>DBGenzai[[#This Row],[入社日]]</f>
        <v>44837</v>
      </c>
      <c r="AK449" s="343"/>
      <c r="AL449" s="355"/>
      <c r="AM449" s="77"/>
      <c r="AN449" s="355"/>
      <c r="AO449" s="345"/>
    </row>
    <row r="450" spans="1:41">
      <c r="A450" s="79" t="s">
        <v>114</v>
      </c>
      <c r="B450" s="80">
        <v>221001</v>
      </c>
      <c r="C450" s="80">
        <v>6546</v>
      </c>
      <c r="D450" s="82" t="s">
        <v>1823</v>
      </c>
      <c r="E450" s="101" t="s">
        <v>4678</v>
      </c>
      <c r="F450" s="101" t="s">
        <v>2499</v>
      </c>
      <c r="G450" s="101" t="s">
        <v>2671</v>
      </c>
      <c r="H450" s="83" t="s">
        <v>1824</v>
      </c>
      <c r="I450" s="83" t="s">
        <v>1825</v>
      </c>
      <c r="J450" s="80" t="s">
        <v>1710</v>
      </c>
      <c r="K450" s="80" t="s">
        <v>1711</v>
      </c>
      <c r="L450" s="84">
        <v>35097</v>
      </c>
      <c r="M450" s="80">
        <f ca="1">DATEDIF(DBGenzai[[#This Row],[生年月日]],TODAY(),"Y")</f>
        <v>29</v>
      </c>
      <c r="N450" s="347">
        <v>1400</v>
      </c>
      <c r="O450" s="85"/>
      <c r="P450" s="347">
        <v>1900</v>
      </c>
      <c r="Q450" s="85"/>
      <c r="R450" s="347">
        <f t="shared" si="7"/>
        <v>500</v>
      </c>
      <c r="S450" s="85">
        <v>240000</v>
      </c>
      <c r="T450" s="78">
        <f>IF(OR(DBGenzai[[#This Row],[標準報酬]]="",DBGenzai[[#This Row],[標準報酬]]=0),"",ROUNDUP(_xlfn.XLOOKUP(DBGenzai[[#This Row],[標準報酬]],HDATE23[月  額],HDATE23[健康保険],"",0,1)-0.5,0))</f>
        <v>12036</v>
      </c>
      <c r="U4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5">
        <f ca="1">IF(DBGenzai[[#This Row],[年齢]]&lt;=69,_xlfn.XLOOKUP(DBGenzai[[#This Row],[標準報酬]],HDATE23[月  額],HDATE23[厚生年金],"",0,1),"0")</f>
        <v>21960</v>
      </c>
      <c r="W450" s="86">
        <v>46058</v>
      </c>
      <c r="X4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2" t="s">
        <v>1712</v>
      </c>
      <c r="Z450" s="80" t="s">
        <v>1860</v>
      </c>
      <c r="AA450" s="83" t="s">
        <v>1859</v>
      </c>
      <c r="AB450" s="83" t="s">
        <v>1891</v>
      </c>
      <c r="AC450" s="87">
        <v>44833</v>
      </c>
      <c r="AD450" s="87">
        <v>44837</v>
      </c>
      <c r="AE450" s="87">
        <v>45765</v>
      </c>
      <c r="AF450" s="87"/>
      <c r="AG450" s="103" t="s">
        <v>1865</v>
      </c>
      <c r="AH450" s="80" t="s">
        <v>1866</v>
      </c>
      <c r="AJ450" s="100">
        <f>DBGenzai[[#This Row],[入社日]]</f>
        <v>44837</v>
      </c>
      <c r="AK450" s="343"/>
      <c r="AL450" s="355"/>
      <c r="AM450" s="77"/>
      <c r="AN450" s="355"/>
      <c r="AO450" s="345"/>
    </row>
    <row r="451" spans="1:41">
      <c r="A451" s="79" t="s">
        <v>114</v>
      </c>
      <c r="B451" s="80">
        <v>221002</v>
      </c>
      <c r="C451" s="80">
        <v>6547</v>
      </c>
      <c r="D451" s="82" t="s">
        <v>1826</v>
      </c>
      <c r="E451" s="101" t="s">
        <v>4678</v>
      </c>
      <c r="F451" s="101" t="s">
        <v>2499</v>
      </c>
      <c r="G451" s="101" t="s">
        <v>2671</v>
      </c>
      <c r="H451" s="83" t="s">
        <v>1827</v>
      </c>
      <c r="I451" s="83" t="s">
        <v>1828</v>
      </c>
      <c r="J451" s="80" t="s">
        <v>1710</v>
      </c>
      <c r="K451" s="80" t="s">
        <v>1711</v>
      </c>
      <c r="L451" s="84">
        <v>31801</v>
      </c>
      <c r="M451" s="80">
        <f ca="1">DATEDIF(DBGenzai[[#This Row],[生年月日]],TODAY(),"Y")</f>
        <v>38</v>
      </c>
      <c r="N451" s="347">
        <v>1400</v>
      </c>
      <c r="O451" s="85"/>
      <c r="P451" s="347">
        <v>1900</v>
      </c>
      <c r="Q451" s="85"/>
      <c r="R451" s="347">
        <f t="shared" si="7"/>
        <v>500</v>
      </c>
      <c r="S451" s="85">
        <v>260000</v>
      </c>
      <c r="T451" s="78">
        <f>IF(OR(DBGenzai[[#This Row],[標準報酬]]="",DBGenzai[[#This Row],[標準報酬]]=0),"",ROUNDUP(_xlfn.XLOOKUP(DBGenzai[[#This Row],[標準報酬]],HDATE23[月  額],HDATE23[健康保険],"",0,1)-0.5,0))</f>
        <v>13039</v>
      </c>
      <c r="U4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5">
        <f ca="1">IF(DBGenzai[[#This Row],[年齢]]&lt;=69,_xlfn.XLOOKUP(DBGenzai[[#This Row],[標準報酬]],HDATE23[月  額],HDATE23[厚生年金],"",0,1),"0")</f>
        <v>23790</v>
      </c>
      <c r="W451" s="86">
        <v>45911</v>
      </c>
      <c r="X4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2" t="s">
        <v>1712</v>
      </c>
      <c r="Z451" s="80" t="s">
        <v>1860</v>
      </c>
      <c r="AA451" s="83" t="s">
        <v>1859</v>
      </c>
      <c r="AB451" s="83" t="s">
        <v>1891</v>
      </c>
      <c r="AC451" s="87">
        <v>44833</v>
      </c>
      <c r="AD451" s="87">
        <v>44837</v>
      </c>
      <c r="AE451" s="87">
        <v>45595</v>
      </c>
      <c r="AF451" s="87"/>
      <c r="AG451" s="103" t="s">
        <v>1865</v>
      </c>
      <c r="AH451" s="80" t="s">
        <v>1866</v>
      </c>
      <c r="AJ451" s="100">
        <f>DBGenzai[[#This Row],[入社日]]</f>
        <v>44837</v>
      </c>
      <c r="AK451" s="343"/>
      <c r="AL451" s="355"/>
      <c r="AM451" s="77"/>
      <c r="AN451" s="355"/>
      <c r="AO451" s="345"/>
    </row>
    <row r="452" spans="1:41">
      <c r="A452" s="79" t="s">
        <v>114</v>
      </c>
      <c r="B452" s="80">
        <v>221003</v>
      </c>
      <c r="C452" s="81"/>
      <c r="D452" s="82" t="s">
        <v>1829</v>
      </c>
      <c r="E452" s="82"/>
      <c r="F452" s="82"/>
      <c r="G452" s="82"/>
      <c r="H452" s="83" t="s">
        <v>1830</v>
      </c>
      <c r="I452" s="83" t="s">
        <v>1831</v>
      </c>
      <c r="J452" s="80" t="s">
        <v>1710</v>
      </c>
      <c r="K452" s="80" t="s">
        <v>1711</v>
      </c>
      <c r="L452" s="84">
        <v>33676</v>
      </c>
      <c r="M452" s="80">
        <f ca="1">DATEDIF(DBGenzai[[#This Row],[生年月日]],TODAY(),"Y")</f>
        <v>33</v>
      </c>
      <c r="N452" s="347">
        <v>1400</v>
      </c>
      <c r="O452" s="85"/>
      <c r="P452" s="347">
        <v>1900</v>
      </c>
      <c r="Q452" s="85"/>
      <c r="R452" s="347">
        <f t="shared" si="7"/>
        <v>500</v>
      </c>
      <c r="S452" s="85"/>
      <c r="T452" s="78" t="str">
        <f>IF(OR(DBGenzai[[#This Row],[標準報酬]]="",DBGenzai[[#This Row],[標準報酬]]=0),"",ROUNDUP(_xlfn.XLOOKUP(DBGenzai[[#This Row],[標準報酬]],HDATE23[月  額],HDATE23[健康保険],"",0,1)-0.5,0))</f>
        <v/>
      </c>
      <c r="U4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5" t="str">
        <f ca="1">IF(DBGenzai[[#This Row],[年齢]]&lt;=69,_xlfn.XLOOKUP(DBGenzai[[#This Row],[標準報酬]],HDATE23[月  額],HDATE23[厚生年金],"",0,1),"0")</f>
        <v/>
      </c>
      <c r="W452" s="86">
        <v>45965</v>
      </c>
      <c r="X4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2" t="s">
        <v>1712</v>
      </c>
      <c r="Z452" s="80" t="s">
        <v>1832</v>
      </c>
      <c r="AA452" s="83" t="s">
        <v>1833</v>
      </c>
      <c r="AB452" s="83" t="s">
        <v>1953</v>
      </c>
      <c r="AC452" s="87" t="s">
        <v>1697</v>
      </c>
      <c r="AD452" s="87">
        <v>44837</v>
      </c>
      <c r="AE452" s="87">
        <v>44924</v>
      </c>
      <c r="AF452" s="87"/>
      <c r="AG452" s="103" t="s">
        <v>1932</v>
      </c>
      <c r="AH452" s="80" t="s">
        <v>1933</v>
      </c>
      <c r="AJ452" s="100">
        <f>DBGenzai[[#This Row],[入社日]]</f>
        <v>44837</v>
      </c>
      <c r="AK452" s="343"/>
      <c r="AL452" s="355"/>
      <c r="AM452" s="77"/>
      <c r="AN452" s="355"/>
      <c r="AO452" s="345"/>
    </row>
    <row r="453" spans="1:41">
      <c r="A453" s="79" t="s">
        <v>114</v>
      </c>
      <c r="B453" s="80">
        <v>221004</v>
      </c>
      <c r="C453" s="80"/>
      <c r="D453" s="82" t="s">
        <v>1754</v>
      </c>
      <c r="E453" s="269" t="s">
        <v>4679</v>
      </c>
      <c r="F453" s="269" t="s">
        <v>2670</v>
      </c>
      <c r="G453" s="269" t="s">
        <v>2671</v>
      </c>
      <c r="H453" s="83" t="s">
        <v>1834</v>
      </c>
      <c r="I453" s="83" t="s">
        <v>1835</v>
      </c>
      <c r="J453" s="80" t="s">
        <v>1710</v>
      </c>
      <c r="K453" s="80" t="s">
        <v>1711</v>
      </c>
      <c r="L453" s="84">
        <v>35966</v>
      </c>
      <c r="M453" s="80">
        <f ca="1">DATEDIF(DBGenzai[[#This Row],[生年月日]],TODAY(),"Y")</f>
        <v>27</v>
      </c>
      <c r="N453" s="347">
        <v>1300</v>
      </c>
      <c r="O453" s="85"/>
      <c r="P453" s="347">
        <v>1800</v>
      </c>
      <c r="Q453" s="85"/>
      <c r="R453" s="347">
        <f t="shared" si="7"/>
        <v>500</v>
      </c>
      <c r="S453" s="85">
        <v>260000</v>
      </c>
      <c r="T453" s="78">
        <f>IF(OR(DBGenzai[[#This Row],[標準報酬]]="",DBGenzai[[#This Row],[標準報酬]]=0),"",ROUNDUP(_xlfn.XLOOKUP(DBGenzai[[#This Row],[標準報酬]],HDATE23[月  額],HDATE23[健康保険],"",0,1)-0.5,0))</f>
        <v>13039</v>
      </c>
      <c r="U4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5">
        <f ca="1">IF(DBGenzai[[#This Row],[年齢]]&lt;=69,_xlfn.XLOOKUP(DBGenzai[[#This Row],[標準報酬]],HDATE23[月  額],HDATE23[厚生年金],"",0,1),"0")</f>
        <v>23790</v>
      </c>
      <c r="W453" s="86">
        <v>45429</v>
      </c>
      <c r="X4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2" t="s">
        <v>1712</v>
      </c>
      <c r="Z453" s="80" t="s">
        <v>1907</v>
      </c>
      <c r="AA453" s="83" t="s">
        <v>1908</v>
      </c>
      <c r="AB453" s="83" t="s">
        <v>1909</v>
      </c>
      <c r="AC453" s="87"/>
      <c r="AD453" s="87">
        <v>44837</v>
      </c>
      <c r="AE453" s="87">
        <v>45288</v>
      </c>
      <c r="AF453" s="87"/>
      <c r="AG453" s="103"/>
      <c r="AH453" s="80"/>
      <c r="AJ453" s="100">
        <f>DBGenzai[[#This Row],[入社日]]</f>
        <v>44837</v>
      </c>
      <c r="AK453" s="343"/>
      <c r="AL453" s="355"/>
      <c r="AM453" s="77"/>
      <c r="AN453" s="355"/>
      <c r="AO453" s="345"/>
    </row>
    <row r="454" spans="1:41">
      <c r="A454" s="79" t="s">
        <v>40</v>
      </c>
      <c r="B454" s="80">
        <v>221005</v>
      </c>
      <c r="C454" s="81"/>
      <c r="D454" s="82" t="s">
        <v>1707</v>
      </c>
      <c r="E454" s="101" t="s">
        <v>4640</v>
      </c>
      <c r="F454" s="256" t="s">
        <v>2749</v>
      </c>
      <c r="G454" s="256" t="s">
        <v>2750</v>
      </c>
      <c r="H454" s="83" t="s">
        <v>1836</v>
      </c>
      <c r="I454" s="83" t="s">
        <v>1837</v>
      </c>
      <c r="J454" s="80" t="s">
        <v>1710</v>
      </c>
      <c r="K454" s="80" t="s">
        <v>1711</v>
      </c>
      <c r="L454" s="84">
        <v>33118</v>
      </c>
      <c r="M454" s="80">
        <f ca="1">DATEDIF(DBGenzai[[#This Row],[生年月日]],TODAY(),"Y")</f>
        <v>35</v>
      </c>
      <c r="N454" s="347">
        <v>1350</v>
      </c>
      <c r="O454" s="85"/>
      <c r="P454" s="347">
        <v>1700</v>
      </c>
      <c r="Q454" s="85"/>
      <c r="R454" s="347">
        <f t="shared" si="7"/>
        <v>350</v>
      </c>
      <c r="S454" s="85">
        <v>260000</v>
      </c>
      <c r="T454" s="78">
        <f>IF(OR(DBGenzai[[#This Row],[標準報酬]]="",DBGenzai[[#This Row],[標準報酬]]=0),"",ROUNDUP(_xlfn.XLOOKUP(DBGenzai[[#This Row],[標準報酬]],HDATE23[月  額],HDATE23[健康保険],"",0,1)-0.5,0))</f>
        <v>13039</v>
      </c>
      <c r="U4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5">
        <f ca="1">IF(DBGenzai[[#This Row],[年齢]]&lt;=69,_xlfn.XLOOKUP(DBGenzai[[#This Row],[標準報酬]],HDATE23[月  額],HDATE23[厚生年金],"",0,1),"0")</f>
        <v>23790</v>
      </c>
      <c r="W454" s="86">
        <v>46058</v>
      </c>
      <c r="X454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454" s="82" t="s">
        <v>1712</v>
      </c>
      <c r="Z454" s="80" t="s">
        <v>1861</v>
      </c>
      <c r="AA454" s="83" t="s">
        <v>1862</v>
      </c>
      <c r="AB454" s="83" t="s">
        <v>1863</v>
      </c>
      <c r="AC454" s="87"/>
      <c r="AD454" s="87">
        <v>44839</v>
      </c>
      <c r="AE454" s="87"/>
      <c r="AF454" s="87"/>
      <c r="AG454" s="103" t="s">
        <v>1864</v>
      </c>
      <c r="AH454" s="80" t="s">
        <v>1866</v>
      </c>
      <c r="AJ454" s="100">
        <f>DBGenzai[[#This Row],[入社日]]</f>
        <v>44839</v>
      </c>
      <c r="AK454" s="343"/>
      <c r="AL454" s="355"/>
      <c r="AM454" s="77"/>
      <c r="AN454" s="355"/>
      <c r="AO454" s="345"/>
    </row>
    <row r="455" spans="1:41">
      <c r="A455" s="79" t="s">
        <v>114</v>
      </c>
      <c r="B455" s="80">
        <v>221006</v>
      </c>
      <c r="C455" s="81"/>
      <c r="D455" s="82" t="s">
        <v>1838</v>
      </c>
      <c r="E455" s="262"/>
      <c r="F455" s="262"/>
      <c r="G455" s="262"/>
      <c r="H455" s="83" t="s">
        <v>1839</v>
      </c>
      <c r="I455" s="83" t="s">
        <v>1840</v>
      </c>
      <c r="J455" s="80" t="s">
        <v>1710</v>
      </c>
      <c r="K455" s="80" t="s">
        <v>1711</v>
      </c>
      <c r="L455" s="84">
        <v>32662</v>
      </c>
      <c r="M455" s="80">
        <f ca="1">DATEDIF(DBGenzai[[#This Row],[生年月日]],TODAY(),"Y")</f>
        <v>36</v>
      </c>
      <c r="N455" s="347">
        <v>1400</v>
      </c>
      <c r="O455" s="85"/>
      <c r="P455" s="347">
        <v>2000</v>
      </c>
      <c r="Q455" s="85"/>
      <c r="R455" s="347">
        <f t="shared" si="7"/>
        <v>600</v>
      </c>
      <c r="S455" s="85"/>
      <c r="T455" s="78" t="str">
        <f>IF(OR(DBGenzai[[#This Row],[標準報酬]]="",DBGenzai[[#This Row],[標準報酬]]=0),"",ROUNDUP(_xlfn.XLOOKUP(DBGenzai[[#This Row],[標準報酬]],HDATE23[月  額],HDATE23[健康保険],"",0,1)-0.5,0))</f>
        <v/>
      </c>
      <c r="U4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5" t="str">
        <f ca="1">IF(DBGenzai[[#This Row],[年齢]]&lt;=69,_xlfn.XLOOKUP(DBGenzai[[#This Row],[標準報酬]],HDATE23[月  額],HDATE23[厚生年金],"",0,1),"0")</f>
        <v/>
      </c>
      <c r="W455" s="86">
        <v>45306</v>
      </c>
      <c r="X4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2" t="s">
        <v>1712</v>
      </c>
      <c r="Z455" s="80" t="s">
        <v>734</v>
      </c>
      <c r="AA455" s="83" t="s">
        <v>735</v>
      </c>
      <c r="AB455" s="83" t="s">
        <v>736</v>
      </c>
      <c r="AC455" s="87">
        <v>44849</v>
      </c>
      <c r="AD455" s="87">
        <v>44841</v>
      </c>
      <c r="AE455" s="87">
        <v>44876</v>
      </c>
      <c r="AF455" s="87"/>
      <c r="AG455" s="103" t="s">
        <v>1864</v>
      </c>
      <c r="AH455" s="80" t="s">
        <v>1930</v>
      </c>
      <c r="AJ455" s="100">
        <f>DBGenzai[[#This Row],[入社日]]</f>
        <v>44841</v>
      </c>
      <c r="AK455" s="343"/>
      <c r="AL455" s="355"/>
      <c r="AM455" s="77"/>
      <c r="AN455" s="355"/>
      <c r="AO455" s="345"/>
    </row>
    <row r="456" spans="1:41">
      <c r="A456" s="79" t="s">
        <v>114</v>
      </c>
      <c r="B456" s="80">
        <v>221007</v>
      </c>
      <c r="C456" s="81"/>
      <c r="D456" s="82" t="s">
        <v>1838</v>
      </c>
      <c r="E456" s="93"/>
      <c r="F456" s="93"/>
      <c r="G456" s="93"/>
      <c r="H456" s="83" t="s">
        <v>1841</v>
      </c>
      <c r="I456" s="83" t="s">
        <v>1842</v>
      </c>
      <c r="J456" s="80" t="s">
        <v>1710</v>
      </c>
      <c r="K456" s="80" t="s">
        <v>1711</v>
      </c>
      <c r="L456" s="84">
        <v>34976</v>
      </c>
      <c r="M456" s="80">
        <f ca="1">DATEDIF(DBGenzai[[#This Row],[生年月日]],TODAY(),"Y")</f>
        <v>30</v>
      </c>
      <c r="N456" s="347">
        <v>1400</v>
      </c>
      <c r="O456" s="85"/>
      <c r="P456" s="347">
        <v>2000</v>
      </c>
      <c r="Q456" s="85"/>
      <c r="R456" s="347">
        <f t="shared" si="7"/>
        <v>600</v>
      </c>
      <c r="S456" s="85"/>
      <c r="T456" s="78" t="str">
        <f>IF(OR(DBGenzai[[#This Row],[標準報酬]]="",DBGenzai[[#This Row],[標準報酬]]=0),"",ROUNDUP(_xlfn.XLOOKUP(DBGenzai[[#This Row],[標準報酬]],HDATE23[月  額],HDATE23[健康保険],"",0,1)-0.5,0))</f>
        <v/>
      </c>
      <c r="U4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5" t="str">
        <f ca="1">IF(DBGenzai[[#This Row],[年齢]]&lt;=69,_xlfn.XLOOKUP(DBGenzai[[#This Row],[標準報酬]],HDATE23[月  額],HDATE23[厚生年金],"",0,1),"0")</f>
        <v/>
      </c>
      <c r="W456" s="86">
        <v>46106</v>
      </c>
      <c r="X4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2" t="s">
        <v>1712</v>
      </c>
      <c r="Z456" s="80" t="s">
        <v>1874</v>
      </c>
      <c r="AA456" s="83" t="s">
        <v>2040</v>
      </c>
      <c r="AB456" s="83" t="s">
        <v>1885</v>
      </c>
      <c r="AC456" s="87" t="s">
        <v>1873</v>
      </c>
      <c r="AD456" s="87">
        <v>44841</v>
      </c>
      <c r="AE456" s="87">
        <v>44908</v>
      </c>
      <c r="AF456" s="87"/>
      <c r="AG456" s="103" t="s">
        <v>1864</v>
      </c>
      <c r="AH456" s="80" t="s">
        <v>1930</v>
      </c>
      <c r="AJ456" s="100">
        <f>DBGenzai[[#This Row],[入社日]]</f>
        <v>44841</v>
      </c>
      <c r="AK456" s="343"/>
      <c r="AL456" s="355"/>
      <c r="AM456" s="77"/>
      <c r="AN456" s="355"/>
      <c r="AO456" s="345"/>
    </row>
    <row r="457" spans="1:41">
      <c r="A457" s="79" t="s">
        <v>114</v>
      </c>
      <c r="B457" s="80">
        <v>221008</v>
      </c>
      <c r="C457" s="81"/>
      <c r="D457" s="82" t="s">
        <v>1838</v>
      </c>
      <c r="E457" s="101"/>
      <c r="F457" s="101"/>
      <c r="G457" s="101"/>
      <c r="H457" s="83" t="s">
        <v>1843</v>
      </c>
      <c r="I457" s="83" t="s">
        <v>1844</v>
      </c>
      <c r="J457" s="80" t="s">
        <v>1710</v>
      </c>
      <c r="K457" s="80" t="s">
        <v>1711</v>
      </c>
      <c r="L457" s="84">
        <v>34670</v>
      </c>
      <c r="M457" s="80">
        <f ca="1">DATEDIF(DBGenzai[[#This Row],[生年月日]],TODAY(),"Y")</f>
        <v>31</v>
      </c>
      <c r="N457" s="347">
        <v>1400</v>
      </c>
      <c r="O457" s="85"/>
      <c r="P457" s="347">
        <v>2000</v>
      </c>
      <c r="Q457" s="85"/>
      <c r="R457" s="347">
        <f t="shared" si="7"/>
        <v>600</v>
      </c>
      <c r="S457" s="85">
        <v>360000</v>
      </c>
      <c r="T457" s="78">
        <f>IF(OR(DBGenzai[[#This Row],[標準報酬]]="",DBGenzai[[#This Row],[標準報酬]]=0),"",ROUNDUP(_xlfn.XLOOKUP(DBGenzai[[#This Row],[標準報酬]],HDATE23[月  額],HDATE23[健康保険],"",0,1)-0.5,0))</f>
        <v>18054</v>
      </c>
      <c r="U4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5">
        <f ca="1">IF(DBGenzai[[#This Row],[年齢]]&lt;=69,_xlfn.XLOOKUP(DBGenzai[[#This Row],[標準報酬]],HDATE23[月  額],HDATE23[厚生年金],"",0,1),"0")</f>
        <v>32940</v>
      </c>
      <c r="W457" s="86">
        <v>45827</v>
      </c>
      <c r="X4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2" t="s">
        <v>1712</v>
      </c>
      <c r="Z457" s="80" t="s">
        <v>1875</v>
      </c>
      <c r="AA457" s="83" t="s">
        <v>1876</v>
      </c>
      <c r="AB457" s="83" t="s">
        <v>1884</v>
      </c>
      <c r="AC457" s="87" t="s">
        <v>1873</v>
      </c>
      <c r="AD457" s="87">
        <v>44841</v>
      </c>
      <c r="AE457" s="87">
        <v>45653</v>
      </c>
      <c r="AF457" s="87"/>
      <c r="AG457" s="103" t="s">
        <v>1864</v>
      </c>
      <c r="AH457" s="80" t="s">
        <v>1930</v>
      </c>
      <c r="AJ457" s="100">
        <f>DBGenzai[[#This Row],[入社日]]</f>
        <v>44841</v>
      </c>
      <c r="AK457" s="343"/>
      <c r="AL457" s="355"/>
      <c r="AM457" s="77"/>
      <c r="AN457" s="355"/>
      <c r="AO457" s="345"/>
    </row>
    <row r="458" spans="1:41">
      <c r="A458" s="79" t="s">
        <v>114</v>
      </c>
      <c r="B458" s="80">
        <v>221009</v>
      </c>
      <c r="C458" s="81"/>
      <c r="D458" s="82" t="s">
        <v>1773</v>
      </c>
      <c r="E458" s="101"/>
      <c r="F458" s="101"/>
      <c r="G458" s="101"/>
      <c r="H458" s="83" t="s">
        <v>1847</v>
      </c>
      <c r="I458" s="83" t="s">
        <v>1848</v>
      </c>
      <c r="J458" s="80" t="s">
        <v>1710</v>
      </c>
      <c r="K458" s="80" t="s">
        <v>1711</v>
      </c>
      <c r="L458" s="84">
        <v>34791</v>
      </c>
      <c r="M458" s="80">
        <f ca="1">DATEDIF(DBGenzai[[#This Row],[生年月日]],TODAY(),"Y")</f>
        <v>30</v>
      </c>
      <c r="N458" s="347">
        <v>1600</v>
      </c>
      <c r="O458" s="85"/>
      <c r="P458" s="347">
        <v>2100</v>
      </c>
      <c r="Q458" s="85" t="s">
        <v>3945</v>
      </c>
      <c r="R458" s="347">
        <f t="shared" si="7"/>
        <v>500</v>
      </c>
      <c r="S458" s="85">
        <v>380000</v>
      </c>
      <c r="T458" s="78">
        <f>IF(OR(DBGenzai[[#This Row],[標準報酬]]="",DBGenzai[[#This Row],[標準報酬]]=0),"",ROUNDUP(_xlfn.XLOOKUP(DBGenzai[[#This Row],[標準報酬]],HDATE23[月  額],HDATE23[健康保険],"",0,1)-0.5,0))</f>
        <v>19057</v>
      </c>
      <c r="U4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5">
        <f ca="1">IF(DBGenzai[[#This Row],[年齢]]&lt;=69,_xlfn.XLOOKUP(DBGenzai[[#This Row],[標準報酬]],HDATE23[月  額],HDATE23[厚生年金],"",0,1),"0")</f>
        <v>34770</v>
      </c>
      <c r="W458" s="86">
        <v>46745</v>
      </c>
      <c r="X4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2" t="s">
        <v>1712</v>
      </c>
      <c r="Z458" s="80" t="s">
        <v>470</v>
      </c>
      <c r="AA458" s="83" t="s">
        <v>1799</v>
      </c>
      <c r="AB458" s="83" t="s">
        <v>1905</v>
      </c>
      <c r="AC458" s="87">
        <v>44846</v>
      </c>
      <c r="AD458" s="87">
        <v>44851</v>
      </c>
      <c r="AE458" s="87">
        <v>45742</v>
      </c>
      <c r="AF458" s="87"/>
      <c r="AG458" s="103" t="s">
        <v>1865</v>
      </c>
      <c r="AH458" s="80" t="s">
        <v>1930</v>
      </c>
      <c r="AJ458" s="100">
        <f>DBGenzai[[#This Row],[入社日]]</f>
        <v>44851</v>
      </c>
      <c r="AK458" s="343"/>
      <c r="AL458" s="355"/>
      <c r="AM458" s="77"/>
      <c r="AN458" s="355"/>
      <c r="AO458" s="345"/>
    </row>
    <row r="459" spans="1:41">
      <c r="A459" s="111" t="s">
        <v>114</v>
      </c>
      <c r="B459" s="112">
        <v>221010</v>
      </c>
      <c r="C459" s="113">
        <v>5501</v>
      </c>
      <c r="D459" s="82" t="s">
        <v>2125</v>
      </c>
      <c r="E459" s="101" t="s">
        <v>4677</v>
      </c>
      <c r="F459" s="101" t="s">
        <v>2677</v>
      </c>
      <c r="G459" s="101" t="s">
        <v>3153</v>
      </c>
      <c r="H459" s="115" t="s">
        <v>1896</v>
      </c>
      <c r="I459" s="115" t="s">
        <v>1897</v>
      </c>
      <c r="J459" s="80" t="s">
        <v>1710</v>
      </c>
      <c r="K459" s="80" t="s">
        <v>1711</v>
      </c>
      <c r="L459" s="362">
        <v>35133</v>
      </c>
      <c r="M459" s="80">
        <f ca="1">DATEDIF(DBGenzai[[#This Row],[生年月日]],TODAY(),"Y")</f>
        <v>29</v>
      </c>
      <c r="N459" s="348">
        <v>1330</v>
      </c>
      <c r="O459" s="85" t="s">
        <v>4749</v>
      </c>
      <c r="P459" s="348">
        <v>1745</v>
      </c>
      <c r="Q459" s="85" t="s">
        <v>4751</v>
      </c>
      <c r="R459" s="348">
        <f t="shared" si="7"/>
        <v>415</v>
      </c>
      <c r="S459" s="85">
        <v>300000</v>
      </c>
      <c r="T459" s="78">
        <f>IF(OR(DBGenzai[[#This Row],[標準報酬]]="",DBGenzai[[#This Row],[標準報酬]]=0),"",ROUNDUP(_xlfn.XLOOKUP(DBGenzai[[#This Row],[標準報酬]],HDATE23[月  額],HDATE23[健康保険],"",0,1)-0.5,0))</f>
        <v>15045</v>
      </c>
      <c r="U4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5">
        <f ca="1">IF(DBGenzai[[#This Row],[年齢]]&lt;=69,_xlfn.XLOOKUP(DBGenzai[[#This Row],[標準報酬]],HDATE23[月  額],HDATE23[厚生年金],"",0,1),"0")</f>
        <v>27450</v>
      </c>
      <c r="W459" s="117">
        <v>46900</v>
      </c>
      <c r="X4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2" t="s">
        <v>1712</v>
      </c>
      <c r="Z459" s="80" t="s">
        <v>2094</v>
      </c>
      <c r="AA459" s="83" t="s">
        <v>2095</v>
      </c>
      <c r="AB459" s="115" t="s">
        <v>2439</v>
      </c>
      <c r="AC459" s="104" t="s">
        <v>1697</v>
      </c>
      <c r="AD459" s="104">
        <v>44858</v>
      </c>
      <c r="AE459" s="104">
        <v>45878</v>
      </c>
      <c r="AF459" s="104">
        <v>44983</v>
      </c>
      <c r="AG459" s="104">
        <v>44858</v>
      </c>
      <c r="AH459" s="112" t="s">
        <v>1901</v>
      </c>
      <c r="AI459" s="118"/>
      <c r="AJ459" s="100">
        <f>DBGenzai[[#This Row],[入社日]]</f>
        <v>44858</v>
      </c>
      <c r="AK459" s="343"/>
      <c r="AL459" s="355"/>
      <c r="AM459" s="77"/>
      <c r="AN459" s="355"/>
      <c r="AO459" s="345"/>
    </row>
    <row r="460" spans="1:41">
      <c r="A460" s="79" t="s">
        <v>114</v>
      </c>
      <c r="B460" s="80">
        <v>221011</v>
      </c>
      <c r="C460" s="81"/>
      <c r="D460" s="82" t="s">
        <v>2125</v>
      </c>
      <c r="E460" s="262"/>
      <c r="F460" s="262"/>
      <c r="G460" s="262"/>
      <c r="H460" s="83" t="s">
        <v>1910</v>
      </c>
      <c r="I460" s="83" t="s">
        <v>1911</v>
      </c>
      <c r="J460" s="80" t="s">
        <v>1710</v>
      </c>
      <c r="K460" s="80" t="s">
        <v>1711</v>
      </c>
      <c r="L460" s="84">
        <v>35248</v>
      </c>
      <c r="M460" s="80">
        <f ca="1">DATEDIF(DBGenzai[[#This Row],[生年月日]],TODAY(),"Y")</f>
        <v>29</v>
      </c>
      <c r="N460" s="347">
        <v>1300</v>
      </c>
      <c r="O460" s="85"/>
      <c r="P460" s="347">
        <v>1700</v>
      </c>
      <c r="Q460" s="85"/>
      <c r="R460" s="347">
        <f t="shared" si="7"/>
        <v>400</v>
      </c>
      <c r="S460" s="85">
        <v>180000</v>
      </c>
      <c r="T460" s="78">
        <f>IF(OR(DBGenzai[[#This Row],[標準報酬]]="",DBGenzai[[#This Row],[標準報酬]]=0),"",ROUNDUP(_xlfn.XLOOKUP(DBGenzai[[#This Row],[標準報酬]],HDATE23[月  額],HDATE23[健康保険],"",0,1)-0.5,0))</f>
        <v>9027</v>
      </c>
      <c r="U4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5">
        <f ca="1">IF(DBGenzai[[#This Row],[年齢]]&lt;=69,_xlfn.XLOOKUP(DBGenzai[[#This Row],[標準報酬]],HDATE23[月  額],HDATE23[厚生年金],"",0,1),"0")</f>
        <v>16470</v>
      </c>
      <c r="W460" s="86">
        <v>45444</v>
      </c>
      <c r="X4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2" t="s">
        <v>1712</v>
      </c>
      <c r="Z460" s="80" t="s">
        <v>1369</v>
      </c>
      <c r="AA460" s="115" t="s">
        <v>1955</v>
      </c>
      <c r="AB460" s="83" t="s">
        <v>1703</v>
      </c>
      <c r="AC460" s="87">
        <v>44864</v>
      </c>
      <c r="AD460" s="87">
        <v>44865</v>
      </c>
      <c r="AE460" s="87">
        <v>44956</v>
      </c>
      <c r="AF460" s="87">
        <v>44957</v>
      </c>
      <c r="AG460" s="103" t="s">
        <v>1865</v>
      </c>
      <c r="AH460" s="112" t="s">
        <v>1958</v>
      </c>
      <c r="AJ460" s="100">
        <f>DBGenzai[[#This Row],[入社日]]</f>
        <v>44865</v>
      </c>
      <c r="AK460" s="343"/>
      <c r="AL460" s="355"/>
      <c r="AM460" s="77"/>
      <c r="AN460" s="355"/>
      <c r="AO460" s="345"/>
    </row>
    <row r="461" spans="1:41">
      <c r="A461" s="79" t="s">
        <v>114</v>
      </c>
      <c r="B461" s="80">
        <v>221101</v>
      </c>
      <c r="C461" s="81"/>
      <c r="D461" s="82" t="s">
        <v>1877</v>
      </c>
      <c r="E461" s="93"/>
      <c r="F461" s="93"/>
      <c r="G461" s="93"/>
      <c r="H461" s="83" t="s">
        <v>1878</v>
      </c>
      <c r="I461" s="83" t="s">
        <v>1879</v>
      </c>
      <c r="J461" s="80" t="s">
        <v>1710</v>
      </c>
      <c r="K461" s="80" t="s">
        <v>1768</v>
      </c>
      <c r="L461" s="84">
        <v>30501</v>
      </c>
      <c r="M461" s="80">
        <f ca="1">DATEDIF(DBGenzai[[#This Row],[生年月日]],TODAY(),"Y")</f>
        <v>42</v>
      </c>
      <c r="N461" s="347">
        <v>1350</v>
      </c>
      <c r="O461" s="85"/>
      <c r="P461" s="347">
        <v>1872</v>
      </c>
      <c r="Q461" s="85"/>
      <c r="R461" s="347">
        <f t="shared" si="7"/>
        <v>522</v>
      </c>
      <c r="S461" s="85"/>
      <c r="T461" s="78" t="str">
        <f>IF(OR(DBGenzai[[#This Row],[標準報酬]]="",DBGenzai[[#This Row],[標準報酬]]=0),"",ROUNDUP(_xlfn.XLOOKUP(DBGenzai[[#This Row],[標準報酬]],HDATE23[月  額],HDATE23[健康保険],"",0,1)-0.5,0))</f>
        <v/>
      </c>
      <c r="U4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5" t="str">
        <f ca="1">IF(DBGenzai[[#This Row],[年齢]]&lt;=69,_xlfn.XLOOKUP(DBGenzai[[#This Row],[標準報酬]],HDATE23[月  額],HDATE23[厚生年金],"",0,1),"0")</f>
        <v/>
      </c>
      <c r="W461" s="86">
        <v>45759</v>
      </c>
      <c r="X4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2" t="s">
        <v>1880</v>
      </c>
      <c r="Z461" s="80" t="s">
        <v>1881</v>
      </c>
      <c r="AA461" s="83" t="s">
        <v>1882</v>
      </c>
      <c r="AB461" s="83" t="s">
        <v>1883</v>
      </c>
      <c r="AC461" s="87" t="s">
        <v>1697</v>
      </c>
      <c r="AD461" s="87">
        <v>44866</v>
      </c>
      <c r="AE461" s="87">
        <v>44894</v>
      </c>
      <c r="AF461" s="87"/>
      <c r="AG461" s="103" t="s">
        <v>2037</v>
      </c>
      <c r="AH461" s="112" t="s">
        <v>1958</v>
      </c>
      <c r="AJ461" s="100">
        <f>DBGenzai[[#This Row],[入社日]]</f>
        <v>44866</v>
      </c>
      <c r="AK461" s="343"/>
      <c r="AL461" s="355"/>
      <c r="AM461" s="77"/>
      <c r="AN461" s="355"/>
      <c r="AO461" s="345"/>
    </row>
    <row r="462" spans="1:41">
      <c r="A462" s="79" t="s">
        <v>114</v>
      </c>
      <c r="B462" s="80">
        <v>221102</v>
      </c>
      <c r="C462" s="81">
        <v>212032</v>
      </c>
      <c r="D462" s="82" t="s">
        <v>107</v>
      </c>
      <c r="E462" s="101" t="s">
        <v>4622</v>
      </c>
      <c r="F462" s="101" t="s">
        <v>1853</v>
      </c>
      <c r="G462" s="6" t="s">
        <v>2650</v>
      </c>
      <c r="H462" s="83" t="s">
        <v>1947</v>
      </c>
      <c r="I462" s="83" t="s">
        <v>1948</v>
      </c>
      <c r="J462" s="80" t="s">
        <v>1710</v>
      </c>
      <c r="K462" s="80" t="s">
        <v>1711</v>
      </c>
      <c r="L462" s="84">
        <v>34790</v>
      </c>
      <c r="M462" s="80">
        <f ca="1">DATEDIF(DBGenzai[[#This Row],[生年月日]],TODAY(),"Y")</f>
        <v>30</v>
      </c>
      <c r="N462" s="347">
        <v>1310</v>
      </c>
      <c r="O462" s="85"/>
      <c r="P462" s="347">
        <v>1710</v>
      </c>
      <c r="Q462" s="85"/>
      <c r="R462" s="347">
        <f t="shared" si="7"/>
        <v>400</v>
      </c>
      <c r="S462" s="85">
        <v>240000</v>
      </c>
      <c r="T462" s="78">
        <f>IF(OR(DBGenzai[[#This Row],[標準報酬]]="",DBGenzai[[#This Row],[標準報酬]]=0),"",ROUNDUP(_xlfn.XLOOKUP(DBGenzai[[#This Row],[標準報酬]],HDATE23[月  額],HDATE23[健康保険],"",0,1)-0.5,0))</f>
        <v>12036</v>
      </c>
      <c r="U4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6">
        <f ca="1">IF(DBGenzai[[#This Row],[年齢]]&lt;=69,_xlfn.XLOOKUP(DBGenzai[[#This Row],[標準報酬]],HDATE23[月  額],HDATE23[厚生年金],"",0,1),"0")</f>
        <v>21960</v>
      </c>
      <c r="W462" s="86">
        <v>46536</v>
      </c>
      <c r="X4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2" t="s">
        <v>1712</v>
      </c>
      <c r="Z462" s="80" t="s">
        <v>777</v>
      </c>
      <c r="AA462" s="83" t="s">
        <v>485</v>
      </c>
      <c r="AB462" s="83" t="s">
        <v>1956</v>
      </c>
      <c r="AC462" s="87">
        <v>44869</v>
      </c>
      <c r="AD462" s="87">
        <v>44874</v>
      </c>
      <c r="AE462" s="87">
        <v>45989</v>
      </c>
      <c r="AF462" s="87"/>
      <c r="AG462" s="103" t="s">
        <v>1957</v>
      </c>
      <c r="AH462" s="112" t="s">
        <v>1958</v>
      </c>
      <c r="AJ462" s="100">
        <f>DBGenzai[[#This Row],[入社日]]</f>
        <v>44874</v>
      </c>
      <c r="AK462" s="343"/>
      <c r="AL462" s="355"/>
      <c r="AM462" s="77"/>
      <c r="AN462" s="355"/>
      <c r="AO462" s="345" t="s">
        <v>4396</v>
      </c>
    </row>
    <row r="463" spans="1:41">
      <c r="A463" s="79" t="s">
        <v>40</v>
      </c>
      <c r="B463" s="80">
        <v>221103</v>
      </c>
      <c r="C463" s="81">
        <v>5509</v>
      </c>
      <c r="D463" s="82" t="s">
        <v>2125</v>
      </c>
      <c r="E463" s="101" t="s">
        <v>4672</v>
      </c>
      <c r="F463" s="101" t="s">
        <v>3197</v>
      </c>
      <c r="G463" s="101" t="s">
        <v>3153</v>
      </c>
      <c r="H463" s="83" t="s">
        <v>1949</v>
      </c>
      <c r="I463" s="83" t="s">
        <v>1950</v>
      </c>
      <c r="J463" s="80" t="s">
        <v>1951</v>
      </c>
      <c r="K463" s="80" t="s">
        <v>1711</v>
      </c>
      <c r="L463" s="84">
        <v>35464</v>
      </c>
      <c r="M463" s="80">
        <f ca="1">DATEDIF(DBGenzai[[#This Row],[生年月日]],TODAY(),"Y")</f>
        <v>28</v>
      </c>
      <c r="N463" s="347">
        <v>1300</v>
      </c>
      <c r="O463" s="85"/>
      <c r="P463" s="347">
        <v>1700</v>
      </c>
      <c r="Q463" s="85"/>
      <c r="R463" s="347">
        <f t="shared" si="7"/>
        <v>400</v>
      </c>
      <c r="S463" s="85">
        <v>220000</v>
      </c>
      <c r="T463" s="78">
        <f>IF(OR(DBGenzai[[#This Row],[標準報酬]]="",DBGenzai[[#This Row],[標準報酬]]=0),"",ROUNDUP(_xlfn.XLOOKUP(DBGenzai[[#This Row],[標準報酬]],HDATE23[月  額],HDATE23[健康保険],"",0,1)-0.5,0))</f>
        <v>11033</v>
      </c>
      <c r="U4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5">
        <f ca="1">IF(DBGenzai[[#This Row],[年齢]]&lt;=69,_xlfn.XLOOKUP(DBGenzai[[#This Row],[標準報酬]],HDATE23[月  額],HDATE23[厚生年金],"",0,1),"0")</f>
        <v>20130</v>
      </c>
      <c r="W463" s="86">
        <v>46463</v>
      </c>
      <c r="X4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2" t="s">
        <v>1712</v>
      </c>
      <c r="Z463" s="80" t="s">
        <v>4364</v>
      </c>
      <c r="AA463" s="83" t="s">
        <v>4365</v>
      </c>
      <c r="AB463" s="83" t="s">
        <v>4366</v>
      </c>
      <c r="AC463" s="87" t="s">
        <v>1697</v>
      </c>
      <c r="AD463" s="87">
        <v>44880</v>
      </c>
      <c r="AE463" s="87"/>
      <c r="AF463" s="87"/>
      <c r="AG463" s="103" t="s">
        <v>1957</v>
      </c>
      <c r="AH463" s="112" t="s">
        <v>1990</v>
      </c>
      <c r="AJ463" s="100">
        <f>DBGenzai[[#This Row],[入社日]]</f>
        <v>44880</v>
      </c>
      <c r="AK463" s="343"/>
      <c r="AL463" s="355"/>
      <c r="AM463" s="77"/>
      <c r="AN463" s="355"/>
      <c r="AO463" s="345"/>
    </row>
    <row r="464" spans="1:41">
      <c r="A464" s="79" t="s">
        <v>114</v>
      </c>
      <c r="B464" s="80">
        <v>221104</v>
      </c>
      <c r="C464" s="81">
        <v>212033</v>
      </c>
      <c r="D464" s="82" t="s">
        <v>107</v>
      </c>
      <c r="E464" s="101" t="s">
        <v>4622</v>
      </c>
      <c r="F464" s="256" t="s">
        <v>1854</v>
      </c>
      <c r="G464" s="6" t="s">
        <v>2653</v>
      </c>
      <c r="H464" s="83" t="s">
        <v>1970</v>
      </c>
      <c r="I464" s="83" t="s">
        <v>1971</v>
      </c>
      <c r="J464" s="80" t="s">
        <v>1710</v>
      </c>
      <c r="K464" s="80" t="s">
        <v>1711</v>
      </c>
      <c r="L464" s="84">
        <v>35422</v>
      </c>
      <c r="M464" s="80">
        <f ca="1">DATEDIF(DBGenzai[[#This Row],[生年月日]],TODAY(),"Y")</f>
        <v>28</v>
      </c>
      <c r="N464" s="347">
        <v>1300</v>
      </c>
      <c r="O464" s="85"/>
      <c r="P464" s="347">
        <v>1650</v>
      </c>
      <c r="Q464" s="85"/>
      <c r="R464" s="347">
        <f t="shared" si="7"/>
        <v>350</v>
      </c>
      <c r="S464" s="85">
        <v>280000</v>
      </c>
      <c r="T464" s="78">
        <f>IF(OR(DBGenzai[[#This Row],[標準報酬]]="",DBGenzai[[#This Row],[標準報酬]]=0),"",ROUNDUP(_xlfn.XLOOKUP(DBGenzai[[#This Row],[標準報酬]],HDATE23[月  額],HDATE23[健康保険],"",0,1)-0.5,0))</f>
        <v>14042</v>
      </c>
      <c r="U4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5">
        <f ca="1">IF(DBGenzai[[#This Row],[年齢]]&lt;=69,_xlfn.XLOOKUP(DBGenzai[[#This Row],[標準報酬]],HDATE23[月  額],HDATE23[厚生年金],"",0,1),"0")</f>
        <v>25620</v>
      </c>
      <c r="W464" s="86">
        <v>45641</v>
      </c>
      <c r="X4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2" t="s">
        <v>1712</v>
      </c>
      <c r="Z464" s="80" t="s">
        <v>582</v>
      </c>
      <c r="AA464" s="83" t="s">
        <v>583</v>
      </c>
      <c r="AB464" s="83" t="s">
        <v>584</v>
      </c>
      <c r="AC464" s="87">
        <v>44879</v>
      </c>
      <c r="AD464" s="87">
        <v>44882</v>
      </c>
      <c r="AE464" s="87">
        <v>45380</v>
      </c>
      <c r="AF464" s="87"/>
      <c r="AG464" s="103" t="s">
        <v>1957</v>
      </c>
      <c r="AH464" s="112" t="s">
        <v>1990</v>
      </c>
      <c r="AJ464" s="100">
        <f>DBGenzai[[#This Row],[入社日]]</f>
        <v>44882</v>
      </c>
      <c r="AK464" s="343"/>
      <c r="AL464" s="355"/>
      <c r="AM464" s="77"/>
      <c r="AN464" s="355"/>
      <c r="AO464" s="345"/>
    </row>
    <row r="465" spans="1:41">
      <c r="A465" s="79" t="s">
        <v>114</v>
      </c>
      <c r="B465" s="80">
        <v>221105</v>
      </c>
      <c r="C465" s="81">
        <v>242055</v>
      </c>
      <c r="D465" s="82" t="s">
        <v>95</v>
      </c>
      <c r="E465" s="101" t="s">
        <v>4626</v>
      </c>
      <c r="F465" s="256" t="s">
        <v>1983</v>
      </c>
      <c r="G465" s="6" t="s">
        <v>2650</v>
      </c>
      <c r="H465" s="83" t="s">
        <v>1964</v>
      </c>
      <c r="I465" s="83" t="s">
        <v>1965</v>
      </c>
      <c r="J465" s="80" t="s">
        <v>43</v>
      </c>
      <c r="K465" s="80" t="s">
        <v>44</v>
      </c>
      <c r="L465" s="84">
        <v>35896</v>
      </c>
      <c r="M465" s="80">
        <f ca="1">DATEDIF(DBGenzai[[#This Row],[生年月日]],TODAY(),"Y")</f>
        <v>27</v>
      </c>
      <c r="N465" s="347">
        <v>1300</v>
      </c>
      <c r="O465" s="85"/>
      <c r="P465" s="347">
        <v>1670</v>
      </c>
      <c r="Q465" s="85"/>
      <c r="R465" s="347">
        <f t="shared" si="7"/>
        <v>370</v>
      </c>
      <c r="S465" s="85">
        <v>300000</v>
      </c>
      <c r="T465" s="78">
        <f>IF(OR(DBGenzai[[#This Row],[標準報酬]]="",DBGenzai[[#This Row],[標準報酬]]=0),"",ROUNDUP(_xlfn.XLOOKUP(DBGenzai[[#This Row],[標準報酬]],HDATE23[月  額],HDATE23[健康保険],"",0,1)-0.5,0))</f>
        <v>15045</v>
      </c>
      <c r="U4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5">
        <f ca="1">IF(DBGenzai[[#This Row],[年齢]]&lt;=69,_xlfn.XLOOKUP(DBGenzai[[#This Row],[標準報酬]],HDATE23[月  額],HDATE23[厚生年金],"",0,1),"0")</f>
        <v>27450</v>
      </c>
      <c r="W465" s="86">
        <v>45626</v>
      </c>
      <c r="X4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2" t="s">
        <v>1712</v>
      </c>
      <c r="Z465" s="80" t="s">
        <v>105</v>
      </c>
      <c r="AA465" s="83" t="s">
        <v>621</v>
      </c>
      <c r="AB465" s="83" t="s">
        <v>622</v>
      </c>
      <c r="AC465" s="87"/>
      <c r="AD465" s="87">
        <v>44883</v>
      </c>
      <c r="AE465" s="87">
        <v>45341</v>
      </c>
      <c r="AF465" s="87"/>
      <c r="AG465" s="103" t="s">
        <v>1957</v>
      </c>
      <c r="AH465" s="112" t="s">
        <v>1990</v>
      </c>
      <c r="AJ465" s="100">
        <f>DBGenzai[[#This Row],[入社日]]</f>
        <v>44883</v>
      </c>
      <c r="AK465" s="343"/>
      <c r="AL465" s="355"/>
      <c r="AM465" s="77"/>
      <c r="AN465" s="355"/>
      <c r="AO465" s="345"/>
    </row>
    <row r="466" spans="1:41">
      <c r="A466" s="79" t="s">
        <v>114</v>
      </c>
      <c r="B466" s="80">
        <v>221106</v>
      </c>
      <c r="C466" s="81">
        <v>242056</v>
      </c>
      <c r="D466" s="82" t="s">
        <v>95</v>
      </c>
      <c r="E466" s="101" t="s">
        <v>4625</v>
      </c>
      <c r="F466" s="101" t="s">
        <v>1985</v>
      </c>
      <c r="G466" s="6" t="s">
        <v>2649</v>
      </c>
      <c r="H466" s="83" t="s">
        <v>1966</v>
      </c>
      <c r="I466" s="83" t="s">
        <v>1967</v>
      </c>
      <c r="J466" s="80" t="s">
        <v>43</v>
      </c>
      <c r="K466" s="80" t="s">
        <v>44</v>
      </c>
      <c r="L466" s="84">
        <v>33244</v>
      </c>
      <c r="M466" s="80">
        <f ca="1">DATEDIF(DBGenzai[[#This Row],[生年月日]],TODAY(),"Y")</f>
        <v>34</v>
      </c>
      <c r="N466" s="347">
        <v>1330</v>
      </c>
      <c r="O466" s="85"/>
      <c r="P466" s="347">
        <v>1750</v>
      </c>
      <c r="Q466" s="85"/>
      <c r="R466" s="347">
        <f t="shared" si="7"/>
        <v>420</v>
      </c>
      <c r="S466" s="85">
        <v>280000</v>
      </c>
      <c r="T466" s="78">
        <f>IF(OR(DBGenzai[[#This Row],[標準報酬]]="",DBGenzai[[#This Row],[標準報酬]]=0),"",ROUNDUP(_xlfn.XLOOKUP(DBGenzai[[#This Row],[標準報酬]],HDATE23[月  額],HDATE23[健康保険],"",0,1)-0.5,0))</f>
        <v>14042</v>
      </c>
      <c r="U4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5">
        <f ca="1">IF(DBGenzai[[#This Row],[年齢]]&lt;=69,_xlfn.XLOOKUP(DBGenzai[[#This Row],[標準報酬]],HDATE23[月  額],HDATE23[厚生年金],"",0,1),"0")</f>
        <v>25620</v>
      </c>
      <c r="W466" s="86">
        <v>46721</v>
      </c>
      <c r="X4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2" t="s">
        <v>1712</v>
      </c>
      <c r="Z466" s="80" t="s">
        <v>1706</v>
      </c>
      <c r="AA466" s="83" t="s">
        <v>2963</v>
      </c>
      <c r="AB466" s="83" t="s">
        <v>2964</v>
      </c>
      <c r="AC466" s="87" t="s">
        <v>1697</v>
      </c>
      <c r="AD466" s="87">
        <v>44883</v>
      </c>
      <c r="AE466" s="87">
        <v>45853</v>
      </c>
      <c r="AF466" s="87"/>
      <c r="AG466" s="103" t="s">
        <v>1957</v>
      </c>
      <c r="AH466" s="112" t="s">
        <v>1990</v>
      </c>
      <c r="AJ466" s="100">
        <f>DBGenzai[[#This Row],[入社日]]</f>
        <v>44883</v>
      </c>
      <c r="AK466" s="343"/>
      <c r="AL466" s="355"/>
      <c r="AM466" s="77"/>
      <c r="AN466" s="355"/>
      <c r="AO466" s="345" t="s">
        <v>4398</v>
      </c>
    </row>
    <row r="467" spans="1:41">
      <c r="A467" s="79" t="s">
        <v>114</v>
      </c>
      <c r="B467" s="80">
        <v>221107</v>
      </c>
      <c r="C467" s="81"/>
      <c r="D467" s="82" t="s">
        <v>283</v>
      </c>
      <c r="E467" s="82"/>
      <c r="F467" s="259"/>
      <c r="G467" s="259"/>
      <c r="H467" s="83" t="s">
        <v>1968</v>
      </c>
      <c r="I467" s="83" t="s">
        <v>1969</v>
      </c>
      <c r="J467" s="80" t="s">
        <v>43</v>
      </c>
      <c r="K467" s="80" t="s">
        <v>44</v>
      </c>
      <c r="L467" s="84">
        <v>30982</v>
      </c>
      <c r="M467" s="80">
        <f ca="1">DATEDIF(DBGenzai[[#This Row],[生年月日]],TODAY(),"Y")</f>
        <v>41</v>
      </c>
      <c r="N467" s="347">
        <v>1400</v>
      </c>
      <c r="O467" s="85"/>
      <c r="P467" s="347">
        <v>2000</v>
      </c>
      <c r="Q467" s="85"/>
      <c r="R467" s="347">
        <f t="shared" si="7"/>
        <v>600</v>
      </c>
      <c r="S467" s="85">
        <v>180000</v>
      </c>
      <c r="T467" s="78">
        <f>IF(OR(DBGenzai[[#This Row],[標準報酬]]="",DBGenzai[[#This Row],[標準報酬]]=0),"",ROUNDUP(_xlfn.XLOOKUP(DBGenzai[[#This Row],[標準報酬]],HDATE23[月  額],HDATE23[健康保険],"",0,1)-0.5,0))</f>
        <v>9027</v>
      </c>
      <c r="U467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5">
        <f ca="1">IF(DBGenzai[[#This Row],[年齢]]&lt;=69,_xlfn.XLOOKUP(DBGenzai[[#This Row],[標準報酬]],HDATE23[月  額],HDATE23[厚生年金],"",0,1),"0")</f>
        <v>16470</v>
      </c>
      <c r="W467" s="86">
        <v>46180</v>
      </c>
      <c r="X4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2" t="s">
        <v>1712</v>
      </c>
      <c r="Z467" s="80" t="s">
        <v>1698</v>
      </c>
      <c r="AA467" s="83" t="s">
        <v>2162</v>
      </c>
      <c r="AB467" s="83" t="s">
        <v>1997</v>
      </c>
      <c r="AC467" s="87">
        <v>44885</v>
      </c>
      <c r="AD467" s="87">
        <v>44886</v>
      </c>
      <c r="AE467" s="87">
        <v>45112</v>
      </c>
      <c r="AF467" s="87">
        <v>45107</v>
      </c>
      <c r="AG467" s="103" t="s">
        <v>1957</v>
      </c>
      <c r="AH467" s="112" t="s">
        <v>1998</v>
      </c>
      <c r="AJ467" s="100">
        <f>DBGenzai[[#This Row],[入社日]]</f>
        <v>44886</v>
      </c>
      <c r="AK467" s="343"/>
      <c r="AL467" s="355"/>
      <c r="AM467" s="77"/>
      <c r="AN467" s="355"/>
      <c r="AO467" s="345"/>
    </row>
    <row r="468" spans="1:41">
      <c r="A468" s="79" t="s">
        <v>114</v>
      </c>
      <c r="B468" s="80">
        <v>221108</v>
      </c>
      <c r="C468" s="81">
        <v>232085</v>
      </c>
      <c r="D468" s="82" t="s">
        <v>2023</v>
      </c>
      <c r="E468" s="101" t="s">
        <v>4630</v>
      </c>
      <c r="F468" s="256" t="s">
        <v>3771</v>
      </c>
      <c r="G468" s="256" t="s">
        <v>3772</v>
      </c>
      <c r="H468" s="83" t="s">
        <v>1962</v>
      </c>
      <c r="I468" s="83" t="s">
        <v>1963</v>
      </c>
      <c r="J468" s="80" t="s">
        <v>43</v>
      </c>
      <c r="K468" s="80" t="s">
        <v>44</v>
      </c>
      <c r="L468" s="84">
        <v>35831</v>
      </c>
      <c r="M468" s="80">
        <f ca="1">DATEDIF(DBGenzai[[#This Row],[生年月日]],TODAY(),"Y")</f>
        <v>27</v>
      </c>
      <c r="N468" s="347">
        <v>1300</v>
      </c>
      <c r="O468" s="85"/>
      <c r="P468" s="347">
        <v>1710</v>
      </c>
      <c r="Q468" s="85"/>
      <c r="R468" s="347">
        <f t="shared" si="7"/>
        <v>410</v>
      </c>
      <c r="S468" s="85">
        <v>300000</v>
      </c>
      <c r="T468" s="78">
        <f>IF(OR(DBGenzai[[#This Row],[標準報酬]]="",DBGenzai[[#This Row],[標準報酬]]=0),"",ROUNDUP(_xlfn.XLOOKUP(DBGenzai[[#This Row],[標準報酬]],HDATE23[月  額],HDATE23[健康保険],"",0,1)-0.5,0))</f>
        <v>15045</v>
      </c>
      <c r="U4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5">
        <f ca="1">IF(DBGenzai[[#This Row],[年齢]]&lt;=69,_xlfn.XLOOKUP(DBGenzai[[#This Row],[標準報酬]],HDATE23[月  額],HDATE23[厚生年金],"",0,1),"0")</f>
        <v>27450</v>
      </c>
      <c r="W468" s="86">
        <v>46340</v>
      </c>
      <c r="X4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2" t="s">
        <v>1712</v>
      </c>
      <c r="Z468" s="80" t="s">
        <v>208</v>
      </c>
      <c r="AA468" s="83" t="s">
        <v>1749</v>
      </c>
      <c r="AB468" s="83" t="s">
        <v>3352</v>
      </c>
      <c r="AC468" s="87">
        <v>44891</v>
      </c>
      <c r="AD468" s="87">
        <v>44886</v>
      </c>
      <c r="AE468" s="87">
        <v>45555</v>
      </c>
      <c r="AF468" s="87"/>
      <c r="AG468" s="103" t="s">
        <v>1957</v>
      </c>
      <c r="AH468" s="112" t="s">
        <v>1990</v>
      </c>
      <c r="AJ468" s="100">
        <f>DBGenzai[[#This Row],[入社日]]</f>
        <v>44886</v>
      </c>
      <c r="AK468" s="343"/>
      <c r="AL468" s="355"/>
      <c r="AM468" s="77"/>
      <c r="AN468" s="355"/>
      <c r="AO468" s="345"/>
    </row>
    <row r="469" spans="1:41">
      <c r="A469" s="79" t="s">
        <v>114</v>
      </c>
      <c r="B469" s="80">
        <v>221109</v>
      </c>
      <c r="C469" s="81"/>
      <c r="D469" s="82" t="s">
        <v>2125</v>
      </c>
      <c r="E469" s="262"/>
      <c r="F469" s="262"/>
      <c r="G469" s="262"/>
      <c r="H469" s="83" t="s">
        <v>1993</v>
      </c>
      <c r="I469" s="83" t="s">
        <v>1994</v>
      </c>
      <c r="J469" s="80" t="s">
        <v>1710</v>
      </c>
      <c r="K469" s="80" t="s">
        <v>1711</v>
      </c>
      <c r="L469" s="84">
        <v>33220</v>
      </c>
      <c r="M469" s="80">
        <f ca="1">DATEDIF(DBGenzai[[#This Row],[生年月日]],TODAY(),"Y")</f>
        <v>35</v>
      </c>
      <c r="N469" s="347">
        <v>1300</v>
      </c>
      <c r="O469" s="85"/>
      <c r="P469" s="347">
        <v>1700</v>
      </c>
      <c r="Q469" s="85"/>
      <c r="R469" s="347">
        <f t="shared" si="7"/>
        <v>400</v>
      </c>
      <c r="S469" s="85"/>
      <c r="T469" s="78" t="str">
        <f>IF(OR(DBGenzai[[#This Row],[標準報酬]]="",DBGenzai[[#This Row],[標準報酬]]=0),"",ROUNDUP(_xlfn.XLOOKUP(DBGenzai[[#This Row],[標準報酬]],HDATE23[月  額],HDATE23[健康保険],"",0,1)-0.5,0))</f>
        <v/>
      </c>
      <c r="U4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5" t="str">
        <f ca="1">IF(DBGenzai[[#This Row],[年齢]]&lt;=69,_xlfn.XLOOKUP(DBGenzai[[#This Row],[標準報酬]],HDATE23[月  額],HDATE23[厚生年金],"",0,1),"0")</f>
        <v/>
      </c>
      <c r="W469" s="86">
        <v>45115</v>
      </c>
      <c r="X4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2" t="s">
        <v>1712</v>
      </c>
      <c r="Z469" s="80" t="s">
        <v>1995</v>
      </c>
      <c r="AA469" s="83" t="s">
        <v>1996</v>
      </c>
      <c r="AB469" s="83" t="s">
        <v>2078</v>
      </c>
      <c r="AC469" s="87">
        <v>44887</v>
      </c>
      <c r="AD469" s="87">
        <v>44888</v>
      </c>
      <c r="AE469" s="87">
        <v>44915</v>
      </c>
      <c r="AF469" s="87">
        <v>44922</v>
      </c>
      <c r="AG469" s="103" t="s">
        <v>1957</v>
      </c>
      <c r="AH469" s="80" t="s">
        <v>1998</v>
      </c>
      <c r="AJ469" s="100">
        <f>DBGenzai[[#This Row],[入社日]]</f>
        <v>44888</v>
      </c>
      <c r="AK469" s="343"/>
      <c r="AL469" s="355"/>
      <c r="AM469" s="77"/>
      <c r="AN469" s="355"/>
      <c r="AO469" s="345"/>
    </row>
    <row r="470" spans="1:41">
      <c r="A470" s="79" t="s">
        <v>114</v>
      </c>
      <c r="B470" s="80">
        <v>221201</v>
      </c>
      <c r="C470" s="81"/>
      <c r="D470" s="82" t="s">
        <v>107</v>
      </c>
      <c r="E470" s="101" t="s">
        <v>4622</v>
      </c>
      <c r="F470" s="82"/>
      <c r="G470" s="82"/>
      <c r="H470" s="83" t="s">
        <v>1999</v>
      </c>
      <c r="I470" s="83" t="s">
        <v>2000</v>
      </c>
      <c r="J470" s="80" t="s">
        <v>1710</v>
      </c>
      <c r="K470" s="80" t="s">
        <v>1711</v>
      </c>
      <c r="L470" s="84">
        <v>36517</v>
      </c>
      <c r="M470" s="80">
        <f ca="1">DATEDIF(DBGenzai[[#This Row],[生年月日]],TODAY(),"Y")</f>
        <v>25</v>
      </c>
      <c r="N470" s="347">
        <v>1200</v>
      </c>
      <c r="O470" s="85"/>
      <c r="P470" s="347">
        <v>1650</v>
      </c>
      <c r="Q470" s="85"/>
      <c r="R470" s="347">
        <f t="shared" si="7"/>
        <v>450</v>
      </c>
      <c r="S470" s="85">
        <v>180000</v>
      </c>
      <c r="T470" s="78">
        <f>IF(OR(DBGenzai[[#This Row],[標準報酬]]="",DBGenzai[[#This Row],[標準報酬]]=0),"",ROUNDUP(_xlfn.XLOOKUP(DBGenzai[[#This Row],[標準報酬]],HDATE23[月  額],HDATE23[健康保険],"",0,1)-0.5,0))</f>
        <v>9027</v>
      </c>
      <c r="U4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5">
        <f ca="1">IF(DBGenzai[[#This Row],[年齢]]&lt;=69,_xlfn.XLOOKUP(DBGenzai[[#This Row],[標準報酬]],HDATE23[月  額],HDATE23[厚生年金],"",0,1),"0")</f>
        <v>16470</v>
      </c>
      <c r="W470" s="86">
        <v>45258</v>
      </c>
      <c r="X4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2" t="s">
        <v>1712</v>
      </c>
      <c r="Z470" s="80" t="s">
        <v>582</v>
      </c>
      <c r="AA470" s="83" t="s">
        <v>583</v>
      </c>
      <c r="AB470" s="83" t="s">
        <v>584</v>
      </c>
      <c r="AC470" s="87">
        <v>44893</v>
      </c>
      <c r="AD470" s="87">
        <v>44896</v>
      </c>
      <c r="AE470" s="87">
        <v>44985</v>
      </c>
      <c r="AF470" s="87"/>
      <c r="AG470" s="103" t="s">
        <v>2071</v>
      </c>
      <c r="AH470" s="87" t="s">
        <v>2082</v>
      </c>
      <c r="AJ470" s="100">
        <f>DBGenzai[[#This Row],[入社日]]</f>
        <v>44896</v>
      </c>
      <c r="AK470" s="343"/>
      <c r="AL470" s="355"/>
      <c r="AM470" s="77"/>
      <c r="AN470" s="355"/>
      <c r="AO470" s="345"/>
    </row>
    <row r="471" spans="1:41">
      <c r="A471" s="79" t="s">
        <v>40</v>
      </c>
      <c r="B471" s="80">
        <v>221203</v>
      </c>
      <c r="C471" s="81"/>
      <c r="D471" s="82" t="s">
        <v>1707</v>
      </c>
      <c r="E471" s="82" t="s">
        <v>4640</v>
      </c>
      <c r="F471" s="256" t="s">
        <v>2749</v>
      </c>
      <c r="G471" s="256" t="s">
        <v>2750</v>
      </c>
      <c r="H471" s="83" t="s">
        <v>2003</v>
      </c>
      <c r="I471" s="83" t="s">
        <v>2004</v>
      </c>
      <c r="J471" s="80" t="s">
        <v>2005</v>
      </c>
      <c r="K471" s="80" t="s">
        <v>1711</v>
      </c>
      <c r="L471" s="84">
        <v>36484</v>
      </c>
      <c r="M471" s="80">
        <f ca="1">DATEDIF(DBGenzai[[#This Row],[生年月日]],TODAY(),"Y")</f>
        <v>26</v>
      </c>
      <c r="N471" s="347">
        <v>1310</v>
      </c>
      <c r="O471" s="85"/>
      <c r="P471" s="347">
        <v>1700</v>
      </c>
      <c r="Q471" s="85"/>
      <c r="R471" s="347">
        <f t="shared" si="7"/>
        <v>390</v>
      </c>
      <c r="S471" s="85">
        <v>240000</v>
      </c>
      <c r="T471" s="78">
        <f>IF(OR(DBGenzai[[#This Row],[標準報酬]]="",DBGenzai[[#This Row],[標準報酬]]=0),"",ROUNDUP(_xlfn.XLOOKUP(DBGenzai[[#This Row],[標準報酬]],HDATE23[月  額],HDATE23[健康保険],"",0,1)-0.5,0))</f>
        <v>12036</v>
      </c>
      <c r="U4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5">
        <f ca="1">IF(DBGenzai[[#This Row],[年齢]]&lt;=69,_xlfn.XLOOKUP(DBGenzai[[#This Row],[標準報酬]],HDATE23[月  額],HDATE23[厚生年金],"",0,1),"0")</f>
        <v>21960</v>
      </c>
      <c r="W471" s="86">
        <v>47102</v>
      </c>
      <c r="X4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1" s="82" t="s">
        <v>1712</v>
      </c>
      <c r="Z471" s="80" t="s">
        <v>238</v>
      </c>
      <c r="AA471" s="83" t="s">
        <v>1862</v>
      </c>
      <c r="AB471" s="83" t="s">
        <v>4367</v>
      </c>
      <c r="AC471" s="87"/>
      <c r="AD471" s="87">
        <v>44896</v>
      </c>
      <c r="AE471" s="87"/>
      <c r="AF471" s="87"/>
      <c r="AG471" s="103" t="s">
        <v>2072</v>
      </c>
      <c r="AH471" s="80" t="s">
        <v>2073</v>
      </c>
      <c r="AJ471" s="100">
        <f>DBGenzai[[#This Row],[入社日]]</f>
        <v>44896</v>
      </c>
      <c r="AK471" s="343"/>
      <c r="AL471" s="355"/>
      <c r="AM471" s="77"/>
      <c r="AN471" s="355"/>
      <c r="AO471" s="345"/>
    </row>
    <row r="472" spans="1:41">
      <c r="A472" s="79" t="s">
        <v>114</v>
      </c>
      <c r="B472" s="80">
        <v>221204</v>
      </c>
      <c r="C472" s="81"/>
      <c r="D472" s="82" t="s">
        <v>1707</v>
      </c>
      <c r="E472" s="82"/>
      <c r="F472" s="82"/>
      <c r="G472" s="82"/>
      <c r="H472" s="83" t="s">
        <v>2006</v>
      </c>
      <c r="I472" s="83" t="s">
        <v>2007</v>
      </c>
      <c r="J472" s="80" t="s">
        <v>2005</v>
      </c>
      <c r="K472" s="80" t="s">
        <v>1711</v>
      </c>
      <c r="L472" s="84">
        <v>37233</v>
      </c>
      <c r="M472" s="80">
        <f ca="1">DATEDIF(DBGenzai[[#This Row],[生年月日]],TODAY(),"Y")</f>
        <v>24</v>
      </c>
      <c r="N472" s="347">
        <v>1200</v>
      </c>
      <c r="O472" s="85"/>
      <c r="P472" s="347">
        <v>1700</v>
      </c>
      <c r="Q472" s="85"/>
      <c r="R472" s="347">
        <f t="shared" si="7"/>
        <v>500</v>
      </c>
      <c r="S472" s="85">
        <v>180000</v>
      </c>
      <c r="T472" s="78">
        <f>IF(OR(DBGenzai[[#This Row],[標準報酬]]="",DBGenzai[[#This Row],[標準報酬]]=0),"",ROUNDUP(_xlfn.XLOOKUP(DBGenzai[[#This Row],[標準報酬]],HDATE23[月  額],HDATE23[健康保険],"",0,1)-0.5,0))</f>
        <v>9027</v>
      </c>
      <c r="U4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5">
        <f ca="1">IF(DBGenzai[[#This Row],[年齢]]&lt;=69,_xlfn.XLOOKUP(DBGenzai[[#This Row],[標準報酬]],HDATE23[月  額],HDATE23[厚生年金],"",0,1),"0")</f>
        <v>16470</v>
      </c>
      <c r="W472" s="86">
        <v>45258</v>
      </c>
      <c r="X4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2" t="s">
        <v>1712</v>
      </c>
      <c r="Z472" s="80" t="s">
        <v>238</v>
      </c>
      <c r="AA472" s="83" t="s">
        <v>2074</v>
      </c>
      <c r="AB472" s="83" t="s">
        <v>2075</v>
      </c>
      <c r="AC472" s="87"/>
      <c r="AD472" s="87">
        <v>44896</v>
      </c>
      <c r="AE472" s="87">
        <v>45034</v>
      </c>
      <c r="AF472" s="87"/>
      <c r="AG472" s="103" t="s">
        <v>2071</v>
      </c>
      <c r="AH472" s="80" t="s">
        <v>2073</v>
      </c>
      <c r="AJ472" s="100">
        <f>DBGenzai[[#This Row],[入社日]]</f>
        <v>44896</v>
      </c>
      <c r="AK472" s="343"/>
      <c r="AL472" s="355"/>
      <c r="AM472" s="77"/>
      <c r="AN472" s="355"/>
      <c r="AO472" s="345"/>
    </row>
    <row r="473" spans="1:41">
      <c r="A473" s="79" t="s">
        <v>114</v>
      </c>
      <c r="B473" s="80">
        <v>221205</v>
      </c>
      <c r="C473" s="81"/>
      <c r="D473" s="82" t="s">
        <v>1707</v>
      </c>
      <c r="E473" s="458" t="s">
        <v>4640</v>
      </c>
      <c r="F473" s="426" t="s">
        <v>2749</v>
      </c>
      <c r="G473" s="426" t="s">
        <v>2750</v>
      </c>
      <c r="H473" s="83" t="s">
        <v>2008</v>
      </c>
      <c r="I473" s="83" t="s">
        <v>2009</v>
      </c>
      <c r="J473" s="80" t="s">
        <v>2005</v>
      </c>
      <c r="K473" s="80" t="s">
        <v>1711</v>
      </c>
      <c r="L473" s="84">
        <v>35980</v>
      </c>
      <c r="M473" s="80">
        <f ca="1">DATEDIF(DBGenzai[[#This Row],[生年月日]],TODAY(),"Y")</f>
        <v>27</v>
      </c>
      <c r="N473" s="347">
        <v>1200</v>
      </c>
      <c r="O473" s="85"/>
      <c r="P473" s="347">
        <v>1700</v>
      </c>
      <c r="Q473" s="85"/>
      <c r="R473" s="347">
        <f t="shared" si="7"/>
        <v>500</v>
      </c>
      <c r="S473" s="85">
        <v>180000</v>
      </c>
      <c r="T473" s="78">
        <f>IF(OR(DBGenzai[[#This Row],[標準報酬]]="",DBGenzai[[#This Row],[標準報酬]]=0),"",ROUNDUP(_xlfn.XLOOKUP(DBGenzai[[#This Row],[標準報酬]],HDATE23[月  額],HDATE23[健康保険],"",0,1)-0.5,0))</f>
        <v>9027</v>
      </c>
      <c r="U4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5">
        <f ca="1">IF(DBGenzai[[#This Row],[年齢]]&lt;=69,_xlfn.XLOOKUP(DBGenzai[[#This Row],[標準報酬]],HDATE23[月  額],HDATE23[厚生年金],"",0,1),"0")</f>
        <v>16470</v>
      </c>
      <c r="W473" s="86">
        <v>45258</v>
      </c>
      <c r="X4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2" t="s">
        <v>1712</v>
      </c>
      <c r="Z473" s="80" t="s">
        <v>238</v>
      </c>
      <c r="AA473" s="83" t="s">
        <v>2074</v>
      </c>
      <c r="AB473" s="83" t="s">
        <v>2076</v>
      </c>
      <c r="AC473" s="87"/>
      <c r="AD473" s="87">
        <v>44896</v>
      </c>
      <c r="AE473" s="87">
        <v>45150</v>
      </c>
      <c r="AF473" s="87"/>
      <c r="AG473" s="103" t="s">
        <v>2071</v>
      </c>
      <c r="AH473" s="80" t="s">
        <v>2073</v>
      </c>
      <c r="AJ473" s="100">
        <f>DBGenzai[[#This Row],[入社日]]</f>
        <v>44896</v>
      </c>
      <c r="AK473" s="343"/>
      <c r="AL473" s="355"/>
      <c r="AM473" s="77"/>
      <c r="AN473" s="355"/>
      <c r="AO473" s="345"/>
    </row>
    <row r="474" spans="1:41">
      <c r="A474" s="79" t="s">
        <v>114</v>
      </c>
      <c r="B474" s="80">
        <v>221206</v>
      </c>
      <c r="C474" s="81"/>
      <c r="D474" s="82" t="s">
        <v>2030</v>
      </c>
      <c r="E474" s="275" t="s">
        <v>4680</v>
      </c>
      <c r="F474" s="454" t="s">
        <v>3356</v>
      </c>
      <c r="G474" s="460" t="s">
        <v>3354</v>
      </c>
      <c r="H474" s="83" t="s">
        <v>2031</v>
      </c>
      <c r="I474" s="83" t="s">
        <v>2032</v>
      </c>
      <c r="J474" s="80" t="s">
        <v>2005</v>
      </c>
      <c r="K474" s="80" t="s">
        <v>1711</v>
      </c>
      <c r="L474" s="84">
        <v>33248</v>
      </c>
      <c r="M474" s="80">
        <f ca="1">DATEDIF(DBGenzai[[#This Row],[生年月日]],TODAY(),"Y")</f>
        <v>34</v>
      </c>
      <c r="N474" s="347">
        <v>1400</v>
      </c>
      <c r="O474" s="85"/>
      <c r="P474" s="347">
        <v>1800</v>
      </c>
      <c r="Q474" s="85"/>
      <c r="R474" s="347">
        <f t="shared" si="7"/>
        <v>400</v>
      </c>
      <c r="S474" s="85">
        <v>280000</v>
      </c>
      <c r="T474" s="78">
        <f>IF(OR(DBGenzai[[#This Row],[標準報酬]]="",DBGenzai[[#This Row],[標準報酬]]=0),"",ROUNDUP(_xlfn.XLOOKUP(DBGenzai[[#This Row],[標準報酬]],HDATE23[月  額],HDATE23[健康保険],"",0,1)-0.5,0))</f>
        <v>14042</v>
      </c>
      <c r="U4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5">
        <f ca="1">IF(DBGenzai[[#This Row],[年齢]]&lt;=69,_xlfn.XLOOKUP(DBGenzai[[#This Row],[標準報酬]],HDATE23[月  額],HDATE23[厚生年金],"",0,1),"0")</f>
        <v>25620</v>
      </c>
      <c r="W474" s="86">
        <v>45745</v>
      </c>
      <c r="X4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2" t="s">
        <v>1712</v>
      </c>
      <c r="Z474" s="80" t="s">
        <v>2033</v>
      </c>
      <c r="AA474" s="83" t="s">
        <v>2034</v>
      </c>
      <c r="AB474" s="83" t="s">
        <v>2035</v>
      </c>
      <c r="AC474" s="87" t="s">
        <v>1697</v>
      </c>
      <c r="AD474" s="87">
        <v>44896</v>
      </c>
      <c r="AE474" s="87">
        <v>45498</v>
      </c>
      <c r="AF474" s="87"/>
      <c r="AG474" s="103" t="s">
        <v>2071</v>
      </c>
      <c r="AH474" s="80" t="s">
        <v>2073</v>
      </c>
      <c r="AJ474" s="100">
        <f>DBGenzai[[#This Row],[入社日]]</f>
        <v>44896</v>
      </c>
      <c r="AK474" s="343"/>
      <c r="AL474" s="355"/>
      <c r="AM474" s="77"/>
      <c r="AN474" s="355"/>
      <c r="AO474" s="345"/>
    </row>
    <row r="475" spans="1:41">
      <c r="A475" s="79" t="s">
        <v>40</v>
      </c>
      <c r="B475" s="80">
        <v>221202</v>
      </c>
      <c r="C475" s="81">
        <v>212035</v>
      </c>
      <c r="D475" s="82" t="s">
        <v>107</v>
      </c>
      <c r="E475" s="101" t="s">
        <v>4622</v>
      </c>
      <c r="F475" s="257" t="s">
        <v>1854</v>
      </c>
      <c r="G475" s="6" t="s">
        <v>2653</v>
      </c>
      <c r="H475" s="83" t="s">
        <v>2001</v>
      </c>
      <c r="I475" s="83" t="s">
        <v>2002</v>
      </c>
      <c r="J475" s="80" t="s">
        <v>1710</v>
      </c>
      <c r="K475" s="80" t="s">
        <v>1711</v>
      </c>
      <c r="L475" s="84">
        <v>35703</v>
      </c>
      <c r="M475" s="80">
        <f ca="1">DATEDIF(DBGenzai[[#This Row],[生年月日]],TODAY(),"Y")</f>
        <v>28</v>
      </c>
      <c r="N475" s="347">
        <v>1310</v>
      </c>
      <c r="O475" s="85"/>
      <c r="P475" s="347">
        <v>1690</v>
      </c>
      <c r="Q475" s="85"/>
      <c r="R475" s="347">
        <f t="shared" ref="R475:R538" si="8">P475-N475</f>
        <v>380</v>
      </c>
      <c r="S475" s="85">
        <v>240000</v>
      </c>
      <c r="T475" s="78">
        <f>IF(OR(DBGenzai[[#This Row],[標準報酬]]="",DBGenzai[[#This Row],[標準報酬]]=0),"",ROUNDUP(_xlfn.XLOOKUP(DBGenzai[[#This Row],[標準報酬]],HDATE23[月  額],HDATE23[健康保険],"",0,1)-0.5,0))</f>
        <v>12036</v>
      </c>
      <c r="U4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5">
        <f ca="1">IF(DBGenzai[[#This Row],[年齢]]&lt;=69,_xlfn.XLOOKUP(DBGenzai[[#This Row],[標準報酬]],HDATE23[月  額],HDATE23[厚生年金],"",0,1),"0")</f>
        <v>21960</v>
      </c>
      <c r="W475" s="86">
        <v>46058</v>
      </c>
      <c r="X47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475" s="82" t="s">
        <v>1712</v>
      </c>
      <c r="Z475" s="80" t="s">
        <v>582</v>
      </c>
      <c r="AA475" s="83" t="s">
        <v>2592</v>
      </c>
      <c r="AB475" s="83" t="s">
        <v>584</v>
      </c>
      <c r="AC475" s="87">
        <v>44893</v>
      </c>
      <c r="AD475" s="87">
        <v>44896</v>
      </c>
      <c r="AE475" s="87"/>
      <c r="AF475" s="87"/>
      <c r="AG475" s="103" t="s">
        <v>2071</v>
      </c>
      <c r="AH475" s="80" t="s">
        <v>2082</v>
      </c>
      <c r="AJ475" s="100">
        <f>DBGenzai[[#This Row],[入社日]]</f>
        <v>44896</v>
      </c>
      <c r="AK475" s="343"/>
      <c r="AL475" s="355"/>
      <c r="AM475" s="77"/>
      <c r="AN475" s="355"/>
      <c r="AO475" s="345"/>
    </row>
    <row r="476" spans="1:41">
      <c r="A476" s="79" t="s">
        <v>114</v>
      </c>
      <c r="B476" s="80">
        <v>221208</v>
      </c>
      <c r="C476" s="81">
        <v>242058</v>
      </c>
      <c r="D476" s="82" t="s">
        <v>95</v>
      </c>
      <c r="E476" s="101" t="s">
        <v>4626</v>
      </c>
      <c r="F476" s="256" t="s">
        <v>1983</v>
      </c>
      <c r="G476" s="6" t="s">
        <v>2650</v>
      </c>
      <c r="H476" s="83" t="s">
        <v>2026</v>
      </c>
      <c r="I476" s="83" t="s">
        <v>2027</v>
      </c>
      <c r="J476" s="80" t="s">
        <v>2005</v>
      </c>
      <c r="K476" s="80" t="s">
        <v>1711</v>
      </c>
      <c r="L476" s="84">
        <v>36302</v>
      </c>
      <c r="M476" s="80">
        <f ca="1">DATEDIF(DBGenzai[[#This Row],[生年月日]],TODAY(),"Y")</f>
        <v>26</v>
      </c>
      <c r="N476" s="347">
        <v>1310</v>
      </c>
      <c r="O476" s="85"/>
      <c r="P476" s="347">
        <v>1700</v>
      </c>
      <c r="Q476" s="85"/>
      <c r="R476" s="347">
        <f t="shared" si="8"/>
        <v>390</v>
      </c>
      <c r="S476" s="85">
        <v>300000</v>
      </c>
      <c r="T476" s="78">
        <f>IF(OR(DBGenzai[[#This Row],[標準報酬]]="",DBGenzai[[#This Row],[標準報酬]]=0),"",ROUNDUP(_xlfn.XLOOKUP(DBGenzai[[#This Row],[標準報酬]],HDATE23[月  額],HDATE23[健康保険],"",0,1)-0.5,0))</f>
        <v>15045</v>
      </c>
      <c r="U4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5">
        <f ca="1">IF(DBGenzai[[#This Row],[年齢]]&lt;=69,_xlfn.XLOOKUP(DBGenzai[[#This Row],[標準報酬]],HDATE23[月  額],HDATE23[厚生年金],"",0,1),"0")</f>
        <v>27450</v>
      </c>
      <c r="W476" s="86">
        <v>45628</v>
      </c>
      <c r="X4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2" t="s">
        <v>1712</v>
      </c>
      <c r="Z476" s="80" t="s">
        <v>2297</v>
      </c>
      <c r="AA476" s="83" t="s">
        <v>3416</v>
      </c>
      <c r="AB476" s="83" t="s">
        <v>3486</v>
      </c>
      <c r="AC476" s="87" t="s">
        <v>1697</v>
      </c>
      <c r="AD476" s="87">
        <v>44903</v>
      </c>
      <c r="AE476" s="87">
        <v>45551</v>
      </c>
      <c r="AF476" s="87"/>
      <c r="AG476" s="103" t="s">
        <v>2071</v>
      </c>
      <c r="AH476" s="80" t="s">
        <v>2073</v>
      </c>
      <c r="AJ476" s="100">
        <f>DBGenzai[[#This Row],[入社日]]</f>
        <v>44903</v>
      </c>
      <c r="AK476" s="343"/>
      <c r="AL476" s="355"/>
      <c r="AM476" s="77"/>
      <c r="AN476" s="355"/>
      <c r="AO476" s="345"/>
    </row>
    <row r="477" spans="1:41">
      <c r="A477" s="79" t="s">
        <v>40</v>
      </c>
      <c r="B477" s="80">
        <v>221207</v>
      </c>
      <c r="C477" s="81">
        <v>242057</v>
      </c>
      <c r="D477" s="82" t="s">
        <v>95</v>
      </c>
      <c r="E477" s="101" t="s">
        <v>4626</v>
      </c>
      <c r="F477" s="101" t="s">
        <v>1984</v>
      </c>
      <c r="G477" s="6" t="s">
        <v>2650</v>
      </c>
      <c r="H477" s="83" t="s">
        <v>2024</v>
      </c>
      <c r="I477" s="83" t="s">
        <v>2025</v>
      </c>
      <c r="J477" s="80" t="s">
        <v>43</v>
      </c>
      <c r="K477" s="80" t="s">
        <v>44</v>
      </c>
      <c r="L477" s="84">
        <v>35777</v>
      </c>
      <c r="M477" s="80">
        <f ca="1">DATEDIF(DBGenzai[[#This Row],[生年月日]],TODAY(),"Y")</f>
        <v>28</v>
      </c>
      <c r="N477" s="347">
        <v>1320</v>
      </c>
      <c r="O477" s="85"/>
      <c r="P477" s="347">
        <v>1700</v>
      </c>
      <c r="Q477" s="85"/>
      <c r="R477" s="347">
        <f t="shared" si="8"/>
        <v>380</v>
      </c>
      <c r="S477" s="85">
        <v>260000</v>
      </c>
      <c r="T477" s="78">
        <f>IF(OR(DBGenzai[[#This Row],[標準報酬]]="",DBGenzai[[#This Row],[標準報酬]]=0),"",ROUNDUP(_xlfn.XLOOKUP(DBGenzai[[#This Row],[標準報酬]],HDATE23[月  額],HDATE23[健康保険],"",0,1)-0.5,0))</f>
        <v>13039</v>
      </c>
      <c r="U4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5">
        <f ca="1">IF(DBGenzai[[#This Row],[年齢]]&lt;=69,_xlfn.XLOOKUP(DBGenzai[[#This Row],[標準報酬]],HDATE23[月  額],HDATE23[厚生年金],"",0,1),"0")</f>
        <v>23790</v>
      </c>
      <c r="W477" s="86">
        <v>45993</v>
      </c>
      <c r="X4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13</v>
      </c>
      <c r="Y477" s="82" t="s">
        <v>1712</v>
      </c>
      <c r="Z477" s="80" t="s">
        <v>398</v>
      </c>
      <c r="AA477" s="83" t="s">
        <v>2021</v>
      </c>
      <c r="AB477" s="83" t="s">
        <v>2022</v>
      </c>
      <c r="AC477" s="87">
        <v>44897</v>
      </c>
      <c r="AD477" s="87">
        <v>44903</v>
      </c>
      <c r="AE477" s="87"/>
      <c r="AF477" s="87"/>
      <c r="AG477" s="103" t="s">
        <v>2071</v>
      </c>
      <c r="AH477" s="80" t="s">
        <v>2073</v>
      </c>
      <c r="AJ477" s="100">
        <f>DBGenzai[[#This Row],[入社日]]</f>
        <v>44903</v>
      </c>
      <c r="AK477" s="343"/>
      <c r="AL477" s="355"/>
      <c r="AM477" s="77"/>
      <c r="AN477" s="355"/>
      <c r="AO477" s="345" t="s">
        <v>4394</v>
      </c>
    </row>
    <row r="478" spans="1:41">
      <c r="A478" s="79" t="s">
        <v>114</v>
      </c>
      <c r="B478" s="80">
        <v>221210</v>
      </c>
      <c r="C478" s="81">
        <v>212036</v>
      </c>
      <c r="D478" s="82" t="s">
        <v>107</v>
      </c>
      <c r="E478" s="101" t="s">
        <v>4622</v>
      </c>
      <c r="F478" s="101" t="s">
        <v>1853</v>
      </c>
      <c r="G478" s="6" t="s">
        <v>3089</v>
      </c>
      <c r="H478" s="83" t="s">
        <v>2045</v>
      </c>
      <c r="I478" s="83" t="s">
        <v>2046</v>
      </c>
      <c r="J478" s="80" t="s">
        <v>2005</v>
      </c>
      <c r="K478" s="80" t="s">
        <v>1711</v>
      </c>
      <c r="L478" s="84">
        <v>31986</v>
      </c>
      <c r="M478" s="80">
        <f ca="1">DATEDIF(DBGenzai[[#This Row],[生年月日]],TODAY(),"Y")</f>
        <v>38</v>
      </c>
      <c r="N478" s="347">
        <v>1250</v>
      </c>
      <c r="O478" s="85"/>
      <c r="P478" s="347">
        <v>1650</v>
      </c>
      <c r="Q478" s="85"/>
      <c r="R478" s="347">
        <f t="shared" si="8"/>
        <v>400</v>
      </c>
      <c r="S478" s="85">
        <v>260000</v>
      </c>
      <c r="T478" s="78">
        <f>IF(OR(DBGenzai[[#This Row],[標準報酬]]="",DBGenzai[[#This Row],[標準報酬]]=0),"",ROUNDUP(_xlfn.XLOOKUP(DBGenzai[[#This Row],[標準報酬]],HDATE23[月  額],HDATE23[健康保険],"",0,1)-0.5,0))</f>
        <v>13039</v>
      </c>
      <c r="U4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5">
        <f ca="1">IF(DBGenzai[[#This Row],[年齢]]&lt;=69,_xlfn.XLOOKUP(DBGenzai[[#This Row],[標準報酬]],HDATE23[月  額],HDATE23[厚生年金],"",0,1),"0")</f>
        <v>23790</v>
      </c>
      <c r="W478" s="86">
        <v>45645</v>
      </c>
      <c r="X4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2" t="s">
        <v>1712</v>
      </c>
      <c r="Z478" s="80" t="s">
        <v>777</v>
      </c>
      <c r="AA478" s="83" t="s">
        <v>2487</v>
      </c>
      <c r="AB478" s="83" t="s">
        <v>2080</v>
      </c>
      <c r="AC478" s="87">
        <v>44904</v>
      </c>
      <c r="AD478" s="87">
        <v>44907</v>
      </c>
      <c r="AE478" s="87">
        <v>45338</v>
      </c>
      <c r="AF478" s="87"/>
      <c r="AG478" s="103" t="s">
        <v>2071</v>
      </c>
      <c r="AH478" s="80" t="s">
        <v>2081</v>
      </c>
      <c r="AJ478" s="100">
        <f>DBGenzai[[#This Row],[入社日]]</f>
        <v>44907</v>
      </c>
      <c r="AK478" s="343"/>
      <c r="AL478" s="355"/>
      <c r="AM478" s="77"/>
      <c r="AN478" s="355"/>
      <c r="AO478" s="345"/>
    </row>
    <row r="479" spans="1:41">
      <c r="A479" s="79" t="s">
        <v>40</v>
      </c>
      <c r="B479" s="80">
        <v>221212</v>
      </c>
      <c r="C479" s="81"/>
      <c r="D479" s="82" t="s">
        <v>1707</v>
      </c>
      <c r="E479" s="101" t="s">
        <v>4640</v>
      </c>
      <c r="F479" s="256" t="s">
        <v>2749</v>
      </c>
      <c r="G479" s="256" t="s">
        <v>2750</v>
      </c>
      <c r="H479" s="83" t="s">
        <v>2048</v>
      </c>
      <c r="I479" s="83" t="s">
        <v>2049</v>
      </c>
      <c r="J479" s="80" t="s">
        <v>2005</v>
      </c>
      <c r="K479" s="80" t="s">
        <v>1711</v>
      </c>
      <c r="L479" s="84">
        <v>35771</v>
      </c>
      <c r="M479" s="80">
        <f ca="1">DATEDIF(DBGenzai[[#This Row],[生年月日]],TODAY(),"Y")</f>
        <v>28</v>
      </c>
      <c r="N479" s="347">
        <v>1310</v>
      </c>
      <c r="O479" s="85"/>
      <c r="P479" s="347">
        <v>1700</v>
      </c>
      <c r="Q479" s="85"/>
      <c r="R479" s="347">
        <f t="shared" si="8"/>
        <v>390</v>
      </c>
      <c r="S479" s="85">
        <v>240000</v>
      </c>
      <c r="T479" s="78">
        <f>IF(OR(DBGenzai[[#This Row],[標準報酬]]="",DBGenzai[[#This Row],[標準報酬]]=0),"",ROUNDUP(_xlfn.XLOOKUP(DBGenzai[[#This Row],[標準報酬]],HDATE23[月  額],HDATE23[健康保険],"",0,1)-0.5,0))</f>
        <v>12036</v>
      </c>
      <c r="U4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5">
        <f ca="1">IF(DBGenzai[[#This Row],[年齢]]&lt;=69,_xlfn.XLOOKUP(DBGenzai[[#This Row],[標準報酬]],HDATE23[月  額],HDATE23[厚生年金],"",0,1),"0")</f>
        <v>21960</v>
      </c>
      <c r="W479" s="86">
        <v>46010</v>
      </c>
      <c r="X47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</v>
      </c>
      <c r="Y479" s="82" t="s">
        <v>1712</v>
      </c>
      <c r="Z479" s="80" t="s">
        <v>238</v>
      </c>
      <c r="AA479" s="83" t="s">
        <v>2523</v>
      </c>
      <c r="AB479" s="83" t="s">
        <v>2079</v>
      </c>
      <c r="AC479" s="87"/>
      <c r="AD479" s="87">
        <v>44907</v>
      </c>
      <c r="AE479" s="87"/>
      <c r="AF479" s="87"/>
      <c r="AG479" s="103" t="s">
        <v>2071</v>
      </c>
      <c r="AH479" s="80" t="s">
        <v>2073</v>
      </c>
      <c r="AJ479" s="100">
        <f>DBGenzai[[#This Row],[入社日]]</f>
        <v>44907</v>
      </c>
      <c r="AK479" s="343"/>
      <c r="AL479" s="355"/>
      <c r="AM479" s="77"/>
      <c r="AN479" s="355"/>
      <c r="AO479" s="345"/>
    </row>
    <row r="480" spans="1:41">
      <c r="A480" s="79" t="s">
        <v>40</v>
      </c>
      <c r="B480" s="80">
        <v>221213</v>
      </c>
      <c r="C480" s="81"/>
      <c r="D480" s="82" t="s">
        <v>1707</v>
      </c>
      <c r="E480" s="101" t="s">
        <v>4640</v>
      </c>
      <c r="F480" s="256" t="s">
        <v>2749</v>
      </c>
      <c r="G480" s="256" t="s">
        <v>2750</v>
      </c>
      <c r="H480" s="83" t="s">
        <v>2050</v>
      </c>
      <c r="I480" s="83" t="s">
        <v>2051</v>
      </c>
      <c r="J480" s="80" t="s">
        <v>2005</v>
      </c>
      <c r="K480" s="80" t="s">
        <v>1711</v>
      </c>
      <c r="L480" s="84">
        <v>36231</v>
      </c>
      <c r="M480" s="80">
        <f ca="1">DATEDIF(DBGenzai[[#This Row],[生年月日]],TODAY(),"Y")</f>
        <v>26</v>
      </c>
      <c r="N480" s="347">
        <v>1310</v>
      </c>
      <c r="O480" s="85"/>
      <c r="P480" s="347">
        <v>1700</v>
      </c>
      <c r="Q480" s="85"/>
      <c r="R480" s="347">
        <f t="shared" si="8"/>
        <v>390</v>
      </c>
      <c r="S480" s="85">
        <v>240000</v>
      </c>
      <c r="T480" s="78">
        <f>IF(OR(DBGenzai[[#This Row],[標準報酬]]="",DBGenzai[[#This Row],[標準報酬]]=0),"",ROUNDUP(_xlfn.XLOOKUP(DBGenzai[[#This Row],[標準報酬]],HDATE23[月  額],HDATE23[健康保険],"",0,1)-0.5,0))</f>
        <v>12036</v>
      </c>
      <c r="U4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5">
        <f ca="1">IF(DBGenzai[[#This Row],[年齢]]&lt;=69,_xlfn.XLOOKUP(DBGenzai[[#This Row],[標準報酬]],HDATE23[月  額],HDATE23[厚生年金],"",0,1),"0")</f>
        <v>21960</v>
      </c>
      <c r="W480" s="86">
        <v>47106</v>
      </c>
      <c r="X4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0" s="82" t="s">
        <v>1712</v>
      </c>
      <c r="Z480" s="80" t="s">
        <v>4231</v>
      </c>
      <c r="AA480" s="115" t="s">
        <v>3857</v>
      </c>
      <c r="AB480" s="83"/>
      <c r="AC480" s="87"/>
      <c r="AD480" s="87">
        <v>44907</v>
      </c>
      <c r="AE480" s="87"/>
      <c r="AF480" s="87"/>
      <c r="AG480" s="103" t="s">
        <v>2071</v>
      </c>
      <c r="AH480" s="80" t="s">
        <v>2073</v>
      </c>
      <c r="AJ480" s="100">
        <f>DBGenzai[[#This Row],[入社日]]</f>
        <v>44907</v>
      </c>
      <c r="AK480" s="343"/>
      <c r="AL480" s="355"/>
      <c r="AM480" s="77"/>
      <c r="AN480" s="355"/>
      <c r="AO480" s="345"/>
    </row>
    <row r="481" spans="1:41">
      <c r="A481" s="79" t="s">
        <v>114</v>
      </c>
      <c r="B481" s="80">
        <v>221214</v>
      </c>
      <c r="C481" s="81"/>
      <c r="D481" s="82" t="s">
        <v>1707</v>
      </c>
      <c r="E481" s="101" t="s">
        <v>4640</v>
      </c>
      <c r="F481" s="256" t="s">
        <v>2749</v>
      </c>
      <c r="G481" s="256" t="s">
        <v>2750</v>
      </c>
      <c r="H481" s="83" t="s">
        <v>2052</v>
      </c>
      <c r="I481" s="83" t="s">
        <v>2053</v>
      </c>
      <c r="J481" s="80" t="s">
        <v>2005</v>
      </c>
      <c r="K481" s="80" t="s">
        <v>1711</v>
      </c>
      <c r="L481" s="84">
        <v>32183</v>
      </c>
      <c r="M481" s="80">
        <f ca="1">DATEDIF(DBGenzai[[#This Row],[生年月日]],TODAY(),"Y")</f>
        <v>37</v>
      </c>
      <c r="N481" s="347">
        <v>1250</v>
      </c>
      <c r="O481" s="85"/>
      <c r="P481" s="347">
        <v>1700</v>
      </c>
      <c r="Q481" s="85"/>
      <c r="R481" s="347">
        <f t="shared" si="8"/>
        <v>450</v>
      </c>
      <c r="S481" s="85">
        <v>340000</v>
      </c>
      <c r="T481" s="78">
        <f>IF(OR(DBGenzai[[#This Row],[標準報酬]]="",DBGenzai[[#This Row],[標準報酬]]=0),"",ROUNDUP(_xlfn.XLOOKUP(DBGenzai[[#This Row],[標準報酬]],HDATE23[月  額],HDATE23[健康保険],"",0,1)-0.5,0))</f>
        <v>17051</v>
      </c>
      <c r="U4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5">
        <f ca="1">IF(DBGenzai[[#This Row],[年齢]]&lt;=69,_xlfn.XLOOKUP(DBGenzai[[#This Row],[標準報酬]],HDATE23[月  額],HDATE23[厚生年金],"",0,1),"0")</f>
        <v>31110</v>
      </c>
      <c r="W481" s="86">
        <v>45654</v>
      </c>
      <c r="X4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2" t="s">
        <v>1712</v>
      </c>
      <c r="Z481" s="80" t="s">
        <v>238</v>
      </c>
      <c r="AA481" s="83" t="s">
        <v>2944</v>
      </c>
      <c r="AB481" s="83" t="s">
        <v>2945</v>
      </c>
      <c r="AC481" s="87" t="s">
        <v>1697</v>
      </c>
      <c r="AD481" s="87">
        <v>44907</v>
      </c>
      <c r="AE481" s="87">
        <v>45341</v>
      </c>
      <c r="AF481" s="87"/>
      <c r="AG481" s="103" t="s">
        <v>2071</v>
      </c>
      <c r="AH481" s="80" t="s">
        <v>2073</v>
      </c>
      <c r="AJ481" s="100">
        <f>DBGenzai[[#This Row],[入社日]]</f>
        <v>44907</v>
      </c>
      <c r="AK481" s="343"/>
      <c r="AL481" s="355"/>
      <c r="AM481" s="77"/>
      <c r="AN481" s="355"/>
      <c r="AO481" s="345"/>
    </row>
    <row r="482" spans="1:41">
      <c r="A482" s="79" t="s">
        <v>114</v>
      </c>
      <c r="B482" s="80">
        <v>221215</v>
      </c>
      <c r="C482" s="81"/>
      <c r="D482" s="82" t="s">
        <v>1707</v>
      </c>
      <c r="E482" s="101" t="s">
        <v>4640</v>
      </c>
      <c r="F482" s="256" t="s">
        <v>2749</v>
      </c>
      <c r="G482" s="256" t="s">
        <v>2750</v>
      </c>
      <c r="H482" s="83" t="s">
        <v>2054</v>
      </c>
      <c r="I482" s="83" t="s">
        <v>2055</v>
      </c>
      <c r="J482" s="80" t="s">
        <v>2005</v>
      </c>
      <c r="K482" s="80" t="s">
        <v>1711</v>
      </c>
      <c r="L482" s="84">
        <v>36848</v>
      </c>
      <c r="M482" s="80">
        <f ca="1">DATEDIF(DBGenzai[[#This Row],[生年月日]],TODAY(),"Y")</f>
        <v>25</v>
      </c>
      <c r="N482" s="347">
        <v>1250</v>
      </c>
      <c r="O482" s="85"/>
      <c r="P482" s="347">
        <v>1700</v>
      </c>
      <c r="Q482" s="85"/>
      <c r="R482" s="347">
        <f t="shared" si="8"/>
        <v>450</v>
      </c>
      <c r="S482" s="85">
        <v>280000</v>
      </c>
      <c r="T482" s="78">
        <f>IF(OR(DBGenzai[[#This Row],[標準報酬]]="",DBGenzai[[#This Row],[標準報酬]]=0),"",ROUNDUP(_xlfn.XLOOKUP(DBGenzai[[#This Row],[標準報酬]],HDATE23[月  額],HDATE23[健康保険],"",0,1)-0.5,0))</f>
        <v>14042</v>
      </c>
      <c r="U4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5">
        <f ca="1">IF(DBGenzai[[#This Row],[年齢]]&lt;=69,_xlfn.XLOOKUP(DBGenzai[[#This Row],[標準報酬]],HDATE23[月  額],HDATE23[厚生年金],"",0,1),"0")</f>
        <v>25620</v>
      </c>
      <c r="W482" s="86">
        <v>46010</v>
      </c>
      <c r="X4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2" t="s">
        <v>1712</v>
      </c>
      <c r="Z482" s="80" t="s">
        <v>238</v>
      </c>
      <c r="AA482" s="83" t="s">
        <v>2523</v>
      </c>
      <c r="AB482" s="83" t="s">
        <v>2079</v>
      </c>
      <c r="AC482" s="87"/>
      <c r="AD482" s="87">
        <v>44907</v>
      </c>
      <c r="AE482" s="87">
        <v>45715</v>
      </c>
      <c r="AF482" s="87"/>
      <c r="AG482" s="103" t="s">
        <v>2071</v>
      </c>
      <c r="AH482" s="80" t="s">
        <v>2073</v>
      </c>
      <c r="AJ482" s="100">
        <f>DBGenzai[[#This Row],[入社日]]</f>
        <v>44907</v>
      </c>
      <c r="AK482" s="343"/>
      <c r="AL482" s="355"/>
      <c r="AM482" s="77"/>
      <c r="AN482" s="355"/>
      <c r="AO482" s="345"/>
    </row>
    <row r="483" spans="1:41">
      <c r="A483" s="79" t="s">
        <v>40</v>
      </c>
      <c r="B483" s="80">
        <v>221216</v>
      </c>
      <c r="C483" s="81"/>
      <c r="D483" s="82" t="s">
        <v>1707</v>
      </c>
      <c r="E483" s="101" t="s">
        <v>4640</v>
      </c>
      <c r="F483" s="256" t="s">
        <v>2749</v>
      </c>
      <c r="G483" s="256" t="s">
        <v>2750</v>
      </c>
      <c r="H483" s="83" t="s">
        <v>2056</v>
      </c>
      <c r="I483" s="83" t="s">
        <v>2057</v>
      </c>
      <c r="J483" s="80" t="s">
        <v>2005</v>
      </c>
      <c r="K483" s="80" t="s">
        <v>1711</v>
      </c>
      <c r="L483" s="84">
        <v>36698</v>
      </c>
      <c r="M483" s="80">
        <f ca="1">DATEDIF(DBGenzai[[#This Row],[生年月日]],TODAY(),"Y")</f>
        <v>25</v>
      </c>
      <c r="N483" s="347">
        <v>1310</v>
      </c>
      <c r="O483" s="85"/>
      <c r="P483" s="347">
        <v>1700</v>
      </c>
      <c r="Q483" s="85"/>
      <c r="R483" s="347">
        <f t="shared" si="8"/>
        <v>390</v>
      </c>
      <c r="S483" s="85">
        <v>240000</v>
      </c>
      <c r="T483" s="78">
        <f>IF(OR(DBGenzai[[#This Row],[標準報酬]]="",DBGenzai[[#This Row],[標準報酬]]=0),"",ROUNDUP(_xlfn.XLOOKUP(DBGenzai[[#This Row],[標準報酬]],HDATE23[月  額],HDATE23[健康保険],"",0,1)-0.5,0))</f>
        <v>12036</v>
      </c>
      <c r="U4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5">
        <f ca="1">IF(DBGenzai[[#This Row],[年齢]]&lt;=69,_xlfn.XLOOKUP(DBGenzai[[#This Row],[標準報酬]],HDATE23[月  額],HDATE23[厚生年金],"",0,1),"0")</f>
        <v>21960</v>
      </c>
      <c r="W483" s="86">
        <v>47106</v>
      </c>
      <c r="X4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3" s="82" t="s">
        <v>1712</v>
      </c>
      <c r="Z483" s="80" t="s">
        <v>238</v>
      </c>
      <c r="AA483" s="83" t="s">
        <v>4047</v>
      </c>
      <c r="AB483" s="83" t="s">
        <v>2079</v>
      </c>
      <c r="AC483" s="87"/>
      <c r="AD483" s="87">
        <v>44907</v>
      </c>
      <c r="AE483" s="87"/>
      <c r="AF483" s="87"/>
      <c r="AG483" s="103" t="s">
        <v>2071</v>
      </c>
      <c r="AH483" s="80" t="s">
        <v>2073</v>
      </c>
      <c r="AJ483" s="100">
        <f>DBGenzai[[#This Row],[入社日]]</f>
        <v>44907</v>
      </c>
      <c r="AK483" s="343"/>
      <c r="AL483" s="355"/>
      <c r="AM483" s="77"/>
      <c r="AN483" s="355"/>
      <c r="AO483" s="345"/>
    </row>
    <row r="484" spans="1:41">
      <c r="A484" s="79" t="s">
        <v>114</v>
      </c>
      <c r="B484" s="80">
        <v>221217</v>
      </c>
      <c r="C484" s="81">
        <v>5516</v>
      </c>
      <c r="D484" s="82" t="s">
        <v>2124</v>
      </c>
      <c r="E484" s="101" t="s">
        <v>4681</v>
      </c>
      <c r="F484" s="101" t="s">
        <v>2682</v>
      </c>
      <c r="G484" s="101" t="s">
        <v>3153</v>
      </c>
      <c r="H484" s="83" t="s">
        <v>2067</v>
      </c>
      <c r="I484" s="83" t="s">
        <v>2068</v>
      </c>
      <c r="J484" s="80" t="s">
        <v>2005</v>
      </c>
      <c r="K484" s="80" t="s">
        <v>1711</v>
      </c>
      <c r="L484" s="84">
        <v>34773</v>
      </c>
      <c r="M484" s="80">
        <f ca="1">DATEDIF(DBGenzai[[#This Row],[生年月日]],TODAY(),"Y")</f>
        <v>30</v>
      </c>
      <c r="N484" s="347">
        <v>1300</v>
      </c>
      <c r="O484" s="85"/>
      <c r="P484" s="347">
        <v>1700</v>
      </c>
      <c r="Q484" s="85"/>
      <c r="R484" s="347">
        <f t="shared" si="8"/>
        <v>400</v>
      </c>
      <c r="S484" s="85">
        <v>300000</v>
      </c>
      <c r="T484" s="78">
        <f>IF(OR(DBGenzai[[#This Row],[標準報酬]]="",DBGenzai[[#This Row],[標準報酬]]=0),"",ROUNDUP(_xlfn.XLOOKUP(DBGenzai[[#This Row],[標準報酬]],HDATE23[月  額],HDATE23[健康保険],"",0,1)-0.5,0))</f>
        <v>15045</v>
      </c>
      <c r="U4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5">
        <f ca="1">IF(DBGenzai[[#This Row],[年齢]]&lt;=69,_xlfn.XLOOKUP(DBGenzai[[#This Row],[標準報酬]],HDATE23[月  額],HDATE23[厚生年金],"",0,1),"0")</f>
        <v>27450</v>
      </c>
      <c r="W484" s="86">
        <v>45319</v>
      </c>
      <c r="X4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2" t="s">
        <v>1712</v>
      </c>
      <c r="Z484" s="80" t="s">
        <v>2077</v>
      </c>
      <c r="AA484" s="83" t="s">
        <v>1996</v>
      </c>
      <c r="AB484" s="83" t="s">
        <v>2078</v>
      </c>
      <c r="AC484" s="87"/>
      <c r="AD484" s="87">
        <v>44907</v>
      </c>
      <c r="AE484" s="87">
        <v>45288</v>
      </c>
      <c r="AF484" s="87"/>
      <c r="AG484" s="80" t="s">
        <v>2071</v>
      </c>
      <c r="AH484" s="80" t="s">
        <v>2073</v>
      </c>
      <c r="AJ484" s="100">
        <f>DBGenzai[[#This Row],[入社日]]</f>
        <v>44907</v>
      </c>
      <c r="AK484" s="343"/>
      <c r="AL484" s="355"/>
      <c r="AM484" s="77"/>
      <c r="AN484" s="355"/>
      <c r="AO484" s="345"/>
    </row>
    <row r="485" spans="1:41">
      <c r="A485" s="79" t="s">
        <v>40</v>
      </c>
      <c r="B485" s="80">
        <v>221211</v>
      </c>
      <c r="C485" s="81">
        <v>242059</v>
      </c>
      <c r="D485" s="82" t="s">
        <v>95</v>
      </c>
      <c r="E485" s="101" t="s">
        <v>4625</v>
      </c>
      <c r="F485" s="101" t="s">
        <v>2642</v>
      </c>
      <c r="G485" s="6" t="s">
        <v>2649</v>
      </c>
      <c r="H485" s="83" t="s">
        <v>5025</v>
      </c>
      <c r="I485" s="83" t="s">
        <v>2047</v>
      </c>
      <c r="J485" s="80" t="s">
        <v>2005</v>
      </c>
      <c r="K485" s="80" t="s">
        <v>1711</v>
      </c>
      <c r="L485" s="84">
        <v>35716</v>
      </c>
      <c r="M485" s="80">
        <f ca="1">DATEDIF(DBGenzai[[#This Row],[生年月日]],TODAY(),"Y")</f>
        <v>28</v>
      </c>
      <c r="N485" s="347">
        <v>1310</v>
      </c>
      <c r="O485" s="85"/>
      <c r="P485" s="347">
        <v>1720</v>
      </c>
      <c r="Q485" s="85"/>
      <c r="R485" s="347">
        <f t="shared" si="8"/>
        <v>410</v>
      </c>
      <c r="S485" s="85">
        <v>240000</v>
      </c>
      <c r="T485" s="78">
        <f>IF(OR(DBGenzai[[#This Row],[標準報酬]]="",DBGenzai[[#This Row],[標準報酬]]=0),"",ROUNDUP(_xlfn.XLOOKUP(DBGenzai[[#This Row],[標準報酬]],HDATE23[月  額],HDATE23[健康保険],"",0,1)-0.5,0))</f>
        <v>12036</v>
      </c>
      <c r="U4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5">
        <f ca="1">IF(DBGenzai[[#This Row],[年齢]]&lt;=69,_xlfn.XLOOKUP(DBGenzai[[#This Row],[標準報酬]],HDATE23[月  額],HDATE23[厚生年金],"",0,1),"0")</f>
        <v>21960</v>
      </c>
      <c r="W485" s="86">
        <v>45998</v>
      </c>
      <c r="X4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8</v>
      </c>
      <c r="Y485" s="82" t="s">
        <v>1712</v>
      </c>
      <c r="Z485" s="80" t="s">
        <v>398</v>
      </c>
      <c r="AA485" s="83" t="s">
        <v>2021</v>
      </c>
      <c r="AB485" s="83" t="s">
        <v>2022</v>
      </c>
      <c r="AC485" s="87"/>
      <c r="AD485" s="87">
        <v>44907</v>
      </c>
      <c r="AE485" s="87"/>
      <c r="AF485" s="87"/>
      <c r="AG485" s="103" t="s">
        <v>2071</v>
      </c>
      <c r="AH485" s="80" t="s">
        <v>2081</v>
      </c>
      <c r="AJ485" s="100">
        <f>DBGenzai[[#This Row],[入社日]]</f>
        <v>44907</v>
      </c>
      <c r="AK485" s="343"/>
      <c r="AL485" s="355"/>
      <c r="AM485" s="77"/>
      <c r="AN485" s="355"/>
      <c r="AO485" s="345" t="s">
        <v>4394</v>
      </c>
    </row>
    <row r="486" spans="1:41">
      <c r="A486" s="79" t="s">
        <v>40</v>
      </c>
      <c r="B486" s="80">
        <v>221209</v>
      </c>
      <c r="C486" s="81">
        <v>212037</v>
      </c>
      <c r="D486" s="82" t="s">
        <v>107</v>
      </c>
      <c r="E486" s="101" t="s">
        <v>4622</v>
      </c>
      <c r="F486" s="256" t="s">
        <v>1854</v>
      </c>
      <c r="G486" s="6" t="s">
        <v>2653</v>
      </c>
      <c r="H486" s="83" t="s">
        <v>2043</v>
      </c>
      <c r="I486" s="83" t="s">
        <v>2044</v>
      </c>
      <c r="J486" s="80" t="s">
        <v>2005</v>
      </c>
      <c r="K486" s="80" t="s">
        <v>1711</v>
      </c>
      <c r="L486" s="84">
        <v>34048</v>
      </c>
      <c r="M486" s="80">
        <f ca="1">DATEDIF(DBGenzai[[#This Row],[生年月日]],TODAY(),"Y")</f>
        <v>32</v>
      </c>
      <c r="N486" s="347">
        <v>1310</v>
      </c>
      <c r="O486" s="85"/>
      <c r="P486" s="347">
        <v>1720</v>
      </c>
      <c r="Q486" s="85"/>
      <c r="R486" s="347">
        <f t="shared" si="8"/>
        <v>410</v>
      </c>
      <c r="S486" s="85">
        <v>260000</v>
      </c>
      <c r="T486" s="78">
        <f>IF(OR(DBGenzai[[#This Row],[標準報酬]]="",DBGenzai[[#This Row],[標準報酬]]=0),"",ROUNDUP(_xlfn.XLOOKUP(DBGenzai[[#This Row],[標準報酬]],HDATE23[月  額],HDATE23[健康保険],"",0,1)-0.5,0))</f>
        <v>13039</v>
      </c>
      <c r="U4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5">
        <f ca="1">IF(DBGenzai[[#This Row],[年齢]]&lt;=69,_xlfn.XLOOKUP(DBGenzai[[#This Row],[標準報酬]],HDATE23[月  額],HDATE23[厚生年金],"",0,1),"0")</f>
        <v>23790</v>
      </c>
      <c r="W486" s="86">
        <v>46740</v>
      </c>
      <c r="X4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2" t="s">
        <v>1712</v>
      </c>
      <c r="Z486" s="80" t="s">
        <v>163</v>
      </c>
      <c r="AA486" s="83" t="s">
        <v>518</v>
      </c>
      <c r="AB486" s="83" t="s">
        <v>3860</v>
      </c>
      <c r="AC486" s="87">
        <v>45500</v>
      </c>
      <c r="AD486" s="87">
        <v>44907</v>
      </c>
      <c r="AE486" s="87"/>
      <c r="AF486" s="87"/>
      <c r="AG486" s="103" t="s">
        <v>2071</v>
      </c>
      <c r="AH486" s="80" t="s">
        <v>2081</v>
      </c>
      <c r="AJ486" s="100">
        <f>DBGenzai[[#This Row],[入社日]]</f>
        <v>44907</v>
      </c>
      <c r="AK486" s="343"/>
      <c r="AL486" s="355"/>
      <c r="AM486" s="77"/>
      <c r="AN486" s="355"/>
      <c r="AO486" s="345" t="s">
        <v>4394</v>
      </c>
    </row>
    <row r="487" spans="1:41">
      <c r="A487" s="79" t="s">
        <v>114</v>
      </c>
      <c r="B487" s="80">
        <v>221218</v>
      </c>
      <c r="C487" s="81">
        <v>5518</v>
      </c>
      <c r="D487" s="82" t="s">
        <v>2124</v>
      </c>
      <c r="E487" s="101" t="s">
        <v>4681</v>
      </c>
      <c r="F487" s="101" t="s">
        <v>2682</v>
      </c>
      <c r="G487" s="101" t="s">
        <v>3153</v>
      </c>
      <c r="H487" s="83" t="s">
        <v>2062</v>
      </c>
      <c r="I487" s="83" t="s">
        <v>2063</v>
      </c>
      <c r="J487" s="80" t="s">
        <v>1951</v>
      </c>
      <c r="K487" s="80" t="s">
        <v>1711</v>
      </c>
      <c r="L487" s="84">
        <v>32925</v>
      </c>
      <c r="M487" s="80">
        <f ca="1">DATEDIF(DBGenzai[[#This Row],[生年月日]],TODAY(),"Y")</f>
        <v>35</v>
      </c>
      <c r="N487" s="347">
        <v>1300</v>
      </c>
      <c r="O487" s="85"/>
      <c r="P487" s="347">
        <v>1700</v>
      </c>
      <c r="Q487" s="85"/>
      <c r="R487" s="347">
        <f t="shared" si="8"/>
        <v>400</v>
      </c>
      <c r="S487" s="85">
        <v>280000</v>
      </c>
      <c r="T487" s="78">
        <f>IF(OR(DBGenzai[[#This Row],[標準報酬]]="",DBGenzai[[#This Row],[標準報酬]]=0),"",ROUNDUP(_xlfn.XLOOKUP(DBGenzai[[#This Row],[標準報酬]],HDATE23[月  額],HDATE23[健康保険],"",0,1)-0.5,0))</f>
        <v>14042</v>
      </c>
      <c r="U4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5">
        <f ca="1">IF(DBGenzai[[#This Row],[年齢]]&lt;=69,_xlfn.XLOOKUP(DBGenzai[[#This Row],[標準報酬]],HDATE23[月  額],HDATE23[厚生年金],"",0,1),"0")</f>
        <v>25620</v>
      </c>
      <c r="W487" s="86">
        <v>46194</v>
      </c>
      <c r="X4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2" t="s">
        <v>1712</v>
      </c>
      <c r="Z487" s="80" t="s">
        <v>2094</v>
      </c>
      <c r="AA487" s="83" t="s">
        <v>2095</v>
      </c>
      <c r="AB487" s="83" t="s">
        <v>2440</v>
      </c>
      <c r="AC487" s="104"/>
      <c r="AD487" s="87">
        <v>44914</v>
      </c>
      <c r="AE487" s="87">
        <v>45534</v>
      </c>
      <c r="AF487" s="87"/>
      <c r="AG487" s="103" t="s">
        <v>2096</v>
      </c>
      <c r="AH487" s="80" t="s">
        <v>2097</v>
      </c>
      <c r="AJ487" s="100">
        <f>DBGenzai[[#This Row],[入社日]]</f>
        <v>44914</v>
      </c>
      <c r="AK487" s="343"/>
      <c r="AL487" s="355"/>
      <c r="AM487" s="77"/>
      <c r="AN487" s="355"/>
      <c r="AO487" s="345"/>
    </row>
    <row r="488" spans="1:41">
      <c r="A488" s="79" t="s">
        <v>40</v>
      </c>
      <c r="B488" s="80">
        <v>230102</v>
      </c>
      <c r="C488" s="81">
        <v>5519</v>
      </c>
      <c r="D488" s="82" t="s">
        <v>2124</v>
      </c>
      <c r="E488" s="101" t="s">
        <v>4681</v>
      </c>
      <c r="F488" s="101" t="s">
        <v>2682</v>
      </c>
      <c r="G488" s="101" t="s">
        <v>3153</v>
      </c>
      <c r="H488" s="83" t="s">
        <v>2088</v>
      </c>
      <c r="I488" s="83" t="s">
        <v>2089</v>
      </c>
      <c r="J488" s="80" t="s">
        <v>1951</v>
      </c>
      <c r="K488" s="80" t="s">
        <v>1711</v>
      </c>
      <c r="L488" s="84">
        <v>33671</v>
      </c>
      <c r="M488" s="80">
        <f ca="1">DATEDIF(DBGenzai[[#This Row],[生年月日]],TODAY(),"Y")</f>
        <v>33</v>
      </c>
      <c r="N488" s="347">
        <v>1330</v>
      </c>
      <c r="O488" s="85" t="s">
        <v>4748</v>
      </c>
      <c r="P488" s="347">
        <v>1745</v>
      </c>
      <c r="Q488" s="85" t="s">
        <v>4750</v>
      </c>
      <c r="R488" s="347">
        <f t="shared" si="8"/>
        <v>415</v>
      </c>
      <c r="S488" s="85">
        <v>260000</v>
      </c>
      <c r="T488" s="78">
        <f>IF(OR(DBGenzai[[#This Row],[標準報酬]]="",DBGenzai[[#This Row],[標準報酬]]=0),"",ROUNDUP(_xlfn.XLOOKUP(DBGenzai[[#This Row],[標準報酬]],HDATE23[月  額],HDATE23[健康保険],"",0,1)-0.5,0))</f>
        <v>13039</v>
      </c>
      <c r="U4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5">
        <f ca="1">IF(DBGenzai[[#This Row],[年齢]]&lt;=69,_xlfn.XLOOKUP(DBGenzai[[#This Row],[標準報酬]],HDATE23[月  額],HDATE23[厚生年金],"",0,1),"0")</f>
        <v>23790</v>
      </c>
      <c r="W488" s="86">
        <v>46598</v>
      </c>
      <c r="X4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2" t="s">
        <v>1712</v>
      </c>
      <c r="Z488" s="80" t="s">
        <v>2131</v>
      </c>
      <c r="AA488" s="83" t="s">
        <v>2132</v>
      </c>
      <c r="AB488" s="83" t="s">
        <v>2133</v>
      </c>
      <c r="AC488" s="87" t="s">
        <v>1697</v>
      </c>
      <c r="AD488" s="87">
        <v>44932</v>
      </c>
      <c r="AE488" s="87"/>
      <c r="AF488" s="87"/>
      <c r="AG488" s="103" t="s">
        <v>2134</v>
      </c>
      <c r="AH488" s="80" t="s">
        <v>2135</v>
      </c>
      <c r="AJ488" s="100">
        <f>DBGenzai[[#This Row],[入社日]]</f>
        <v>44932</v>
      </c>
      <c r="AK488" s="343"/>
      <c r="AL488" s="355"/>
      <c r="AM488" s="77"/>
      <c r="AN488" s="355"/>
      <c r="AO488" s="345"/>
    </row>
    <row r="489" spans="1:41">
      <c r="A489" s="79" t="s">
        <v>40</v>
      </c>
      <c r="B489" s="80">
        <v>230101</v>
      </c>
      <c r="C489" s="81">
        <v>5520</v>
      </c>
      <c r="D489" s="82" t="s">
        <v>2125</v>
      </c>
      <c r="E489" s="101" t="s">
        <v>4677</v>
      </c>
      <c r="F489" s="101" t="s">
        <v>2677</v>
      </c>
      <c r="G489" s="101" t="s">
        <v>3153</v>
      </c>
      <c r="H489" s="83" t="s">
        <v>2064</v>
      </c>
      <c r="I489" s="83" t="s">
        <v>2065</v>
      </c>
      <c r="J489" s="80" t="s">
        <v>2005</v>
      </c>
      <c r="K489" s="80" t="s">
        <v>2066</v>
      </c>
      <c r="L489" s="84">
        <v>33164</v>
      </c>
      <c r="M489" s="80">
        <f ca="1">DATEDIF(DBGenzai[[#This Row],[生年月日]],TODAY(),"Y")</f>
        <v>35</v>
      </c>
      <c r="N489" s="347">
        <v>1320</v>
      </c>
      <c r="O489" s="85" t="s">
        <v>4752</v>
      </c>
      <c r="P489" s="347">
        <v>1730</v>
      </c>
      <c r="Q489" s="85" t="s">
        <v>4753</v>
      </c>
      <c r="R489" s="347">
        <f t="shared" si="8"/>
        <v>410</v>
      </c>
      <c r="S489" s="85">
        <v>320000</v>
      </c>
      <c r="T489" s="78">
        <f>IF(OR(DBGenzai[[#This Row],[標準報酬]]="",DBGenzai[[#This Row],[標準報酬]]=0),"",ROUNDUP(_xlfn.XLOOKUP(DBGenzai[[#This Row],[標準報酬]],HDATE23[月  額],HDATE23[健康保険],"",0,1)-0.5,0))</f>
        <v>16048</v>
      </c>
      <c r="U4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5">
        <f ca="1">IF(DBGenzai[[#This Row],[年齢]]&lt;=69,_xlfn.XLOOKUP(DBGenzai[[#This Row],[標準報酬]],HDATE23[月  額],HDATE23[厚生年金],"",0,1),"0")</f>
        <v>29280</v>
      </c>
      <c r="W489" s="86">
        <v>46529</v>
      </c>
      <c r="X4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2" t="s">
        <v>1880</v>
      </c>
      <c r="Z489" s="80" t="s">
        <v>2109</v>
      </c>
      <c r="AA489" s="83" t="s">
        <v>2110</v>
      </c>
      <c r="AB489" s="83" t="s">
        <v>2111</v>
      </c>
      <c r="AC489" s="87">
        <v>44924</v>
      </c>
      <c r="AD489" s="87">
        <v>44932</v>
      </c>
      <c r="AE489" s="87"/>
      <c r="AF489" s="87"/>
      <c r="AG489" s="103" t="s">
        <v>2113</v>
      </c>
      <c r="AH489" s="80" t="s">
        <v>2115</v>
      </c>
      <c r="AJ489" s="100">
        <f>DBGenzai[[#This Row],[入社日]]</f>
        <v>44932</v>
      </c>
      <c r="AK489" s="343"/>
      <c r="AL489" s="355"/>
      <c r="AM489" s="77"/>
      <c r="AN489" s="355"/>
      <c r="AO489" s="345"/>
    </row>
    <row r="490" spans="1:41">
      <c r="A490" s="79" t="s">
        <v>114</v>
      </c>
      <c r="B490" s="80">
        <v>230103</v>
      </c>
      <c r="C490" s="80">
        <v>6551</v>
      </c>
      <c r="D490" s="82" t="s">
        <v>1823</v>
      </c>
      <c r="E490" s="101" t="s">
        <v>4678</v>
      </c>
      <c r="F490" s="101" t="s">
        <v>2499</v>
      </c>
      <c r="G490" s="101" t="s">
        <v>2671</v>
      </c>
      <c r="H490" s="83" t="s">
        <v>2086</v>
      </c>
      <c r="I490" s="83" t="s">
        <v>2087</v>
      </c>
      <c r="J490" s="80" t="s">
        <v>2005</v>
      </c>
      <c r="K490" s="80" t="s">
        <v>1711</v>
      </c>
      <c r="L490" s="84">
        <v>36393</v>
      </c>
      <c r="M490" s="80">
        <f ca="1">DATEDIF(DBGenzai[[#This Row],[生年月日]],TODAY(),"Y")</f>
        <v>26</v>
      </c>
      <c r="N490" s="347">
        <v>1400</v>
      </c>
      <c r="O490" s="85"/>
      <c r="P490" s="347">
        <v>1900</v>
      </c>
      <c r="Q490" s="85"/>
      <c r="R490" s="347">
        <f t="shared" si="8"/>
        <v>500</v>
      </c>
      <c r="S490" s="85">
        <v>220000</v>
      </c>
      <c r="T490" s="78">
        <f>IF(OR(DBGenzai[[#This Row],[標準報酬]]="",DBGenzai[[#This Row],[標準報酬]]=0),"",ROUNDUP(_xlfn.XLOOKUP(DBGenzai[[#This Row],[標準報酬]],HDATE23[月  額],HDATE23[健康保険],"",0,1)-0.5,0))</f>
        <v>11033</v>
      </c>
      <c r="U4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5">
        <f ca="1">IF(DBGenzai[[#This Row],[年齢]]&lt;=69,_xlfn.XLOOKUP(DBGenzai[[#This Row],[標準報酬]],HDATE23[月  額],HDATE23[厚生年金],"",0,1),"0")</f>
        <v>20130</v>
      </c>
      <c r="W490" s="86">
        <v>45899</v>
      </c>
      <c r="X4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2" t="s">
        <v>1712</v>
      </c>
      <c r="Z490" s="80" t="s">
        <v>2107</v>
      </c>
      <c r="AA490" s="83" t="s">
        <v>2288</v>
      </c>
      <c r="AB490" s="83" t="s">
        <v>2108</v>
      </c>
      <c r="AC490" s="87"/>
      <c r="AD490" s="87">
        <v>44935</v>
      </c>
      <c r="AE490" s="87">
        <v>45708</v>
      </c>
      <c r="AF490" s="87"/>
      <c r="AG490" s="80" t="s">
        <v>2281</v>
      </c>
      <c r="AH490" s="80" t="s">
        <v>2114</v>
      </c>
      <c r="AJ490" s="100">
        <f>DBGenzai[[#This Row],[入社日]]</f>
        <v>44935</v>
      </c>
      <c r="AK490" s="343"/>
      <c r="AL490" s="355"/>
      <c r="AM490" s="77"/>
      <c r="AN490" s="355"/>
      <c r="AO490" s="345"/>
    </row>
    <row r="491" spans="1:41">
      <c r="A491" s="79" t="s">
        <v>114</v>
      </c>
      <c r="B491" s="80">
        <v>230104</v>
      </c>
      <c r="C491" s="81"/>
      <c r="D491" s="82" t="s">
        <v>2103</v>
      </c>
      <c r="E491" s="101" t="s">
        <v>4619</v>
      </c>
      <c r="F491" s="101" t="s">
        <v>2747</v>
      </c>
      <c r="G491" s="101" t="s">
        <v>2748</v>
      </c>
      <c r="H491" s="83" t="s">
        <v>2099</v>
      </c>
      <c r="I491" s="83" t="s">
        <v>2100</v>
      </c>
      <c r="J491" s="80" t="s">
        <v>1951</v>
      </c>
      <c r="K491" s="80" t="s">
        <v>1711</v>
      </c>
      <c r="L491" s="84">
        <v>31362</v>
      </c>
      <c r="M491" s="80">
        <f ca="1">DATEDIF(DBGenzai[[#This Row],[生年月日]],TODAY(),"Y")</f>
        <v>40</v>
      </c>
      <c r="N491" s="347">
        <v>1300</v>
      </c>
      <c r="O491" s="85"/>
      <c r="P491" s="347">
        <v>1800</v>
      </c>
      <c r="Q491" s="85"/>
      <c r="R491" s="347">
        <f t="shared" si="8"/>
        <v>500</v>
      </c>
      <c r="S491" s="85">
        <v>260000</v>
      </c>
      <c r="T491" s="78">
        <f>IF(OR(DBGenzai[[#This Row],[標準報酬]]="",DBGenzai[[#This Row],[標準報酬]]=0),"",ROUNDUP(_xlfn.XLOOKUP(DBGenzai[[#This Row],[標準報酬]],HDATE23[月  額],HDATE23[健康保険],"",0,1)-0.5,0))</f>
        <v>13039</v>
      </c>
      <c r="U491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491" s="85">
        <f ca="1">IF(DBGenzai[[#This Row],[年齢]]&lt;=69,_xlfn.XLOOKUP(DBGenzai[[#This Row],[標準報酬]],HDATE23[月  額],HDATE23[厚生年金],"",0,1),"0")</f>
        <v>23790</v>
      </c>
      <c r="W491" s="86">
        <v>46598</v>
      </c>
      <c r="X4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2" t="s">
        <v>1712</v>
      </c>
      <c r="Z491" s="80" t="s">
        <v>47</v>
      </c>
      <c r="AA491" s="83" t="s">
        <v>2130</v>
      </c>
      <c r="AB491" s="83" t="s">
        <v>2104</v>
      </c>
      <c r="AC491" s="87">
        <v>44938</v>
      </c>
      <c r="AD491" s="87">
        <v>44939</v>
      </c>
      <c r="AE491" s="87">
        <v>45889</v>
      </c>
      <c r="AF491" s="87"/>
      <c r="AG491" s="80" t="s">
        <v>2112</v>
      </c>
      <c r="AH491" s="80" t="s">
        <v>2114</v>
      </c>
      <c r="AJ491" s="100">
        <f>DBGenzai[[#This Row],[入社日]]</f>
        <v>44939</v>
      </c>
      <c r="AK491" s="343"/>
      <c r="AL491" s="355"/>
      <c r="AM491" s="77"/>
      <c r="AN491" s="355"/>
      <c r="AO491" s="345"/>
    </row>
    <row r="492" spans="1:41">
      <c r="A492" s="79" t="s">
        <v>40</v>
      </c>
      <c r="B492" s="80">
        <v>230105</v>
      </c>
      <c r="C492" s="81"/>
      <c r="D492" s="82" t="s">
        <v>1773</v>
      </c>
      <c r="E492" s="101" t="s">
        <v>4815</v>
      </c>
      <c r="F492" s="101" t="s">
        <v>4814</v>
      </c>
      <c r="G492" s="101" t="s">
        <v>4812</v>
      </c>
      <c r="H492" s="83" t="s">
        <v>2098</v>
      </c>
      <c r="I492" s="83" t="s">
        <v>2306</v>
      </c>
      <c r="J492" s="80" t="s">
        <v>2005</v>
      </c>
      <c r="K492" s="80" t="s">
        <v>1711</v>
      </c>
      <c r="L492" s="84">
        <v>34597</v>
      </c>
      <c r="M492" s="80">
        <f ca="1">DATEDIF(DBGenzai[[#This Row],[生年月日]],TODAY(),"Y")</f>
        <v>31</v>
      </c>
      <c r="N492" s="347">
        <v>1500</v>
      </c>
      <c r="O492" s="85"/>
      <c r="P492" s="347">
        <v>2000</v>
      </c>
      <c r="Q492" s="85" t="s">
        <v>3945</v>
      </c>
      <c r="R492" s="347">
        <f t="shared" si="8"/>
        <v>500</v>
      </c>
      <c r="S492" s="85">
        <v>380000</v>
      </c>
      <c r="T492" s="78">
        <f>IF(OR(DBGenzai[[#This Row],[標準報酬]]="",DBGenzai[[#This Row],[標準報酬]]=0),"",ROUNDUP(_xlfn.XLOOKUP(DBGenzai[[#This Row],[標準報酬]],HDATE23[月  額],HDATE23[健康保険],"",0,1)-0.5,0))</f>
        <v>19057</v>
      </c>
      <c r="U4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5">
        <f ca="1">IF(DBGenzai[[#This Row],[年齢]]&lt;=69,_xlfn.XLOOKUP(DBGenzai[[#This Row],[標準報酬]],HDATE23[月  額],HDATE23[厚生年金],"",0,1),"0")</f>
        <v>34770</v>
      </c>
      <c r="W492" s="86">
        <v>46762</v>
      </c>
      <c r="X4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2" t="s">
        <v>1712</v>
      </c>
      <c r="Z492" s="80" t="s">
        <v>1696</v>
      </c>
      <c r="AA492" s="83" t="s">
        <v>3047</v>
      </c>
      <c r="AB492" s="83" t="s">
        <v>3406</v>
      </c>
      <c r="AC492" s="87">
        <v>44943</v>
      </c>
      <c r="AD492" s="87">
        <v>44944</v>
      </c>
      <c r="AE492" s="87"/>
      <c r="AF492" s="87"/>
      <c r="AG492" s="80" t="s">
        <v>2112</v>
      </c>
      <c r="AH492" s="80" t="s">
        <v>2304</v>
      </c>
      <c r="AJ492" s="100">
        <f>DBGenzai[[#This Row],[入社日]]</f>
        <v>44944</v>
      </c>
      <c r="AK492" s="343"/>
      <c r="AL492" s="355"/>
      <c r="AM492" s="77"/>
      <c r="AN492" s="355"/>
      <c r="AO492" s="345"/>
    </row>
    <row r="493" spans="1:41" ht="18.75" customHeight="1">
      <c r="A493" s="79" t="s">
        <v>114</v>
      </c>
      <c r="B493" s="80">
        <v>230107</v>
      </c>
      <c r="C493" s="81">
        <v>232087</v>
      </c>
      <c r="D493" s="82" t="s">
        <v>152</v>
      </c>
      <c r="E493" s="101" t="s">
        <v>4641</v>
      </c>
      <c r="F493" s="256" t="s">
        <v>1868</v>
      </c>
      <c r="G493" s="6" t="s">
        <v>2635</v>
      </c>
      <c r="H493" s="83" t="s">
        <v>2118</v>
      </c>
      <c r="I493" s="83" t="s">
        <v>2120</v>
      </c>
      <c r="J493" s="80" t="s">
        <v>2005</v>
      </c>
      <c r="K493" s="80" t="s">
        <v>1711</v>
      </c>
      <c r="L493" s="84">
        <v>36846</v>
      </c>
      <c r="M493" s="80">
        <f ca="1">DATEDIF(DBGenzai[[#This Row],[生年月日]],TODAY(),"Y")</f>
        <v>25</v>
      </c>
      <c r="N493" s="347">
        <v>1250</v>
      </c>
      <c r="O493" s="85"/>
      <c r="P493" s="347">
        <v>1650</v>
      </c>
      <c r="Q493" s="85"/>
      <c r="R493" s="347">
        <f t="shared" si="8"/>
        <v>400</v>
      </c>
      <c r="S493" s="85">
        <v>300000</v>
      </c>
      <c r="T493" s="78">
        <f>IF(OR(DBGenzai[[#This Row],[標準報酬]]="",DBGenzai[[#This Row],[標準報酬]]=0),"",ROUNDUP(_xlfn.XLOOKUP(DBGenzai[[#This Row],[標準報酬]],HDATE23[月  額],HDATE23[健康保険],"",0,1)-0.5,0))</f>
        <v>15045</v>
      </c>
      <c r="U4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5">
        <f ca="1">IF(DBGenzai[[#This Row],[年齢]]&lt;=69,_xlfn.XLOOKUP(DBGenzai[[#This Row],[標準報酬]],HDATE23[月  額],HDATE23[厚生年金],"",0,1),"0")</f>
        <v>27450</v>
      </c>
      <c r="W493" s="86">
        <v>45304</v>
      </c>
      <c r="X4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2" t="s">
        <v>1712</v>
      </c>
      <c r="Z493" s="80" t="s">
        <v>208</v>
      </c>
      <c r="AA493" s="83" t="s">
        <v>2154</v>
      </c>
      <c r="AB493" s="83" t="s">
        <v>2153</v>
      </c>
      <c r="AC493" s="87">
        <v>44939</v>
      </c>
      <c r="AD493" s="87">
        <v>44945</v>
      </c>
      <c r="AE493" s="87">
        <v>45310</v>
      </c>
      <c r="AF493" s="87"/>
      <c r="AG493" s="80" t="s">
        <v>2112</v>
      </c>
      <c r="AH493" s="80" t="s">
        <v>2149</v>
      </c>
      <c r="AJ493" s="100">
        <f>DBGenzai[[#This Row],[入社日]]</f>
        <v>44945</v>
      </c>
      <c r="AK493" s="343"/>
      <c r="AL493" s="355"/>
      <c r="AM493" s="77"/>
      <c r="AN493" s="355"/>
      <c r="AO493" s="345"/>
    </row>
    <row r="494" spans="1:41">
      <c r="A494" s="79" t="s">
        <v>114</v>
      </c>
      <c r="B494" s="80">
        <v>230108</v>
      </c>
      <c r="C494" s="81">
        <v>232086</v>
      </c>
      <c r="D494" s="82" t="s">
        <v>152</v>
      </c>
      <c r="E494" s="101" t="s">
        <v>4641</v>
      </c>
      <c r="F494" s="101" t="s">
        <v>3781</v>
      </c>
      <c r="G494" s="6" t="s">
        <v>3782</v>
      </c>
      <c r="H494" s="83" t="s">
        <v>2119</v>
      </c>
      <c r="I494" s="83" t="s">
        <v>2121</v>
      </c>
      <c r="J494" s="80" t="s">
        <v>2005</v>
      </c>
      <c r="K494" s="80" t="s">
        <v>1711</v>
      </c>
      <c r="L494" s="84">
        <v>36949</v>
      </c>
      <c r="M494" s="80">
        <f ca="1">DATEDIF(DBGenzai[[#This Row],[生年月日]],TODAY(),"Y")</f>
        <v>24</v>
      </c>
      <c r="N494" s="347">
        <v>1300</v>
      </c>
      <c r="O494" s="85"/>
      <c r="P494" s="347">
        <v>1680</v>
      </c>
      <c r="Q494" s="85"/>
      <c r="R494" s="347">
        <f t="shared" si="8"/>
        <v>380</v>
      </c>
      <c r="S494" s="85">
        <v>220000</v>
      </c>
      <c r="T494" s="78">
        <f>IF(OR(DBGenzai[[#This Row],[標準報酬]]="",DBGenzai[[#This Row],[標準報酬]]=0),"",ROUNDUP(_xlfn.XLOOKUP(DBGenzai[[#This Row],[標準報酬]],HDATE23[月  額],HDATE23[健康保険],"",0,1)-0.5,0))</f>
        <v>11033</v>
      </c>
      <c r="U4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5">
        <f ca="1">IF(DBGenzai[[#This Row],[年齢]]&lt;=69,_xlfn.XLOOKUP(DBGenzai[[#This Row],[標準報酬]],HDATE23[月  額],HDATE23[厚生年金],"",0,1),"0")</f>
        <v>20130</v>
      </c>
      <c r="W494" s="86">
        <v>46400</v>
      </c>
      <c r="X4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2" t="s">
        <v>1712</v>
      </c>
      <c r="Z494" s="80" t="s">
        <v>208</v>
      </c>
      <c r="AA494" s="83" t="s">
        <v>1738</v>
      </c>
      <c r="AB494" s="83" t="s">
        <v>2580</v>
      </c>
      <c r="AC494" s="87">
        <v>44939</v>
      </c>
      <c r="AD494" s="87">
        <v>44945</v>
      </c>
      <c r="AE494" s="87">
        <v>45562</v>
      </c>
      <c r="AF494" s="87"/>
      <c r="AG494" s="80" t="s">
        <v>2112</v>
      </c>
      <c r="AH494" s="80" t="s">
        <v>2148</v>
      </c>
      <c r="AJ494" s="100">
        <f>DBGenzai[[#This Row],[入社日]]</f>
        <v>44945</v>
      </c>
      <c r="AK494" s="343"/>
      <c r="AL494" s="355"/>
      <c r="AM494" s="77"/>
      <c r="AN494" s="355"/>
      <c r="AO494" s="345"/>
    </row>
    <row r="495" spans="1:41">
      <c r="A495" s="79" t="s">
        <v>40</v>
      </c>
      <c r="B495" s="80">
        <v>230106</v>
      </c>
      <c r="C495" s="81">
        <v>242060</v>
      </c>
      <c r="D495" s="82" t="s">
        <v>95</v>
      </c>
      <c r="E495" s="101" t="s">
        <v>4626</v>
      </c>
      <c r="F495" s="101" t="s">
        <v>1984</v>
      </c>
      <c r="G495" s="6" t="s">
        <v>2650</v>
      </c>
      <c r="H495" s="83" t="s">
        <v>2116</v>
      </c>
      <c r="I495" s="83" t="s">
        <v>2117</v>
      </c>
      <c r="J495" s="80" t="s">
        <v>2005</v>
      </c>
      <c r="K495" s="80" t="s">
        <v>1711</v>
      </c>
      <c r="L495" s="84">
        <v>35192</v>
      </c>
      <c r="M495" s="80">
        <f ca="1">DATEDIF(DBGenzai[[#This Row],[生年月日]],TODAY(),"Y")</f>
        <v>29</v>
      </c>
      <c r="N495" s="347">
        <v>1310</v>
      </c>
      <c r="O495" s="85"/>
      <c r="P495" s="347">
        <v>1670</v>
      </c>
      <c r="Q495" s="85"/>
      <c r="R495" s="347">
        <f t="shared" si="8"/>
        <v>360</v>
      </c>
      <c r="S495" s="85">
        <v>280000</v>
      </c>
      <c r="T495" s="78">
        <f>IF(OR(DBGenzai[[#This Row],[標準報酬]]="",DBGenzai[[#This Row],[標準報酬]]=0),"",ROUNDUP(_xlfn.XLOOKUP(DBGenzai[[#This Row],[標準報酬]],HDATE23[月  額],HDATE23[健康保険],"",0,1)-0.5,0))</f>
        <v>14042</v>
      </c>
      <c r="U4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5">
        <f ca="1">IF(DBGenzai[[#This Row],[年齢]]&lt;=69,_xlfn.XLOOKUP(DBGenzai[[#This Row],[標準報酬]],HDATE23[月  額],HDATE23[厚生年金],"",0,1),"0")</f>
        <v>25620</v>
      </c>
      <c r="W495" s="86">
        <v>46778</v>
      </c>
      <c r="X4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2" t="s">
        <v>1712</v>
      </c>
      <c r="Z495" s="80" t="s">
        <v>105</v>
      </c>
      <c r="AA495" s="83" t="s">
        <v>481</v>
      </c>
      <c r="AB495" s="83" t="s">
        <v>482</v>
      </c>
      <c r="AC495" s="87"/>
      <c r="AD495" s="87">
        <v>44945</v>
      </c>
      <c r="AE495" s="87"/>
      <c r="AF495" s="87"/>
      <c r="AG495" s="80" t="s">
        <v>2112</v>
      </c>
      <c r="AH495" s="80" t="s">
        <v>2148</v>
      </c>
      <c r="AJ495" s="100">
        <f>DBGenzai[[#This Row],[入社日]]</f>
        <v>44945</v>
      </c>
      <c r="AK495" s="343"/>
      <c r="AL495" s="355"/>
      <c r="AM495" s="77"/>
      <c r="AN495" s="355"/>
      <c r="AO495" s="345"/>
    </row>
    <row r="496" spans="1:41">
      <c r="A496" s="79" t="s">
        <v>114</v>
      </c>
      <c r="B496" s="80">
        <v>210612</v>
      </c>
      <c r="C496" s="81"/>
      <c r="D496" s="82" t="s">
        <v>1845</v>
      </c>
      <c r="E496" s="101"/>
      <c r="F496" s="82"/>
      <c r="G496" s="82"/>
      <c r="H496" s="83" t="s">
        <v>1078</v>
      </c>
      <c r="I496" s="83" t="s">
        <v>1079</v>
      </c>
      <c r="J496" s="80" t="s">
        <v>275</v>
      </c>
      <c r="K496" s="80" t="s">
        <v>44</v>
      </c>
      <c r="L496" s="84">
        <v>34226</v>
      </c>
      <c r="M496" s="80">
        <f ca="1">DATEDIF(DBGenzai[[#This Row],[生年月日]],TODAY(),"Y")</f>
        <v>32</v>
      </c>
      <c r="N496" s="347">
        <v>1300</v>
      </c>
      <c r="O496" s="85"/>
      <c r="P496" s="347">
        <v>1750</v>
      </c>
      <c r="Q496" s="85"/>
      <c r="R496" s="347">
        <f t="shared" si="8"/>
        <v>450</v>
      </c>
      <c r="S496" s="85">
        <v>180000</v>
      </c>
      <c r="T496" s="78">
        <f>IF(OR(DBGenzai[[#This Row],[標準報酬]]="",DBGenzai[[#This Row],[標準報酬]]=0),"",ROUNDUP(_xlfn.XLOOKUP(DBGenzai[[#This Row],[標準報酬]],HDATE23[月  額],HDATE23[健康保険],"",0,1)-0.5,0))</f>
        <v>9027</v>
      </c>
      <c r="U4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5">
        <f ca="1">IF(DBGenzai[[#This Row],[年齢]]&lt;=69,_xlfn.XLOOKUP(DBGenzai[[#This Row],[標準報酬]],HDATE23[月  額],HDATE23[厚生年金],"",0,1),"0")</f>
        <v>16470</v>
      </c>
      <c r="W496" s="86">
        <v>45325</v>
      </c>
      <c r="X4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2" t="s">
        <v>1712</v>
      </c>
      <c r="Z496" s="80" t="s">
        <v>344</v>
      </c>
      <c r="AA496" s="83" t="s">
        <v>2264</v>
      </c>
      <c r="AB496" s="83" t="s">
        <v>1699</v>
      </c>
      <c r="AC496" s="87"/>
      <c r="AD496" s="87">
        <v>44949</v>
      </c>
      <c r="AE496" s="87">
        <v>45061</v>
      </c>
      <c r="AF496" s="87"/>
      <c r="AG496" s="103" t="s">
        <v>2370</v>
      </c>
      <c r="AH496" s="80" t="s">
        <v>2372</v>
      </c>
      <c r="AJ496" s="100">
        <f>DBGenzai[[#This Row],[入社日]]</f>
        <v>44949</v>
      </c>
      <c r="AK496" s="343"/>
      <c r="AL496" s="355"/>
      <c r="AM496" s="77"/>
      <c r="AN496" s="355"/>
      <c r="AO496" s="345"/>
    </row>
    <row r="497" spans="1:41">
      <c r="A497" s="79" t="s">
        <v>114</v>
      </c>
      <c r="B497" s="80">
        <v>230109</v>
      </c>
      <c r="C497" s="81"/>
      <c r="D497" s="82" t="s">
        <v>2103</v>
      </c>
      <c r="E497" s="259" t="s">
        <v>4619</v>
      </c>
      <c r="F497" s="269" t="s">
        <v>2747</v>
      </c>
      <c r="G497" s="269" t="s">
        <v>2748</v>
      </c>
      <c r="H497" s="83" t="s">
        <v>2144</v>
      </c>
      <c r="I497" s="83" t="s">
        <v>2145</v>
      </c>
      <c r="J497" s="80" t="s">
        <v>1951</v>
      </c>
      <c r="K497" s="80" t="s">
        <v>1711</v>
      </c>
      <c r="L497" s="84">
        <v>32284</v>
      </c>
      <c r="M497" s="80">
        <f ca="1">DATEDIF(DBGenzai[[#This Row],[生年月日]],TODAY(),"Y")</f>
        <v>37</v>
      </c>
      <c r="N497" s="347">
        <v>1300</v>
      </c>
      <c r="O497" s="85"/>
      <c r="P497" s="347">
        <v>1800</v>
      </c>
      <c r="Q497" s="85"/>
      <c r="R497" s="347">
        <f t="shared" si="8"/>
        <v>500</v>
      </c>
      <c r="S497" s="85">
        <v>240000</v>
      </c>
      <c r="T497" s="78">
        <f>IF(OR(DBGenzai[[#This Row],[標準報酬]]="",DBGenzai[[#This Row],[標準報酬]]=0),"",ROUNDUP(_xlfn.XLOOKUP(DBGenzai[[#This Row],[標準報酬]],HDATE23[月  額],HDATE23[健康保険],"",0,1)-0.5,0))</f>
        <v>12036</v>
      </c>
      <c r="U4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5">
        <f ca="1">IF(DBGenzai[[#This Row],[年齢]]&lt;=69,_xlfn.XLOOKUP(DBGenzai[[#This Row],[標準報酬]],HDATE23[月  額],HDATE23[厚生年金],"",0,1),"0")</f>
        <v>21960</v>
      </c>
      <c r="W497" s="86">
        <v>46668</v>
      </c>
      <c r="X4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2" t="s">
        <v>1712</v>
      </c>
      <c r="Z497" s="80" t="s">
        <v>47</v>
      </c>
      <c r="AA497" s="83" t="s">
        <v>2152</v>
      </c>
      <c r="AB497" s="83" t="s">
        <v>949</v>
      </c>
      <c r="AC497" s="87">
        <v>44946</v>
      </c>
      <c r="AD497" s="87">
        <v>44949</v>
      </c>
      <c r="AE497" s="87">
        <v>45995</v>
      </c>
      <c r="AF497" s="87"/>
      <c r="AG497" s="80" t="s">
        <v>2112</v>
      </c>
      <c r="AH497" s="80" t="s">
        <v>2148</v>
      </c>
      <c r="AJ497" s="100">
        <f>DBGenzai[[#This Row],[入社日]]</f>
        <v>44949</v>
      </c>
      <c r="AK497" s="343"/>
      <c r="AL497" s="355"/>
      <c r="AM497" s="77"/>
      <c r="AN497" s="355"/>
      <c r="AO497" s="345"/>
    </row>
    <row r="498" spans="1:41">
      <c r="A498" s="79" t="s">
        <v>114</v>
      </c>
      <c r="B498" s="80">
        <v>220413</v>
      </c>
      <c r="C498" s="81"/>
      <c r="D498" s="82" t="s">
        <v>1773</v>
      </c>
      <c r="E498" s="101"/>
      <c r="F498" s="101"/>
      <c r="G498" s="101"/>
      <c r="H498" s="83" t="s">
        <v>935</v>
      </c>
      <c r="I498" s="83" t="s">
        <v>936</v>
      </c>
      <c r="J498" s="80" t="s">
        <v>43</v>
      </c>
      <c r="K498" s="80" t="s">
        <v>44</v>
      </c>
      <c r="L498" s="84">
        <v>31966</v>
      </c>
      <c r="M498" s="80">
        <f ca="1">DATEDIF(DBGenzai[[#This Row],[生年月日]],TODAY(),"Y")</f>
        <v>38</v>
      </c>
      <c r="N498" s="347">
        <v>1600</v>
      </c>
      <c r="O498" s="85"/>
      <c r="P498" s="347">
        <v>2100</v>
      </c>
      <c r="Q498" s="85" t="s">
        <v>3945</v>
      </c>
      <c r="R498" s="347">
        <f t="shared" si="8"/>
        <v>500</v>
      </c>
      <c r="S498" s="85">
        <v>320000</v>
      </c>
      <c r="T498" s="78">
        <f>IF(OR(DBGenzai[[#This Row],[標準報酬]]="",DBGenzai[[#This Row],[標準報酬]]=0),"",ROUNDUP(_xlfn.XLOOKUP(DBGenzai[[#This Row],[標準報酬]],HDATE23[月  額],HDATE23[健康保険],"",0,1)-0.5,0))</f>
        <v>16048</v>
      </c>
      <c r="U4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5">
        <f ca="1">IF(DBGenzai[[#This Row],[年齢]]&lt;=69,_xlfn.XLOOKUP(DBGenzai[[#This Row],[標準報酬]],HDATE23[月  額],HDATE23[厚生年金],"",0,1),"0")</f>
        <v>29280</v>
      </c>
      <c r="W498" s="86">
        <v>46749</v>
      </c>
      <c r="X4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2" t="s">
        <v>1712</v>
      </c>
      <c r="Z498" s="80" t="s">
        <v>470</v>
      </c>
      <c r="AA498" s="83" t="s">
        <v>1799</v>
      </c>
      <c r="AB498" s="83" t="s">
        <v>522</v>
      </c>
      <c r="AC498" s="87"/>
      <c r="AD498" s="87">
        <v>44957</v>
      </c>
      <c r="AE498" s="87">
        <v>45765</v>
      </c>
      <c r="AF498" s="87"/>
      <c r="AG498" s="80" t="s">
        <v>2112</v>
      </c>
      <c r="AH498" s="80" t="s">
        <v>2303</v>
      </c>
      <c r="AJ498" s="100">
        <f>DBGenzai[[#This Row],[入社日]]</f>
        <v>44957</v>
      </c>
      <c r="AK498" s="343"/>
      <c r="AL498" s="355"/>
      <c r="AM498" s="77"/>
      <c r="AN498" s="355"/>
      <c r="AO498" s="345"/>
    </row>
    <row r="499" spans="1:41">
      <c r="A499" s="79" t="s">
        <v>114</v>
      </c>
      <c r="B499" s="80">
        <v>230110</v>
      </c>
      <c r="C499" s="81"/>
      <c r="D499" s="82" t="s">
        <v>1838</v>
      </c>
      <c r="E499" s="275"/>
      <c r="F499" s="275"/>
      <c r="G499" s="275"/>
      <c r="H499" s="83" t="s">
        <v>2084</v>
      </c>
      <c r="I499" s="83" t="s">
        <v>2085</v>
      </c>
      <c r="J499" s="80" t="s">
        <v>2005</v>
      </c>
      <c r="K499" s="80" t="s">
        <v>1711</v>
      </c>
      <c r="L499" s="84">
        <v>35258</v>
      </c>
      <c r="M499" s="80">
        <f ca="1">DATEDIF(DBGenzai[[#This Row],[生年月日]],TODAY(),"Y")</f>
        <v>29</v>
      </c>
      <c r="N499" s="347">
        <v>1400</v>
      </c>
      <c r="O499" s="85"/>
      <c r="P499" s="347">
        <v>2000</v>
      </c>
      <c r="Q499" s="85"/>
      <c r="R499" s="347">
        <f t="shared" si="8"/>
        <v>600</v>
      </c>
      <c r="S499" s="85">
        <v>280000</v>
      </c>
      <c r="T499" s="78">
        <f>IF(OR(DBGenzai[[#This Row],[標準報酬]]="",DBGenzai[[#This Row],[標準報酬]]=0),"",ROUNDUP(_xlfn.XLOOKUP(DBGenzai[[#This Row],[標準報酬]],HDATE23[月  額],HDATE23[健康保険],"",0,1)-0.5,0))</f>
        <v>14042</v>
      </c>
      <c r="U4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5">
        <f ca="1">IF(DBGenzai[[#This Row],[年齢]]&lt;=69,_xlfn.XLOOKUP(DBGenzai[[#This Row],[標準報酬]],HDATE23[月  額],HDATE23[厚生年金],"",0,1),"0")</f>
        <v>25620</v>
      </c>
      <c r="W499" s="86">
        <v>46974</v>
      </c>
      <c r="X4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2" t="s">
        <v>1712</v>
      </c>
      <c r="Z499" s="80" t="s">
        <v>554</v>
      </c>
      <c r="AA499" s="83" t="s">
        <v>555</v>
      </c>
      <c r="AB499" s="83" t="s">
        <v>3379</v>
      </c>
      <c r="AC499" s="87">
        <v>45192</v>
      </c>
      <c r="AD499" s="87">
        <v>44957</v>
      </c>
      <c r="AE499" s="87">
        <v>45990</v>
      </c>
      <c r="AF499" s="87"/>
      <c r="AG499" s="80" t="s">
        <v>2112</v>
      </c>
      <c r="AH499" s="80" t="s">
        <v>2303</v>
      </c>
      <c r="AJ499" s="100">
        <f>DBGenzai[[#This Row],[入社日]]</f>
        <v>44957</v>
      </c>
      <c r="AK499" s="343"/>
      <c r="AL499" s="355"/>
      <c r="AM499" s="77"/>
      <c r="AN499" s="355"/>
      <c r="AO499" s="345"/>
    </row>
    <row r="500" spans="1:41">
      <c r="A500" s="79" t="s">
        <v>114</v>
      </c>
      <c r="B500" s="80">
        <v>230111</v>
      </c>
      <c r="C500" s="81"/>
      <c r="D500" s="82" t="s">
        <v>1838</v>
      </c>
      <c r="E500" s="93"/>
      <c r="F500" s="93"/>
      <c r="G500" s="93"/>
      <c r="H500" s="83" t="s">
        <v>2136</v>
      </c>
      <c r="I500" s="83" t="s">
        <v>2137</v>
      </c>
      <c r="J500" s="80" t="s">
        <v>2005</v>
      </c>
      <c r="K500" s="80" t="s">
        <v>1711</v>
      </c>
      <c r="L500" s="84">
        <v>33646</v>
      </c>
      <c r="M500" s="80">
        <f ca="1">DATEDIF(DBGenzai[[#This Row],[生年月日]],TODAY(),"Y")</f>
        <v>33</v>
      </c>
      <c r="N500" s="347">
        <v>1400</v>
      </c>
      <c r="O500" s="85"/>
      <c r="P500" s="347">
        <v>2000</v>
      </c>
      <c r="Q500" s="85"/>
      <c r="R500" s="347">
        <f t="shared" si="8"/>
        <v>600</v>
      </c>
      <c r="S500" s="85">
        <v>180000</v>
      </c>
      <c r="T500" s="78">
        <f>IF(OR(DBGenzai[[#This Row],[標準報酬]]="",DBGenzai[[#This Row],[標準報酬]]=0),"",ROUNDUP(_xlfn.XLOOKUP(DBGenzai[[#This Row],[標準報酬]],HDATE23[月  額],HDATE23[健康保険],"",0,1)-0.5,0))</f>
        <v>9027</v>
      </c>
      <c r="U5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5">
        <f ca="1">IF(DBGenzai[[#This Row],[年齢]]&lt;=69,_xlfn.XLOOKUP(DBGenzai[[#This Row],[標準報酬]],HDATE23[月  額],HDATE23[厚生年金],"",0,1),"0")</f>
        <v>16470</v>
      </c>
      <c r="W500" s="86">
        <v>45029</v>
      </c>
      <c r="X5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2" t="s">
        <v>1712</v>
      </c>
      <c r="Z500" s="80" t="s">
        <v>2274</v>
      </c>
      <c r="AA500" s="83" t="s">
        <v>533</v>
      </c>
      <c r="AB500" s="83" t="s">
        <v>534</v>
      </c>
      <c r="AC500" s="87">
        <v>44953</v>
      </c>
      <c r="AD500" s="87">
        <v>44957</v>
      </c>
      <c r="AE500" s="87">
        <v>44964</v>
      </c>
      <c r="AF500" s="87">
        <v>44966</v>
      </c>
      <c r="AG500" s="80"/>
      <c r="AH500" s="80"/>
      <c r="AJ500" s="100">
        <f>DBGenzai[[#This Row],[入社日]]</f>
        <v>44957</v>
      </c>
      <c r="AK500" s="343"/>
      <c r="AL500" s="355"/>
      <c r="AM500" s="77"/>
      <c r="AN500" s="355"/>
      <c r="AO500" s="345"/>
    </row>
    <row r="501" spans="1:41">
      <c r="A501" s="79" t="s">
        <v>114</v>
      </c>
      <c r="B501" s="80">
        <v>230112</v>
      </c>
      <c r="C501" s="81"/>
      <c r="D501" s="82" t="s">
        <v>1773</v>
      </c>
      <c r="E501" s="82"/>
      <c r="F501" s="82"/>
      <c r="G501" s="82"/>
      <c r="H501" s="83" t="s">
        <v>2122</v>
      </c>
      <c r="I501" s="83" t="s">
        <v>2123</v>
      </c>
      <c r="J501" s="80" t="s">
        <v>2005</v>
      </c>
      <c r="K501" s="80" t="s">
        <v>1711</v>
      </c>
      <c r="L501" s="84">
        <v>34322</v>
      </c>
      <c r="M501" s="80">
        <f ca="1">DATEDIF(DBGenzai[[#This Row],[生年月日]],TODAY(),"Y")</f>
        <v>31</v>
      </c>
      <c r="N501" s="347">
        <v>1400</v>
      </c>
      <c r="O501" s="85"/>
      <c r="P501" s="347">
        <v>2000</v>
      </c>
      <c r="Q501" s="85"/>
      <c r="R501" s="347">
        <f t="shared" si="8"/>
        <v>600</v>
      </c>
      <c r="S501" s="85">
        <v>320000</v>
      </c>
      <c r="T501" s="78">
        <f>IF(OR(DBGenzai[[#This Row],[標準報酬]]="",DBGenzai[[#This Row],[標準報酬]]=0),"",ROUNDUP(_xlfn.XLOOKUP(DBGenzai[[#This Row],[標準報酬]],HDATE23[月  額],HDATE23[健康保険],"",0,1)-0.5,0))</f>
        <v>16048</v>
      </c>
      <c r="U5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5">
        <f ca="1">IF(DBGenzai[[#This Row],[年齢]]&lt;=69,_xlfn.XLOOKUP(DBGenzai[[#This Row],[標準報酬]],HDATE23[月  額],HDATE23[厚生年金],"",0,1),"0")</f>
        <v>29280</v>
      </c>
      <c r="W501" s="86">
        <v>45608</v>
      </c>
      <c r="X5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2" t="s">
        <v>1712</v>
      </c>
      <c r="Z501" s="80" t="s">
        <v>1696</v>
      </c>
      <c r="AA501" s="83" t="s">
        <v>2276</v>
      </c>
      <c r="AB501" s="83" t="s">
        <v>2285</v>
      </c>
      <c r="AC501" s="87">
        <v>44956</v>
      </c>
      <c r="AD501" s="87">
        <v>44957</v>
      </c>
      <c r="AE501" s="87">
        <v>45219</v>
      </c>
      <c r="AF501" s="87"/>
      <c r="AG501" s="80" t="s">
        <v>2112</v>
      </c>
      <c r="AH501" s="80" t="s">
        <v>2303</v>
      </c>
      <c r="AJ501" s="100">
        <f>DBGenzai[[#This Row],[入社日]]</f>
        <v>44957</v>
      </c>
      <c r="AK501" s="343"/>
      <c r="AL501" s="355"/>
      <c r="AM501" s="77"/>
      <c r="AN501" s="355"/>
      <c r="AO501" s="345"/>
    </row>
    <row r="502" spans="1:41">
      <c r="A502" s="79" t="s">
        <v>114</v>
      </c>
      <c r="B502" s="80">
        <v>220304</v>
      </c>
      <c r="C502" s="81">
        <v>8210035</v>
      </c>
      <c r="D502" s="82" t="s">
        <v>2129</v>
      </c>
      <c r="E502" s="101" t="s">
        <v>4443</v>
      </c>
      <c r="F502" s="101" t="s">
        <v>2418</v>
      </c>
      <c r="G502" s="101"/>
      <c r="H502" s="83" t="s">
        <v>824</v>
      </c>
      <c r="I502" s="83" t="s">
        <v>2495</v>
      </c>
      <c r="J502" s="80" t="s">
        <v>43</v>
      </c>
      <c r="K502" s="80" t="s">
        <v>44</v>
      </c>
      <c r="L502" s="84">
        <v>34536</v>
      </c>
      <c r="M502" s="80">
        <f ca="1">DATEDIF(DBGenzai[[#This Row],[生年月日]],TODAY(),"Y")</f>
        <v>31</v>
      </c>
      <c r="N502" s="347">
        <v>1500</v>
      </c>
      <c r="O502" s="85"/>
      <c r="P502" s="347">
        <v>2150</v>
      </c>
      <c r="Q502" s="85"/>
      <c r="R502" s="347">
        <f t="shared" si="8"/>
        <v>650</v>
      </c>
      <c r="S502" s="85">
        <v>360000</v>
      </c>
      <c r="T502" s="78">
        <f>IF(OR(DBGenzai[[#This Row],[標準報酬]]="",DBGenzai[[#This Row],[標準報酬]]=0),"",ROUNDUP(_xlfn.XLOOKUP(DBGenzai[[#This Row],[標準報酬]],HDATE23[月  額],HDATE23[健康保険],"",0,1)-0.5,0))</f>
        <v>18054</v>
      </c>
      <c r="U5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5">
        <f ca="1">IF(DBGenzai[[#This Row],[年齢]]&lt;=69,_xlfn.XLOOKUP(DBGenzai[[#This Row],[標準報酬]],HDATE23[月  額],HDATE23[厚生年金],"",0,1),"0")</f>
        <v>32940</v>
      </c>
      <c r="W502" s="86">
        <v>46817</v>
      </c>
      <c r="X5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2" t="s">
        <v>1712</v>
      </c>
      <c r="Z502" s="80" t="s">
        <v>2324</v>
      </c>
      <c r="AA502" s="83" t="s">
        <v>2282</v>
      </c>
      <c r="AB502" s="83" t="s">
        <v>2283</v>
      </c>
      <c r="AC502" s="87" t="s">
        <v>1697</v>
      </c>
      <c r="AD502" s="87">
        <v>44958</v>
      </c>
      <c r="AE502" s="87">
        <v>45736</v>
      </c>
      <c r="AF502" s="87"/>
      <c r="AG502" s="87" t="s">
        <v>2305</v>
      </c>
      <c r="AH502" s="80" t="s">
        <v>2303</v>
      </c>
      <c r="AJ502" s="100">
        <f>DBGenzai[[#This Row],[入社日]]</f>
        <v>44958</v>
      </c>
      <c r="AK502" s="343"/>
      <c r="AL502" s="355"/>
      <c r="AM502" s="77" t="s">
        <v>3840</v>
      </c>
      <c r="AN502" s="355">
        <v>45903</v>
      </c>
      <c r="AO502" s="345"/>
    </row>
    <row r="503" spans="1:41">
      <c r="A503" s="79" t="s">
        <v>114</v>
      </c>
      <c r="B503" s="80">
        <v>230201</v>
      </c>
      <c r="C503" s="81">
        <v>232088</v>
      </c>
      <c r="D503" s="82" t="s">
        <v>152</v>
      </c>
      <c r="E503" s="101" t="s">
        <v>4636</v>
      </c>
      <c r="F503" s="448" t="s">
        <v>2508</v>
      </c>
      <c r="G503" s="44" t="s">
        <v>2633</v>
      </c>
      <c r="H503" s="83" t="s">
        <v>2146</v>
      </c>
      <c r="I503" s="83" t="s">
        <v>2147</v>
      </c>
      <c r="J503" s="80" t="s">
        <v>1951</v>
      </c>
      <c r="K503" s="80" t="s">
        <v>1711</v>
      </c>
      <c r="L503" s="84">
        <v>36357</v>
      </c>
      <c r="M503" s="80">
        <f ca="1">DATEDIF(DBGenzai[[#This Row],[生年月日]],TODAY(),"Y")</f>
        <v>26</v>
      </c>
      <c r="N503" s="347">
        <v>1300</v>
      </c>
      <c r="O503" s="85"/>
      <c r="P503" s="347">
        <v>1660</v>
      </c>
      <c r="Q503" s="85"/>
      <c r="R503" s="347">
        <f t="shared" si="8"/>
        <v>360</v>
      </c>
      <c r="S503" s="85">
        <v>180000</v>
      </c>
      <c r="T503" s="78">
        <f>IF(OR(DBGenzai[[#This Row],[標準報酬]]="",DBGenzai[[#This Row],[標準報酬]]=0),"",ROUNDUP(_xlfn.XLOOKUP(DBGenzai[[#This Row],[標準報酬]],HDATE23[月  額],HDATE23[健康保険],"",0,1)-0.5,0))</f>
        <v>9027</v>
      </c>
      <c r="U5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5">
        <f ca="1">IF(DBGenzai[[#This Row],[年齢]]&lt;=69,_xlfn.XLOOKUP(DBGenzai[[#This Row],[標準報酬]],HDATE23[月  額],HDATE23[厚生年金],"",0,1),"0")</f>
        <v>16470</v>
      </c>
      <c r="W503" s="86">
        <v>45382</v>
      </c>
      <c r="X5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2" t="s">
        <v>1712</v>
      </c>
      <c r="Z503" s="80" t="s">
        <v>2521</v>
      </c>
      <c r="AA503" s="83" t="s">
        <v>213</v>
      </c>
      <c r="AB503" s="83" t="s">
        <v>2779</v>
      </c>
      <c r="AC503" s="87">
        <v>45087</v>
      </c>
      <c r="AD503" s="87">
        <v>44959</v>
      </c>
      <c r="AE503" s="87">
        <v>45135</v>
      </c>
      <c r="AF503" s="87"/>
      <c r="AG503" s="80" t="s">
        <v>2278</v>
      </c>
      <c r="AH503" s="80" t="s">
        <v>2368</v>
      </c>
      <c r="AJ503" s="100">
        <f>DBGenzai[[#This Row],[入社日]]</f>
        <v>44959</v>
      </c>
      <c r="AK503" s="343"/>
      <c r="AL503" s="355"/>
      <c r="AM503" s="77"/>
      <c r="AN503" s="355"/>
      <c r="AO503" s="345"/>
    </row>
    <row r="504" spans="1:41">
      <c r="A504" s="79" t="s">
        <v>114</v>
      </c>
      <c r="B504" s="80">
        <v>230202</v>
      </c>
      <c r="C504" s="81">
        <v>5534</v>
      </c>
      <c r="D504" s="82" t="s">
        <v>2124</v>
      </c>
      <c r="E504" s="259" t="s">
        <v>4681</v>
      </c>
      <c r="F504" s="269" t="s">
        <v>2682</v>
      </c>
      <c r="G504" s="269" t="s">
        <v>3153</v>
      </c>
      <c r="H504" s="83" t="s">
        <v>2157</v>
      </c>
      <c r="I504" s="83" t="s">
        <v>2156</v>
      </c>
      <c r="J504" s="80" t="s">
        <v>2005</v>
      </c>
      <c r="K504" s="80" t="s">
        <v>1711</v>
      </c>
      <c r="L504" s="84">
        <v>35967</v>
      </c>
      <c r="M504" s="80">
        <f ca="1">DATEDIF(DBGenzai[[#This Row],[生年月日]],TODAY(),"Y")</f>
        <v>27</v>
      </c>
      <c r="N504" s="347">
        <v>1300</v>
      </c>
      <c r="O504" s="85"/>
      <c r="P504" s="347">
        <v>1700</v>
      </c>
      <c r="Q504" s="85"/>
      <c r="R504" s="347">
        <f t="shared" si="8"/>
        <v>400</v>
      </c>
      <c r="S504" s="85">
        <v>300000</v>
      </c>
      <c r="T504" s="78">
        <f>IF(OR(DBGenzai[[#This Row],[標準報酬]]="",DBGenzai[[#This Row],[標準報酬]]=0),"",ROUNDUP(_xlfn.XLOOKUP(DBGenzai[[#This Row],[標準報酬]],HDATE23[月  額],HDATE23[健康保険],"",0,1)-0.5,0))</f>
        <v>15045</v>
      </c>
      <c r="U5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5">
        <f ca="1">IF(DBGenzai[[#This Row],[年齢]]&lt;=69,_xlfn.XLOOKUP(DBGenzai[[#This Row],[標準報酬]],HDATE23[月  額],HDATE23[厚生年金],"",0,1),"0")</f>
        <v>27450</v>
      </c>
      <c r="W504" s="86">
        <v>45321</v>
      </c>
      <c r="X5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2" t="s">
        <v>1712</v>
      </c>
      <c r="Z504" s="80" t="s">
        <v>1369</v>
      </c>
      <c r="AA504" s="83" t="s">
        <v>1955</v>
      </c>
      <c r="AB504" s="83" t="s">
        <v>1703</v>
      </c>
      <c r="AC504" s="87"/>
      <c r="AD504" s="87">
        <v>44959</v>
      </c>
      <c r="AE504" s="87">
        <v>45357</v>
      </c>
      <c r="AF504" s="87"/>
      <c r="AG504" s="87" t="s">
        <v>2278</v>
      </c>
      <c r="AH504" s="80" t="s">
        <v>2280</v>
      </c>
      <c r="AJ504" s="100">
        <f>DBGenzai[[#This Row],[入社日]]</f>
        <v>44959</v>
      </c>
      <c r="AK504" s="343"/>
      <c r="AL504" s="355"/>
      <c r="AM504" s="77"/>
      <c r="AN504" s="355"/>
      <c r="AO504" s="345"/>
    </row>
    <row r="505" spans="1:41">
      <c r="A505" s="79" t="s">
        <v>40</v>
      </c>
      <c r="B505" s="80">
        <v>230203</v>
      </c>
      <c r="C505" s="81">
        <v>5535</v>
      </c>
      <c r="D505" s="82" t="s">
        <v>2124</v>
      </c>
      <c r="E505" s="101" t="s">
        <v>4681</v>
      </c>
      <c r="F505" s="101" t="s">
        <v>2682</v>
      </c>
      <c r="G505" s="101" t="s">
        <v>3153</v>
      </c>
      <c r="H505" s="83" t="s">
        <v>2158</v>
      </c>
      <c r="I505" s="83" t="s">
        <v>2159</v>
      </c>
      <c r="J505" s="80" t="s">
        <v>2005</v>
      </c>
      <c r="K505" s="80" t="s">
        <v>1711</v>
      </c>
      <c r="L505" s="84">
        <v>36051</v>
      </c>
      <c r="M505" s="80">
        <f ca="1">DATEDIF(DBGenzai[[#This Row],[生年月日]],TODAY(),"Y")</f>
        <v>27</v>
      </c>
      <c r="N505" s="347">
        <v>1310</v>
      </c>
      <c r="O505" s="85" t="s">
        <v>4756</v>
      </c>
      <c r="P505" s="347">
        <v>1715</v>
      </c>
      <c r="Q505" s="85" t="s">
        <v>4757</v>
      </c>
      <c r="R505" s="347">
        <f t="shared" si="8"/>
        <v>405</v>
      </c>
      <c r="S505" s="85">
        <v>240000</v>
      </c>
      <c r="T505" s="78">
        <f>IF(OR(DBGenzai[[#This Row],[標準報酬]]="",DBGenzai[[#This Row],[標準報酬]]=0),"",ROUNDUP(_xlfn.XLOOKUP(DBGenzai[[#This Row],[標準報酬]],HDATE23[月  額],HDATE23[健康保険],"",0,1)-0.5,0))</f>
        <v>12036</v>
      </c>
      <c r="U5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5">
        <f ca="1">IF(DBGenzai[[#This Row],[年齢]]&lt;=69,_xlfn.XLOOKUP(DBGenzai[[#This Row],[標準報酬]],HDATE23[月  額],HDATE23[厚生年金],"",0,1),"0")</f>
        <v>21960</v>
      </c>
      <c r="W505" s="86">
        <v>46782</v>
      </c>
      <c r="X5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2" t="s">
        <v>1712</v>
      </c>
      <c r="Z505" s="80" t="s">
        <v>1369</v>
      </c>
      <c r="AA505" s="83" t="s">
        <v>1955</v>
      </c>
      <c r="AB505" s="83" t="s">
        <v>1702</v>
      </c>
      <c r="AC505" s="87"/>
      <c r="AD505" s="87">
        <v>44959</v>
      </c>
      <c r="AE505" s="87"/>
      <c r="AF505" s="87"/>
      <c r="AG505" s="87" t="s">
        <v>2277</v>
      </c>
      <c r="AH505" s="80" t="s">
        <v>2279</v>
      </c>
      <c r="AJ505" s="100">
        <f>DBGenzai[[#This Row],[入社日]]</f>
        <v>44959</v>
      </c>
      <c r="AK505" s="343"/>
      <c r="AL505" s="355"/>
      <c r="AM505" s="77"/>
      <c r="AN505" s="355"/>
      <c r="AO505" s="345"/>
    </row>
    <row r="506" spans="1:41">
      <c r="A506" s="79" t="s">
        <v>114</v>
      </c>
      <c r="B506" s="80">
        <v>230204</v>
      </c>
      <c r="C506" s="81">
        <v>5536</v>
      </c>
      <c r="D506" s="82" t="s">
        <v>2124</v>
      </c>
      <c r="E506" s="101" t="s">
        <v>4681</v>
      </c>
      <c r="F506" s="101" t="s">
        <v>2682</v>
      </c>
      <c r="G506" s="101" t="s">
        <v>3153</v>
      </c>
      <c r="H506" s="83" t="s">
        <v>2160</v>
      </c>
      <c r="I506" s="83" t="s">
        <v>2161</v>
      </c>
      <c r="J506" s="80" t="s">
        <v>2005</v>
      </c>
      <c r="K506" s="80" t="s">
        <v>1711</v>
      </c>
      <c r="L506" s="84">
        <v>36058</v>
      </c>
      <c r="M506" s="80">
        <f ca="1">DATEDIF(DBGenzai[[#This Row],[生年月日]],TODAY(),"Y")</f>
        <v>27</v>
      </c>
      <c r="N506" s="347">
        <v>1300</v>
      </c>
      <c r="O506" s="85"/>
      <c r="P506" s="347">
        <v>1700</v>
      </c>
      <c r="Q506" s="85"/>
      <c r="R506" s="347">
        <f t="shared" si="8"/>
        <v>400</v>
      </c>
      <c r="S506" s="85">
        <v>280000</v>
      </c>
      <c r="T506" s="78">
        <f>IF(OR(DBGenzai[[#This Row],[標準報酬]]="",DBGenzai[[#This Row],[標準報酬]]=0),"",ROUNDUP(_xlfn.XLOOKUP(DBGenzai[[#This Row],[標準報酬]],HDATE23[月  額],HDATE23[健康保険],"",0,1)-0.5,0))</f>
        <v>14042</v>
      </c>
      <c r="U5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5">
        <f ca="1">IF(DBGenzai[[#This Row],[年齢]]&lt;=69,_xlfn.XLOOKUP(DBGenzai[[#This Row],[標準報酬]],HDATE23[月  額],HDATE23[厚生年金],"",0,1),"0")</f>
        <v>25620</v>
      </c>
      <c r="W506" s="86">
        <v>45321</v>
      </c>
      <c r="X5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2" t="s">
        <v>1712</v>
      </c>
      <c r="Z506" s="80" t="s">
        <v>2164</v>
      </c>
      <c r="AA506" s="83" t="s">
        <v>1996</v>
      </c>
      <c r="AB506" s="83" t="s">
        <v>2078</v>
      </c>
      <c r="AC506" s="87"/>
      <c r="AD506" s="87">
        <v>44959</v>
      </c>
      <c r="AE506" s="87">
        <v>45379</v>
      </c>
      <c r="AF506" s="87"/>
      <c r="AG506" s="87" t="s">
        <v>2277</v>
      </c>
      <c r="AH506" s="80" t="s">
        <v>2279</v>
      </c>
      <c r="AJ506" s="100">
        <f>DBGenzai[[#This Row],[入社日]]</f>
        <v>44959</v>
      </c>
      <c r="AK506" s="343"/>
      <c r="AL506" s="355"/>
      <c r="AM506" s="77"/>
      <c r="AN506" s="355"/>
      <c r="AO506" s="345"/>
    </row>
    <row r="507" spans="1:41">
      <c r="A507" s="79" t="s">
        <v>40</v>
      </c>
      <c r="B507" s="80">
        <v>220321</v>
      </c>
      <c r="C507" s="81">
        <v>8210039</v>
      </c>
      <c r="D507" s="82" t="s">
        <v>2128</v>
      </c>
      <c r="E507" s="101" t="s">
        <v>4669</v>
      </c>
      <c r="F507" s="101" t="s">
        <v>2430</v>
      </c>
      <c r="G507" s="101"/>
      <c r="H507" s="83" t="s">
        <v>869</v>
      </c>
      <c r="I507" s="83" t="s">
        <v>870</v>
      </c>
      <c r="J507" s="80" t="s">
        <v>43</v>
      </c>
      <c r="K507" s="80" t="s">
        <v>44</v>
      </c>
      <c r="L507" s="84">
        <v>35710</v>
      </c>
      <c r="M507" s="80">
        <f ca="1">DATEDIF(DBGenzai[[#This Row],[生年月日]],TODAY(),"Y")</f>
        <v>28</v>
      </c>
      <c r="N507" s="347">
        <v>1500</v>
      </c>
      <c r="O507" s="85"/>
      <c r="P507" s="347">
        <v>2150</v>
      </c>
      <c r="Q507" s="85"/>
      <c r="R507" s="347">
        <f t="shared" si="8"/>
        <v>650</v>
      </c>
      <c r="S507" s="85">
        <v>360000</v>
      </c>
      <c r="T507" s="78">
        <f>IF(OR(DBGenzai[[#This Row],[標準報酬]]="",DBGenzai[[#This Row],[標準報酬]]=0),"",ROUNDUP(_xlfn.XLOOKUP(DBGenzai[[#This Row],[標準報酬]],HDATE23[月  額],HDATE23[健康保険],"",0,1)-0.5,0))</f>
        <v>18054</v>
      </c>
      <c r="U5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5">
        <f ca="1">IF(DBGenzai[[#This Row],[年齢]]&lt;=69,_xlfn.XLOOKUP(DBGenzai[[#This Row],[標準報酬]],HDATE23[月  額],HDATE23[厚生年金],"",0,1),"0")</f>
        <v>32940</v>
      </c>
      <c r="W507" s="86">
        <v>46058</v>
      </c>
      <c r="X5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507" s="82" t="s">
        <v>46</v>
      </c>
      <c r="Z507" s="80" t="s">
        <v>281</v>
      </c>
      <c r="AA507" s="83" t="s">
        <v>3898</v>
      </c>
      <c r="AB507" s="83" t="s">
        <v>658</v>
      </c>
      <c r="AC507" s="87">
        <v>44955</v>
      </c>
      <c r="AD507" s="87">
        <v>44641</v>
      </c>
      <c r="AE507" s="87"/>
      <c r="AF507" s="87"/>
      <c r="AG507" s="80">
        <v>22.06</v>
      </c>
      <c r="AH507" s="80" t="s">
        <v>50</v>
      </c>
      <c r="AI507" s="73" t="s">
        <v>871</v>
      </c>
      <c r="AJ507" s="100">
        <f>DBGenzai[[#This Row],[入社日]]</f>
        <v>44641</v>
      </c>
      <c r="AK507" s="343"/>
      <c r="AL507" s="355"/>
      <c r="AM507" s="77" t="s">
        <v>3840</v>
      </c>
      <c r="AN507" s="355">
        <v>45903</v>
      </c>
      <c r="AO507" s="345"/>
    </row>
    <row r="508" spans="1:41">
      <c r="A508" s="79" t="s">
        <v>114</v>
      </c>
      <c r="B508" s="80">
        <v>230205</v>
      </c>
      <c r="C508" s="81"/>
      <c r="D508" s="82" t="s">
        <v>2103</v>
      </c>
      <c r="E508" s="101" t="s">
        <v>4619</v>
      </c>
      <c r="F508" s="101" t="s">
        <v>2747</v>
      </c>
      <c r="G508" s="101" t="s">
        <v>2748</v>
      </c>
      <c r="H508" s="83" t="s">
        <v>2289</v>
      </c>
      <c r="I508" s="83" t="s">
        <v>2290</v>
      </c>
      <c r="J508" s="80" t="s">
        <v>2005</v>
      </c>
      <c r="K508" s="80" t="s">
        <v>1711</v>
      </c>
      <c r="L508" s="84">
        <v>35363</v>
      </c>
      <c r="M508" s="80">
        <f ca="1">DATEDIF(DBGenzai[[#This Row],[生年月日]],TODAY(),"Y")</f>
        <v>29</v>
      </c>
      <c r="N508" s="347">
        <v>1300</v>
      </c>
      <c r="O508" s="85"/>
      <c r="P508" s="347">
        <v>1800</v>
      </c>
      <c r="Q508" s="85"/>
      <c r="R508" s="347">
        <f t="shared" si="8"/>
        <v>500</v>
      </c>
      <c r="S508" s="85">
        <v>260000</v>
      </c>
      <c r="T508" s="78">
        <f>IF(OR(DBGenzai[[#This Row],[標準報酬]]="",DBGenzai[[#This Row],[標準報酬]]=0),"",ROUNDUP(_xlfn.XLOOKUP(DBGenzai[[#This Row],[標準報酬]],HDATE23[月  額],HDATE23[健康保険],"",0,1)-0.5,0))</f>
        <v>13039</v>
      </c>
      <c r="U5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5">
        <f ca="1">IF(DBGenzai[[#This Row],[年齢]]&lt;=69,_xlfn.XLOOKUP(DBGenzai[[#This Row],[標準報酬]],HDATE23[月  額],HDATE23[厚生年金],"",0,1),"0")</f>
        <v>23790</v>
      </c>
      <c r="W508" s="86">
        <v>46859</v>
      </c>
      <c r="X5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2" t="s">
        <v>1712</v>
      </c>
      <c r="Z508" s="80" t="s">
        <v>47</v>
      </c>
      <c r="AA508" s="83" t="s">
        <v>2152</v>
      </c>
      <c r="AB508" s="83" t="s">
        <v>320</v>
      </c>
      <c r="AC508" s="87">
        <v>44967</v>
      </c>
      <c r="AD508" s="87">
        <v>44970</v>
      </c>
      <c r="AE508" s="87">
        <v>45835</v>
      </c>
      <c r="AF508" s="87"/>
      <c r="AG508" s="87" t="s">
        <v>2375</v>
      </c>
      <c r="AH508" s="80" t="s">
        <v>2372</v>
      </c>
      <c r="AJ508" s="100">
        <f>DBGenzai[[#This Row],[入社日]]</f>
        <v>44970</v>
      </c>
      <c r="AK508" s="343"/>
      <c r="AL508" s="355"/>
      <c r="AM508" s="77"/>
      <c r="AN508" s="355"/>
      <c r="AO508" s="345"/>
    </row>
    <row r="509" spans="1:41">
      <c r="A509" s="79" t="s">
        <v>114</v>
      </c>
      <c r="B509" s="80">
        <v>230206</v>
      </c>
      <c r="C509" s="81"/>
      <c r="D509" s="82" t="s">
        <v>2103</v>
      </c>
      <c r="E509" s="101" t="s">
        <v>4619</v>
      </c>
      <c r="F509" s="101" t="s">
        <v>2747</v>
      </c>
      <c r="G509" s="101" t="s">
        <v>2748</v>
      </c>
      <c r="H509" s="83" t="s">
        <v>2307</v>
      </c>
      <c r="I509" s="83" t="s">
        <v>2308</v>
      </c>
      <c r="J509" s="80" t="s">
        <v>2005</v>
      </c>
      <c r="K509" s="80" t="s">
        <v>1711</v>
      </c>
      <c r="L509" s="84">
        <v>33303</v>
      </c>
      <c r="M509" s="80">
        <f ca="1">DATEDIF(DBGenzai[[#This Row],[生年月日]],TODAY(),"Y")</f>
        <v>34</v>
      </c>
      <c r="N509" s="347">
        <v>1300</v>
      </c>
      <c r="O509" s="85"/>
      <c r="P509" s="347">
        <v>1800</v>
      </c>
      <c r="Q509" s="85"/>
      <c r="R509" s="347">
        <f t="shared" si="8"/>
        <v>500</v>
      </c>
      <c r="S509" s="85">
        <v>260000</v>
      </c>
      <c r="T509" s="78">
        <f>IF(OR(DBGenzai[[#This Row],[標準報酬]]="",DBGenzai[[#This Row],[標準報酬]]=0),"",ROUNDUP(_xlfn.XLOOKUP(DBGenzai[[#This Row],[標準報酬]],HDATE23[月  額],HDATE23[健康保険],"",0,1)-0.5,0))</f>
        <v>13039</v>
      </c>
      <c r="U5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5">
        <f ca="1">IF(DBGenzai[[#This Row],[年齢]]&lt;=69,_xlfn.XLOOKUP(DBGenzai[[#This Row],[標準報酬]],HDATE23[月  額],HDATE23[厚生年金],"",0,1),"0")</f>
        <v>23790</v>
      </c>
      <c r="W509" s="86">
        <v>45590</v>
      </c>
      <c r="X5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2" t="s">
        <v>1712</v>
      </c>
      <c r="Z509" s="80" t="s">
        <v>2775</v>
      </c>
      <c r="AA509" s="83" t="s">
        <v>2152</v>
      </c>
      <c r="AB509" s="83" t="s">
        <v>2409</v>
      </c>
      <c r="AC509" s="87">
        <v>44982</v>
      </c>
      <c r="AD509" s="87">
        <v>44978</v>
      </c>
      <c r="AE509" s="87">
        <v>45503</v>
      </c>
      <c r="AF509" s="87"/>
      <c r="AG509" s="80" t="s">
        <v>2445</v>
      </c>
      <c r="AH509" s="80" t="s">
        <v>2489</v>
      </c>
      <c r="AJ509" s="100">
        <f>DBGenzai[[#This Row],[入社日]]</f>
        <v>44978</v>
      </c>
      <c r="AK509" s="343"/>
      <c r="AL509" s="355"/>
      <c r="AM509" s="77"/>
      <c r="AN509" s="355"/>
      <c r="AO509" s="345"/>
    </row>
    <row r="510" spans="1:41">
      <c r="A510" s="79" t="s">
        <v>114</v>
      </c>
      <c r="B510" s="80">
        <v>230213</v>
      </c>
      <c r="C510" s="81">
        <v>232091</v>
      </c>
      <c r="D510" s="82" t="s">
        <v>2023</v>
      </c>
      <c r="E510" s="269" t="s">
        <v>4630</v>
      </c>
      <c r="F510" s="266" t="s">
        <v>3771</v>
      </c>
      <c r="G510" s="266" t="s">
        <v>3772</v>
      </c>
      <c r="H510" s="83" t="s">
        <v>2313</v>
      </c>
      <c r="I510" s="83" t="s">
        <v>2314</v>
      </c>
      <c r="J510" s="80" t="s">
        <v>2005</v>
      </c>
      <c r="K510" s="80" t="s">
        <v>1711</v>
      </c>
      <c r="L510" s="84">
        <v>36137</v>
      </c>
      <c r="M510" s="80">
        <f ca="1">DATEDIF(DBGenzai[[#This Row],[生年月日]],TODAY(),"Y")</f>
        <v>27</v>
      </c>
      <c r="N510" s="347">
        <v>1310</v>
      </c>
      <c r="O510" s="85"/>
      <c r="P510" s="347">
        <v>1720</v>
      </c>
      <c r="Q510" s="85"/>
      <c r="R510" s="347">
        <f t="shared" si="8"/>
        <v>410</v>
      </c>
      <c r="S510" s="85">
        <v>240000</v>
      </c>
      <c r="T510" s="78">
        <f>IF(OR(DBGenzai[[#This Row],[標準報酬]]="",DBGenzai[[#This Row],[標準報酬]]=0),"",ROUNDUP(_xlfn.XLOOKUP(DBGenzai[[#This Row],[標準報酬]],HDATE23[月  額],HDATE23[健康保険],"",0,1)-0.5,0))</f>
        <v>12036</v>
      </c>
      <c r="U5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5">
        <f ca="1">IF(DBGenzai[[#This Row],[年齢]]&lt;=69,_xlfn.XLOOKUP(DBGenzai[[#This Row],[標準報酬]],HDATE23[月  額],HDATE23[厚生年金],"",0,1),"0")</f>
        <v>21960</v>
      </c>
      <c r="W510" s="86">
        <v>46433</v>
      </c>
      <c r="X5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2" t="s">
        <v>1712</v>
      </c>
      <c r="Z510" s="80" t="s">
        <v>208</v>
      </c>
      <c r="AA510" s="83" t="s">
        <v>332</v>
      </c>
      <c r="AB510" s="83" t="s">
        <v>3277</v>
      </c>
      <c r="AC510" s="87">
        <v>44972</v>
      </c>
      <c r="AD510" s="87">
        <v>44979</v>
      </c>
      <c r="AE510" s="87">
        <v>45863</v>
      </c>
      <c r="AF510" s="87"/>
      <c r="AG510" s="80" t="s">
        <v>2445</v>
      </c>
      <c r="AH510" s="80" t="s">
        <v>2443</v>
      </c>
      <c r="AJ510" s="100">
        <f>DBGenzai[[#This Row],[入社日]]</f>
        <v>44979</v>
      </c>
      <c r="AK510" s="343"/>
      <c r="AL510" s="355"/>
      <c r="AM510" s="77"/>
      <c r="AN510" s="355"/>
      <c r="AO510" s="345"/>
    </row>
    <row r="511" spans="1:41">
      <c r="A511" s="79" t="s">
        <v>114</v>
      </c>
      <c r="B511" s="112">
        <v>230207</v>
      </c>
      <c r="C511" s="113"/>
      <c r="D511" s="114" t="s">
        <v>1773</v>
      </c>
      <c r="E511" s="101"/>
      <c r="F511" s="82"/>
      <c r="G511" s="82"/>
      <c r="H511" s="115" t="s">
        <v>2337</v>
      </c>
      <c r="I511" s="115" t="s">
        <v>2338</v>
      </c>
      <c r="J511" s="80" t="s">
        <v>2005</v>
      </c>
      <c r="K511" s="80" t="s">
        <v>1711</v>
      </c>
      <c r="L511" s="362">
        <v>32586</v>
      </c>
      <c r="M511" s="112">
        <f ca="1">DATEDIF(DBGenzai[[#This Row],[生年月日]],TODAY(),"Y")</f>
        <v>36</v>
      </c>
      <c r="N511" s="348">
        <v>1400</v>
      </c>
      <c r="O511" s="116"/>
      <c r="P511" s="348">
        <v>2000</v>
      </c>
      <c r="Q511" s="116"/>
      <c r="R511" s="348">
        <f t="shared" si="8"/>
        <v>600</v>
      </c>
      <c r="S511" s="85">
        <v>300000</v>
      </c>
      <c r="T511" s="78">
        <f>IF(OR(DBGenzai[[#This Row],[標準報酬]]="",DBGenzai[[#This Row],[標準報酬]]=0),"",ROUNDUP(_xlfn.XLOOKUP(DBGenzai[[#This Row],[標準報酬]],HDATE23[月  額],HDATE23[健康保険],"",0,1)-0.5,0))</f>
        <v>15045</v>
      </c>
      <c r="U5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5">
        <f ca="1">IF(DBGenzai[[#This Row],[年齢]]&lt;=69,_xlfn.XLOOKUP(DBGenzai[[#This Row],[標準報酬]],HDATE23[月  額],HDATE23[厚生年金],"",0,1),"0")</f>
        <v>27450</v>
      </c>
      <c r="W511" s="117">
        <v>45321</v>
      </c>
      <c r="X5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4" t="s">
        <v>1712</v>
      </c>
      <c r="Z511" s="112" t="s">
        <v>148</v>
      </c>
      <c r="AA511" s="115" t="s">
        <v>149</v>
      </c>
      <c r="AB511" s="115" t="s">
        <v>2406</v>
      </c>
      <c r="AC511" s="104">
        <v>44977</v>
      </c>
      <c r="AD511" s="104">
        <v>44979</v>
      </c>
      <c r="AE511" s="104">
        <v>45201</v>
      </c>
      <c r="AF511" s="104"/>
      <c r="AG511" s="104" t="s">
        <v>2445</v>
      </c>
      <c r="AH511" s="112" t="s">
        <v>2500</v>
      </c>
      <c r="AI511" s="118"/>
      <c r="AJ511" s="100">
        <f>DBGenzai[[#This Row],[入社日]]</f>
        <v>44979</v>
      </c>
      <c r="AK511" s="343"/>
      <c r="AL511" s="355"/>
      <c r="AM511" s="77"/>
      <c r="AN511" s="355"/>
      <c r="AO511" s="345"/>
    </row>
    <row r="512" spans="1:41">
      <c r="A512" s="79" t="s">
        <v>114</v>
      </c>
      <c r="B512" s="112">
        <v>230208</v>
      </c>
      <c r="C512" s="113"/>
      <c r="D512" s="114" t="s">
        <v>1773</v>
      </c>
      <c r="E512" s="101"/>
      <c r="F512" s="101"/>
      <c r="G512" s="101"/>
      <c r="H512" s="115" t="s">
        <v>2339</v>
      </c>
      <c r="I512" s="115" t="s">
        <v>2340</v>
      </c>
      <c r="J512" s="80" t="s">
        <v>2005</v>
      </c>
      <c r="K512" s="80" t="s">
        <v>1711</v>
      </c>
      <c r="L512" s="362">
        <v>30351</v>
      </c>
      <c r="M512" s="112">
        <f ca="1">DATEDIF(DBGenzai[[#This Row],[生年月日]],TODAY(),"Y")</f>
        <v>42</v>
      </c>
      <c r="N512" s="348">
        <v>1500</v>
      </c>
      <c r="O512" s="116"/>
      <c r="P512" s="348">
        <v>2000</v>
      </c>
      <c r="Q512" s="116"/>
      <c r="R512" s="348">
        <f t="shared" si="8"/>
        <v>500</v>
      </c>
      <c r="S512" s="85">
        <v>280000</v>
      </c>
      <c r="T512" s="78">
        <f>IF(OR(DBGenzai[[#This Row],[標準報酬]]="",DBGenzai[[#This Row],[標準報酬]]=0),"",ROUNDUP(_xlfn.XLOOKUP(DBGenzai[[#This Row],[標準報酬]],HDATE23[月  額],HDATE23[健康保険],"",0,1)-0.5,0))</f>
        <v>14042</v>
      </c>
      <c r="U512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5">
        <f ca="1">IF(DBGenzai[[#This Row],[年齢]]&lt;=69,_xlfn.XLOOKUP(DBGenzai[[#This Row],[標準報酬]],HDATE23[月  額],HDATE23[厚生年金],"",0,1),"0")</f>
        <v>25620</v>
      </c>
      <c r="W512" s="117">
        <v>46234</v>
      </c>
      <c r="X5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4" t="s">
        <v>1712</v>
      </c>
      <c r="Z512" s="112" t="s">
        <v>470</v>
      </c>
      <c r="AA512" s="115" t="s">
        <v>471</v>
      </c>
      <c r="AB512" s="115" t="s">
        <v>2408</v>
      </c>
      <c r="AC512" s="104">
        <v>44977</v>
      </c>
      <c r="AD512" s="104">
        <v>44979</v>
      </c>
      <c r="AE512" s="104">
        <v>45471</v>
      </c>
      <c r="AF512" s="104"/>
      <c r="AG512" s="104" t="s">
        <v>2445</v>
      </c>
      <c r="AH512" s="112" t="s">
        <v>2500</v>
      </c>
      <c r="AI512" s="118"/>
      <c r="AJ512" s="100">
        <f>DBGenzai[[#This Row],[入社日]]</f>
        <v>44979</v>
      </c>
      <c r="AK512" s="343"/>
      <c r="AL512" s="355"/>
      <c r="AM512" s="77"/>
      <c r="AN512" s="355"/>
      <c r="AO512" s="345"/>
    </row>
    <row r="513" spans="1:41">
      <c r="A513" s="79" t="s">
        <v>40</v>
      </c>
      <c r="B513" s="112">
        <v>230209</v>
      </c>
      <c r="C513" s="113"/>
      <c r="D513" s="114" t="s">
        <v>1773</v>
      </c>
      <c r="E513" s="101" t="s">
        <v>4815</v>
      </c>
      <c r="F513" s="101" t="s">
        <v>4814</v>
      </c>
      <c r="G513" s="101" t="s">
        <v>4812</v>
      </c>
      <c r="H513" s="115" t="s">
        <v>2341</v>
      </c>
      <c r="I513" s="115" t="s">
        <v>2342</v>
      </c>
      <c r="J513" s="80" t="s">
        <v>2005</v>
      </c>
      <c r="K513" s="80" t="s">
        <v>1711</v>
      </c>
      <c r="L513" s="362">
        <v>33629</v>
      </c>
      <c r="M513" s="112">
        <f ca="1">DATEDIF(DBGenzai[[#This Row],[生年月日]],TODAY(),"Y")</f>
        <v>33</v>
      </c>
      <c r="N513" s="348">
        <v>1500</v>
      </c>
      <c r="O513" s="116"/>
      <c r="P513" s="348">
        <v>2000</v>
      </c>
      <c r="Q513" s="85" t="s">
        <v>3945</v>
      </c>
      <c r="R513" s="348">
        <f t="shared" si="8"/>
        <v>500</v>
      </c>
      <c r="S513" s="85">
        <v>360000</v>
      </c>
      <c r="T513" s="78">
        <f>IF(OR(DBGenzai[[#This Row],[標準報酬]]="",DBGenzai[[#This Row],[標準報酬]]=0),"",ROUNDUP(_xlfn.XLOOKUP(DBGenzai[[#This Row],[標準報酬]],HDATE23[月  額],HDATE23[健康保険],"",0,1)-0.5,0))</f>
        <v>18054</v>
      </c>
      <c r="U5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5">
        <f ca="1">IF(DBGenzai[[#This Row],[年齢]]&lt;=69,_xlfn.XLOOKUP(DBGenzai[[#This Row],[標準報酬]],HDATE23[月  額],HDATE23[厚生年金],"",0,1),"0")</f>
        <v>32940</v>
      </c>
      <c r="W513" s="117">
        <v>46901</v>
      </c>
      <c r="X5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4" t="s">
        <v>1712</v>
      </c>
      <c r="Z513" s="112" t="s">
        <v>148</v>
      </c>
      <c r="AA513" s="115" t="s">
        <v>149</v>
      </c>
      <c r="AB513" s="115" t="s">
        <v>150</v>
      </c>
      <c r="AC513" s="104">
        <v>44977</v>
      </c>
      <c r="AD513" s="104">
        <v>44979</v>
      </c>
      <c r="AE513" s="104"/>
      <c r="AF513" s="104"/>
      <c r="AG513" s="104" t="s">
        <v>2376</v>
      </c>
      <c r="AH513" s="104" t="s">
        <v>2372</v>
      </c>
      <c r="AI513" s="118"/>
      <c r="AJ513" s="100">
        <f>DBGenzai[[#This Row],[入社日]]</f>
        <v>44979</v>
      </c>
      <c r="AK513" s="343"/>
      <c r="AL513" s="355"/>
      <c r="AM513" s="77"/>
      <c r="AN513" s="355"/>
      <c r="AO513" s="345"/>
    </row>
    <row r="514" spans="1:41">
      <c r="A514" s="79" t="s">
        <v>114</v>
      </c>
      <c r="B514" s="112">
        <v>230210</v>
      </c>
      <c r="C514" s="113"/>
      <c r="D514" s="114" t="s">
        <v>1773</v>
      </c>
      <c r="E514" s="82"/>
      <c r="F514" s="101"/>
      <c r="G514" s="101"/>
      <c r="H514" s="115" t="s">
        <v>2343</v>
      </c>
      <c r="I514" s="115" t="s">
        <v>2344</v>
      </c>
      <c r="J514" s="80" t="s">
        <v>2005</v>
      </c>
      <c r="K514" s="80" t="s">
        <v>1711</v>
      </c>
      <c r="L514" s="362">
        <v>32567</v>
      </c>
      <c r="M514" s="112">
        <f ca="1">DATEDIF(DBGenzai[[#This Row],[生年月日]],TODAY(),"Y")</f>
        <v>36</v>
      </c>
      <c r="N514" s="348">
        <v>1500</v>
      </c>
      <c r="O514" s="116"/>
      <c r="P514" s="348">
        <v>2000</v>
      </c>
      <c r="Q514" s="85" t="s">
        <v>3945</v>
      </c>
      <c r="R514" s="348">
        <f t="shared" si="8"/>
        <v>500</v>
      </c>
      <c r="S514" s="85">
        <v>340000</v>
      </c>
      <c r="T514" s="78">
        <f>IF(OR(DBGenzai[[#This Row],[標準報酬]]="",DBGenzai[[#This Row],[標準報酬]]=0),"",ROUNDUP(_xlfn.XLOOKUP(DBGenzai[[#This Row],[標準報酬]],HDATE23[月  額],HDATE23[健康保険],"",0,1)-0.5,0))</f>
        <v>17051</v>
      </c>
      <c r="U5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5">
        <f ca="1">IF(DBGenzai[[#This Row],[年齢]]&lt;=69,_xlfn.XLOOKUP(DBGenzai[[#This Row],[標準報酬]],HDATE23[月  額],HDATE23[厚生年金],"",0,1),"0")</f>
        <v>31110</v>
      </c>
      <c r="W514" s="117">
        <v>46334</v>
      </c>
      <c r="X5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4" t="s">
        <v>1712</v>
      </c>
      <c r="Z514" s="112" t="s">
        <v>148</v>
      </c>
      <c r="AA514" s="115" t="s">
        <v>3047</v>
      </c>
      <c r="AB514" s="115" t="s">
        <v>3077</v>
      </c>
      <c r="AC514" s="104" t="s">
        <v>1697</v>
      </c>
      <c r="AD514" s="104">
        <v>44979</v>
      </c>
      <c r="AE514" s="104">
        <v>45625</v>
      </c>
      <c r="AF514" s="104"/>
      <c r="AG514" s="104" t="s">
        <v>2445</v>
      </c>
      <c r="AH514" s="112" t="s">
        <v>2443</v>
      </c>
      <c r="AI514" s="118"/>
      <c r="AJ514" s="100">
        <f>DBGenzai[[#This Row],[入社日]]</f>
        <v>44979</v>
      </c>
      <c r="AK514" s="343"/>
      <c r="AL514" s="355"/>
      <c r="AM514" s="77"/>
      <c r="AN514" s="355"/>
      <c r="AO514" s="345"/>
    </row>
    <row r="515" spans="1:41">
      <c r="A515" s="79" t="s">
        <v>114</v>
      </c>
      <c r="B515" s="112">
        <v>230211</v>
      </c>
      <c r="C515" s="113"/>
      <c r="D515" s="114" t="s">
        <v>1773</v>
      </c>
      <c r="E515" s="101"/>
      <c r="F515" s="101"/>
      <c r="G515" s="101"/>
      <c r="H515" s="115" t="s">
        <v>2345</v>
      </c>
      <c r="I515" s="115" t="s">
        <v>2346</v>
      </c>
      <c r="J515" s="80" t="s">
        <v>2005</v>
      </c>
      <c r="K515" s="80" t="s">
        <v>1711</v>
      </c>
      <c r="L515" s="362">
        <v>32022</v>
      </c>
      <c r="M515" s="112">
        <f ca="1">DATEDIF(DBGenzai[[#This Row],[生年月日]],TODAY(),"Y")</f>
        <v>38</v>
      </c>
      <c r="N515" s="348">
        <v>1600</v>
      </c>
      <c r="O515" s="116"/>
      <c r="P515" s="348">
        <v>2100</v>
      </c>
      <c r="Q515" s="85" t="s">
        <v>3945</v>
      </c>
      <c r="R515" s="348">
        <f t="shared" si="8"/>
        <v>500</v>
      </c>
      <c r="S515" s="85">
        <v>380000</v>
      </c>
      <c r="T515" s="78">
        <f>IF(OR(DBGenzai[[#This Row],[標準報酬]]="",DBGenzai[[#This Row],[標準報酬]]=0),"",ROUNDUP(_xlfn.XLOOKUP(DBGenzai[[#This Row],[標準報酬]],HDATE23[月  額],HDATE23[健康保険],"",0,1)-0.5,0))</f>
        <v>19057</v>
      </c>
      <c r="U5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5">
        <f ca="1">IF(DBGenzai[[#This Row],[年齢]]&lt;=69,_xlfn.XLOOKUP(DBGenzai[[#This Row],[標準報酬]],HDATE23[月  額],HDATE23[厚生年金],"",0,1),"0")</f>
        <v>34770</v>
      </c>
      <c r="W515" s="117">
        <v>46230</v>
      </c>
      <c r="X5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4" t="s">
        <v>1712</v>
      </c>
      <c r="Z515" s="112" t="s">
        <v>470</v>
      </c>
      <c r="AA515" s="115" t="s">
        <v>471</v>
      </c>
      <c r="AB515" s="115" t="s">
        <v>2407</v>
      </c>
      <c r="AC515" s="104">
        <v>44977</v>
      </c>
      <c r="AD515" s="104">
        <v>44979</v>
      </c>
      <c r="AE515" s="104">
        <v>45805</v>
      </c>
      <c r="AF515" s="104"/>
      <c r="AG515" s="104" t="s">
        <v>2445</v>
      </c>
      <c r="AH515" s="112" t="s">
        <v>2443</v>
      </c>
      <c r="AI515" s="118"/>
      <c r="AJ515" s="100">
        <f>DBGenzai[[#This Row],[入社日]]</f>
        <v>44979</v>
      </c>
      <c r="AK515" s="343"/>
      <c r="AL515" s="355"/>
      <c r="AM515" s="77"/>
      <c r="AN515" s="355"/>
      <c r="AO515" s="345"/>
    </row>
    <row r="516" spans="1:41">
      <c r="A516" s="79" t="s">
        <v>114</v>
      </c>
      <c r="B516" s="80">
        <v>230212</v>
      </c>
      <c r="C516" s="81">
        <v>232093</v>
      </c>
      <c r="D516" s="82" t="s">
        <v>2023</v>
      </c>
      <c r="E516" s="101" t="s">
        <v>4630</v>
      </c>
      <c r="F516" s="256" t="s">
        <v>3771</v>
      </c>
      <c r="G516" s="256" t="s">
        <v>3772</v>
      </c>
      <c r="H516" s="83" t="s">
        <v>2311</v>
      </c>
      <c r="I516" s="83" t="s">
        <v>2312</v>
      </c>
      <c r="J516" s="80" t="s">
        <v>2005</v>
      </c>
      <c r="K516" s="80" t="s">
        <v>1711</v>
      </c>
      <c r="L516" s="84">
        <v>36892</v>
      </c>
      <c r="M516" s="80">
        <f ca="1">DATEDIF(DBGenzai[[#This Row],[生年月日]],TODAY(),"Y")</f>
        <v>24</v>
      </c>
      <c r="N516" s="347">
        <v>1310</v>
      </c>
      <c r="O516" s="85"/>
      <c r="P516" s="347">
        <v>1710</v>
      </c>
      <c r="Q516" s="85"/>
      <c r="R516" s="347">
        <f t="shared" si="8"/>
        <v>400</v>
      </c>
      <c r="S516" s="85">
        <v>220000</v>
      </c>
      <c r="T516" s="78">
        <f>IF(OR(DBGenzai[[#This Row],[標準報酬]]="",DBGenzai[[#This Row],[標準報酬]]=0),"",ROUNDUP(_xlfn.XLOOKUP(DBGenzai[[#This Row],[標準報酬]],HDATE23[月  額],HDATE23[健康保険],"",0,1)-0.5,0))</f>
        <v>11033</v>
      </c>
      <c r="U5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5">
        <f ca="1">IF(DBGenzai[[#This Row],[年齢]]&lt;=69,_xlfn.XLOOKUP(DBGenzai[[#This Row],[標準報酬]],HDATE23[月  額],HDATE23[厚生年金],"",0,1),"0")</f>
        <v>20130</v>
      </c>
      <c r="W516" s="86">
        <v>46433</v>
      </c>
      <c r="X5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2" t="s">
        <v>1712</v>
      </c>
      <c r="Z516" s="80" t="s">
        <v>2521</v>
      </c>
      <c r="AA516" s="83" t="s">
        <v>2165</v>
      </c>
      <c r="AB516" s="83" t="s">
        <v>2413</v>
      </c>
      <c r="AC516" s="87">
        <v>44972</v>
      </c>
      <c r="AD516" s="87">
        <v>44979</v>
      </c>
      <c r="AE516" s="87">
        <v>45762</v>
      </c>
      <c r="AF516" s="87"/>
      <c r="AG516" s="80" t="s">
        <v>2305</v>
      </c>
      <c r="AH516" s="80" t="s">
        <v>2443</v>
      </c>
      <c r="AJ516" s="100">
        <f>DBGenzai[[#This Row],[入社日]]</f>
        <v>44979</v>
      </c>
      <c r="AK516" s="343"/>
      <c r="AL516" s="355"/>
      <c r="AM516" s="77"/>
      <c r="AN516" s="355"/>
      <c r="AO516" s="345"/>
    </row>
    <row r="517" spans="1:41">
      <c r="A517" s="79" t="s">
        <v>114</v>
      </c>
      <c r="B517" s="112">
        <v>230214</v>
      </c>
      <c r="C517" s="113">
        <v>232089</v>
      </c>
      <c r="D517" s="82" t="s">
        <v>2023</v>
      </c>
      <c r="E517" s="101" t="s">
        <v>4630</v>
      </c>
      <c r="F517" s="256" t="s">
        <v>3771</v>
      </c>
      <c r="G517" s="256" t="s">
        <v>3772</v>
      </c>
      <c r="H517" s="115" t="s">
        <v>2317</v>
      </c>
      <c r="I517" s="115" t="s">
        <v>2318</v>
      </c>
      <c r="J517" s="112" t="s">
        <v>2005</v>
      </c>
      <c r="K517" s="112" t="s">
        <v>1711</v>
      </c>
      <c r="L517" s="362">
        <v>36846</v>
      </c>
      <c r="M517" s="112">
        <f ca="1">DATEDIF(DBGenzai[[#This Row],[生年月日]],TODAY(),"Y")</f>
        <v>25</v>
      </c>
      <c r="N517" s="348">
        <v>1300</v>
      </c>
      <c r="O517" s="116"/>
      <c r="P517" s="348">
        <v>1700</v>
      </c>
      <c r="Q517" s="116"/>
      <c r="R517" s="348">
        <f t="shared" si="8"/>
        <v>400</v>
      </c>
      <c r="S517" s="85">
        <v>220000</v>
      </c>
      <c r="T517" s="78">
        <f>IF(OR(DBGenzai[[#This Row],[標準報酬]]="",DBGenzai[[#This Row],[標準報酬]]=0),"",ROUNDUP(_xlfn.XLOOKUP(DBGenzai[[#This Row],[標準報酬]],HDATE23[月  額],HDATE23[健康保険],"",0,1)-0.5,0))</f>
        <v>11033</v>
      </c>
      <c r="U5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5">
        <f ca="1">IF(DBGenzai[[#This Row],[年齢]]&lt;=69,_xlfn.XLOOKUP(DBGenzai[[#This Row],[標準報酬]],HDATE23[月  額],HDATE23[厚生年金],"",0,1),"0")</f>
        <v>20130</v>
      </c>
      <c r="W517" s="86">
        <v>46433</v>
      </c>
      <c r="X5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4" t="s">
        <v>1712</v>
      </c>
      <c r="Z517" s="80" t="s">
        <v>2521</v>
      </c>
      <c r="AA517" s="83" t="s">
        <v>2165</v>
      </c>
      <c r="AB517" s="83" t="s">
        <v>2413</v>
      </c>
      <c r="AC517" s="87">
        <v>44972</v>
      </c>
      <c r="AD517" s="87">
        <v>44979</v>
      </c>
      <c r="AE517" s="104">
        <v>45713</v>
      </c>
      <c r="AF517" s="104"/>
      <c r="AG517" s="104" t="s">
        <v>2445</v>
      </c>
      <c r="AH517" s="112" t="s">
        <v>2443</v>
      </c>
      <c r="AI517" s="118"/>
      <c r="AJ517" s="100">
        <f>DBGenzai[[#This Row],[入社日]]</f>
        <v>44979</v>
      </c>
      <c r="AK517" s="343"/>
      <c r="AL517" s="355"/>
      <c r="AM517" s="77"/>
      <c r="AN517" s="355"/>
      <c r="AO517" s="345"/>
    </row>
    <row r="518" spans="1:41">
      <c r="A518" s="79" t="s">
        <v>114</v>
      </c>
      <c r="B518" s="112">
        <v>230215</v>
      </c>
      <c r="C518" s="113">
        <v>232092</v>
      </c>
      <c r="D518" s="82" t="s">
        <v>2023</v>
      </c>
      <c r="E518" s="101" t="s">
        <v>4630</v>
      </c>
      <c r="F518" s="256" t="s">
        <v>3771</v>
      </c>
      <c r="G518" s="256" t="s">
        <v>3772</v>
      </c>
      <c r="H518" s="115" t="s">
        <v>2319</v>
      </c>
      <c r="I518" s="115" t="s">
        <v>2320</v>
      </c>
      <c r="J518" s="112" t="s">
        <v>2005</v>
      </c>
      <c r="K518" s="112" t="s">
        <v>1711</v>
      </c>
      <c r="L518" s="362">
        <v>35718</v>
      </c>
      <c r="M518" s="112">
        <f ca="1">DATEDIF(DBGenzai[[#This Row],[生年月日]],TODAY(),"Y")</f>
        <v>28</v>
      </c>
      <c r="N518" s="348">
        <v>1300</v>
      </c>
      <c r="O518" s="116"/>
      <c r="P518" s="348">
        <v>1700</v>
      </c>
      <c r="Q518" s="116"/>
      <c r="R518" s="348">
        <f t="shared" si="8"/>
        <v>400</v>
      </c>
      <c r="S518" s="85">
        <v>240000</v>
      </c>
      <c r="T518" s="78">
        <f>IF(OR(DBGenzai[[#This Row],[標準報酬]]="",DBGenzai[[#This Row],[標準報酬]]=0),"",ROUNDUP(_xlfn.XLOOKUP(DBGenzai[[#This Row],[標準報酬]],HDATE23[月  額],HDATE23[健康保険],"",0,1)-0.5,0))</f>
        <v>12036</v>
      </c>
      <c r="U5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5">
        <f ca="1">IF(DBGenzai[[#This Row],[年齢]]&lt;=69,_xlfn.XLOOKUP(DBGenzai[[#This Row],[標準報酬]],HDATE23[月  額],HDATE23[厚生年金],"",0,1),"0")</f>
        <v>21960</v>
      </c>
      <c r="W518" s="86">
        <v>46433</v>
      </c>
      <c r="X5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4" t="s">
        <v>1712</v>
      </c>
      <c r="Z518" s="80" t="s">
        <v>2521</v>
      </c>
      <c r="AA518" s="115" t="s">
        <v>1749</v>
      </c>
      <c r="AB518" s="115" t="s">
        <v>2410</v>
      </c>
      <c r="AC518" s="104">
        <v>44972</v>
      </c>
      <c r="AD518" s="87">
        <v>44979</v>
      </c>
      <c r="AE518" s="104">
        <v>45580</v>
      </c>
      <c r="AF518" s="104"/>
      <c r="AG518" s="104" t="s">
        <v>2445</v>
      </c>
      <c r="AH518" s="112" t="s">
        <v>2443</v>
      </c>
      <c r="AI518" s="118"/>
      <c r="AJ518" s="100">
        <f>DBGenzai[[#This Row],[入社日]]</f>
        <v>44979</v>
      </c>
      <c r="AK518" s="343"/>
      <c r="AL518" s="355"/>
      <c r="AM518" s="77"/>
      <c r="AN518" s="355"/>
      <c r="AO518" s="345"/>
    </row>
    <row r="519" spans="1:41">
      <c r="A519" s="79" t="s">
        <v>114</v>
      </c>
      <c r="B519" s="112">
        <v>230216</v>
      </c>
      <c r="C519" s="113">
        <v>232090</v>
      </c>
      <c r="D519" s="82" t="s">
        <v>2023</v>
      </c>
      <c r="E519" s="101" t="s">
        <v>4630</v>
      </c>
      <c r="F519" s="256" t="s">
        <v>3771</v>
      </c>
      <c r="G519" s="256" t="s">
        <v>3772</v>
      </c>
      <c r="H519" s="83" t="s">
        <v>2315</v>
      </c>
      <c r="I519" s="83" t="s">
        <v>2316</v>
      </c>
      <c r="J519" s="80" t="s">
        <v>2005</v>
      </c>
      <c r="K519" s="80" t="s">
        <v>1711</v>
      </c>
      <c r="L519" s="84">
        <v>36543</v>
      </c>
      <c r="M519" s="112">
        <f ca="1">DATEDIF(DBGenzai[[#This Row],[生年月日]],TODAY(),"Y")</f>
        <v>25</v>
      </c>
      <c r="N519" s="348">
        <v>1300</v>
      </c>
      <c r="O519" s="116"/>
      <c r="P519" s="348">
        <v>1700</v>
      </c>
      <c r="Q519" s="116"/>
      <c r="R519" s="348">
        <f t="shared" si="8"/>
        <v>400</v>
      </c>
      <c r="S519" s="85">
        <v>240000</v>
      </c>
      <c r="T519" s="78">
        <f>IF(OR(DBGenzai[[#This Row],[標準報酬]]="",DBGenzai[[#This Row],[標準報酬]]=0),"",ROUNDUP(_xlfn.XLOOKUP(DBGenzai[[#This Row],[標準報酬]],HDATE23[月  額],HDATE23[健康保険],"",0,1)-0.5,0))</f>
        <v>12036</v>
      </c>
      <c r="U5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5">
        <f ca="1">IF(DBGenzai[[#This Row],[年齢]]&lt;=69,_xlfn.XLOOKUP(DBGenzai[[#This Row],[標準報酬]],HDATE23[月  額],HDATE23[厚生年金],"",0,1),"0")</f>
        <v>21960</v>
      </c>
      <c r="W519" s="86">
        <v>46433</v>
      </c>
      <c r="X5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4" t="s">
        <v>1712</v>
      </c>
      <c r="Z519" s="80" t="s">
        <v>2521</v>
      </c>
      <c r="AA519" s="115" t="s">
        <v>1749</v>
      </c>
      <c r="AB519" s="115" t="s">
        <v>2410</v>
      </c>
      <c r="AC519" s="104">
        <v>44972</v>
      </c>
      <c r="AD519" s="87">
        <v>44979</v>
      </c>
      <c r="AE519" s="104">
        <v>45686</v>
      </c>
      <c r="AF519" s="104"/>
      <c r="AG519" s="104" t="s">
        <v>2445</v>
      </c>
      <c r="AH519" s="112" t="s">
        <v>2443</v>
      </c>
      <c r="AI519" s="118"/>
      <c r="AJ519" s="100">
        <f>DBGenzai[[#This Row],[入社日]]</f>
        <v>44979</v>
      </c>
      <c r="AK519" s="343"/>
      <c r="AL519" s="355"/>
      <c r="AM519" s="77"/>
      <c r="AN519" s="355"/>
      <c r="AO519" s="345"/>
    </row>
    <row r="520" spans="1:41">
      <c r="A520" s="111" t="s">
        <v>40</v>
      </c>
      <c r="B520" s="112">
        <v>230217</v>
      </c>
      <c r="C520" s="113">
        <v>8210043</v>
      </c>
      <c r="D520" s="82" t="s">
        <v>2127</v>
      </c>
      <c r="E520" s="101" t="s">
        <v>2420</v>
      </c>
      <c r="F520" s="101" t="s">
        <v>2420</v>
      </c>
      <c r="G520" s="101"/>
      <c r="H520" s="115" t="s">
        <v>2363</v>
      </c>
      <c r="I520" s="115" t="s">
        <v>2358</v>
      </c>
      <c r="J520" s="112" t="s">
        <v>43</v>
      </c>
      <c r="K520" s="112" t="s">
        <v>44</v>
      </c>
      <c r="L520" s="362">
        <v>32902</v>
      </c>
      <c r="M520" s="112">
        <f ca="1">DATEDIF(DBGenzai[[#This Row],[生年月日]],TODAY(),"Y")</f>
        <v>35</v>
      </c>
      <c r="N520" s="348">
        <v>1655</v>
      </c>
      <c r="O520" s="116"/>
      <c r="P520" s="348">
        <v>2375</v>
      </c>
      <c r="Q520" s="116"/>
      <c r="R520" s="348">
        <f t="shared" si="8"/>
        <v>720</v>
      </c>
      <c r="S520" s="85">
        <v>360000</v>
      </c>
      <c r="T520" s="78">
        <f>IF(OR(DBGenzai[[#This Row],[標準報酬]]="",DBGenzai[[#This Row],[標準報酬]]=0),"",ROUNDUP(_xlfn.XLOOKUP(DBGenzai[[#This Row],[標準報酬]],HDATE23[月  額],HDATE23[健康保険],"",0,1)-0.5,0))</f>
        <v>18054</v>
      </c>
      <c r="U5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5">
        <f ca="1">IF(DBGenzai[[#This Row],[年齢]]&lt;=69,_xlfn.XLOOKUP(DBGenzai[[#This Row],[標準報酬]],HDATE23[月  額],HDATE23[厚生年金],"",0,1),"0")</f>
        <v>32940</v>
      </c>
      <c r="W520" s="117">
        <v>46622</v>
      </c>
      <c r="X5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2" t="s">
        <v>1712</v>
      </c>
      <c r="Z520" s="112" t="s">
        <v>1937</v>
      </c>
      <c r="AA520" s="83" t="s">
        <v>3899</v>
      </c>
      <c r="AB520" s="115" t="s">
        <v>2393</v>
      </c>
      <c r="AC520" s="104" t="s">
        <v>1697</v>
      </c>
      <c r="AD520" s="104">
        <v>44984</v>
      </c>
      <c r="AE520" s="104"/>
      <c r="AF520" s="104"/>
      <c r="AG520" s="104" t="s">
        <v>2452</v>
      </c>
      <c r="AH520" s="112" t="s">
        <v>2443</v>
      </c>
      <c r="AI520" s="118"/>
      <c r="AJ520" s="100">
        <f>DBGenzai[[#This Row],[入社日]]</f>
        <v>44984</v>
      </c>
      <c r="AK520" s="343" t="s">
        <v>3839</v>
      </c>
      <c r="AL520" s="355">
        <v>46446</v>
      </c>
      <c r="AM520" s="77" t="s">
        <v>3838</v>
      </c>
      <c r="AN520" s="355">
        <v>46140</v>
      </c>
      <c r="AO520" s="345"/>
    </row>
    <row r="521" spans="1:41">
      <c r="A521" s="79" t="s">
        <v>40</v>
      </c>
      <c r="B521" s="112">
        <v>230302</v>
      </c>
      <c r="C521" s="113">
        <v>8210046</v>
      </c>
      <c r="D521" s="82" t="s">
        <v>2126</v>
      </c>
      <c r="E521" s="101" t="s">
        <v>2429</v>
      </c>
      <c r="F521" s="101" t="s">
        <v>2429</v>
      </c>
      <c r="G521" s="101"/>
      <c r="H521" s="115" t="s">
        <v>2396</v>
      </c>
      <c r="I521" s="115" t="s">
        <v>2364</v>
      </c>
      <c r="J521" s="112" t="s">
        <v>2005</v>
      </c>
      <c r="K521" s="112" t="s">
        <v>1711</v>
      </c>
      <c r="L521" s="362">
        <v>33126</v>
      </c>
      <c r="M521" s="112">
        <f ca="1">DATEDIF(DBGenzai[[#This Row],[生年月日]],TODAY(),"Y")</f>
        <v>35</v>
      </c>
      <c r="N521" s="348">
        <v>1500</v>
      </c>
      <c r="O521" s="116"/>
      <c r="P521" s="348">
        <v>2150</v>
      </c>
      <c r="Q521" s="116"/>
      <c r="R521" s="348">
        <f t="shared" si="8"/>
        <v>650</v>
      </c>
      <c r="S521" s="85">
        <v>340000</v>
      </c>
      <c r="T521" s="78">
        <f>IF(OR(DBGenzai[[#This Row],[標準報酬]]="",DBGenzai[[#This Row],[標準報酬]]=0),"",ROUNDUP(_xlfn.XLOOKUP(DBGenzai[[#This Row],[標準報酬]],HDATE23[月  額],HDATE23[健康保険],"",0,1)-0.5,0))</f>
        <v>17051</v>
      </c>
      <c r="U5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5">
        <f ca="1">IF(DBGenzai[[#This Row],[年齢]]&lt;=69,_xlfn.XLOOKUP(DBGenzai[[#This Row],[標準報酬]],HDATE23[月  額],HDATE23[厚生年金],"",0,1),"0")</f>
        <v>31110</v>
      </c>
      <c r="W521" s="117">
        <v>46627</v>
      </c>
      <c r="X5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2" t="s">
        <v>1712</v>
      </c>
      <c r="Z521" s="112" t="s">
        <v>2397</v>
      </c>
      <c r="AA521" s="115" t="s">
        <v>2625</v>
      </c>
      <c r="AB521" s="115" t="s">
        <v>2412</v>
      </c>
      <c r="AC521" s="104">
        <v>45073</v>
      </c>
      <c r="AD521" s="104">
        <v>44986</v>
      </c>
      <c r="AE521" s="104"/>
      <c r="AF521" s="104"/>
      <c r="AG521" s="104" t="s">
        <v>2446</v>
      </c>
      <c r="AH521" s="112" t="s">
        <v>2454</v>
      </c>
      <c r="AI521" s="118"/>
      <c r="AJ521" s="100">
        <f>DBGenzai[[#This Row],[入社日]]</f>
        <v>44986</v>
      </c>
      <c r="AK521" s="343" t="s">
        <v>3839</v>
      </c>
      <c r="AL521" s="355">
        <v>45940</v>
      </c>
      <c r="AM521" s="77" t="s">
        <v>3838</v>
      </c>
      <c r="AN521" s="355">
        <v>45983</v>
      </c>
      <c r="AO521" s="345"/>
    </row>
    <row r="522" spans="1:41">
      <c r="A522" s="111" t="s">
        <v>114</v>
      </c>
      <c r="B522" s="112">
        <v>230218</v>
      </c>
      <c r="C522" s="113">
        <v>8210042</v>
      </c>
      <c r="D522" s="82" t="s">
        <v>2126</v>
      </c>
      <c r="E522" s="101" t="s">
        <v>2421</v>
      </c>
      <c r="F522" s="101" t="s">
        <v>2421</v>
      </c>
      <c r="G522" s="101"/>
      <c r="H522" s="115" t="s">
        <v>2394</v>
      </c>
      <c r="I522" s="115" t="s">
        <v>2360</v>
      </c>
      <c r="J522" s="112" t="s">
        <v>43</v>
      </c>
      <c r="K522" s="112" t="s">
        <v>44</v>
      </c>
      <c r="L522" s="362">
        <v>35077</v>
      </c>
      <c r="M522" s="112">
        <f ca="1">DATEDIF(DBGenzai[[#This Row],[生年月日]],TODAY(),"Y")</f>
        <v>29</v>
      </c>
      <c r="N522" s="348">
        <v>1400</v>
      </c>
      <c r="O522" s="116"/>
      <c r="P522" s="348">
        <v>1990</v>
      </c>
      <c r="Q522" s="116"/>
      <c r="R522" s="348">
        <f t="shared" si="8"/>
        <v>590</v>
      </c>
      <c r="S522" s="85">
        <v>320000</v>
      </c>
      <c r="T522" s="78">
        <f>IF(OR(DBGenzai[[#This Row],[標準報酬]]="",DBGenzai[[#This Row],[標準報酬]]=0),"",ROUNDUP(_xlfn.XLOOKUP(DBGenzai[[#This Row],[標準報酬]],HDATE23[月  額],HDATE23[健康保険],"",0,1)-0.5,0))</f>
        <v>16048</v>
      </c>
      <c r="U5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5">
        <f ca="1">IF(DBGenzai[[#This Row],[年齢]]&lt;=69,_xlfn.XLOOKUP(DBGenzai[[#This Row],[標準報酬]],HDATE23[月  額],HDATE23[厚生年金],"",0,1),"0")</f>
        <v>29280</v>
      </c>
      <c r="W522" s="117">
        <v>45528</v>
      </c>
      <c r="X5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2" t="s">
        <v>1712</v>
      </c>
      <c r="Z522" s="80" t="s">
        <v>718</v>
      </c>
      <c r="AA522" s="83" t="s">
        <v>719</v>
      </c>
      <c r="AB522" s="83" t="s">
        <v>2491</v>
      </c>
      <c r="AC522" s="104">
        <v>44981</v>
      </c>
      <c r="AD522" s="104">
        <v>44984</v>
      </c>
      <c r="AE522" s="104">
        <v>45317</v>
      </c>
      <c r="AF522" s="104"/>
      <c r="AG522" s="104" t="s">
        <v>2445</v>
      </c>
      <c r="AH522" s="112" t="s">
        <v>2500</v>
      </c>
      <c r="AI522" s="118"/>
      <c r="AJ522" s="100">
        <f>DBGenzai[[#This Row],[入社日]]</f>
        <v>44984</v>
      </c>
      <c r="AK522" s="343"/>
      <c r="AL522" s="355"/>
      <c r="AM522" s="77"/>
      <c r="AN522" s="355"/>
      <c r="AO522" s="345"/>
    </row>
    <row r="523" spans="1:41">
      <c r="A523" s="111" t="s">
        <v>114</v>
      </c>
      <c r="B523" s="112">
        <v>230219</v>
      </c>
      <c r="C523" s="113">
        <v>5538</v>
      </c>
      <c r="D523" s="82" t="s">
        <v>2125</v>
      </c>
      <c r="E523" s="101" t="s">
        <v>4682</v>
      </c>
      <c r="F523" s="101" t="s">
        <v>2674</v>
      </c>
      <c r="G523" s="101" t="s">
        <v>3153</v>
      </c>
      <c r="H523" s="115" t="s">
        <v>2366</v>
      </c>
      <c r="I523" s="115" t="s">
        <v>2367</v>
      </c>
      <c r="J523" s="112" t="s">
        <v>2005</v>
      </c>
      <c r="K523" s="112" t="s">
        <v>1711</v>
      </c>
      <c r="L523" s="362">
        <v>34874</v>
      </c>
      <c r="M523" s="112">
        <f ca="1">DATEDIF(DBGenzai[[#This Row],[生年月日]],TODAY(),"Y")</f>
        <v>30</v>
      </c>
      <c r="N523" s="348">
        <v>1300</v>
      </c>
      <c r="O523" s="116"/>
      <c r="P523" s="348">
        <v>1700</v>
      </c>
      <c r="Q523" s="116"/>
      <c r="R523" s="348">
        <f t="shared" si="8"/>
        <v>400</v>
      </c>
      <c r="S523" s="85">
        <v>260000</v>
      </c>
      <c r="T523" s="78">
        <f>IF(OR(DBGenzai[[#This Row],[標準報酬]]="",DBGenzai[[#This Row],[標準報酬]]=0),"",ROUNDUP(_xlfn.XLOOKUP(DBGenzai[[#This Row],[標準報酬]],HDATE23[月  額],HDATE23[健康保険],"",0,1)-0.5,0))</f>
        <v>13039</v>
      </c>
      <c r="U5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5">
        <f ca="1">IF(DBGenzai[[#This Row],[年齢]]&lt;=69,_xlfn.XLOOKUP(DBGenzai[[#This Row],[標準報酬]],HDATE23[月  額],HDATE23[厚生年金],"",0,1),"0")</f>
        <v>23790</v>
      </c>
      <c r="W523" s="117">
        <v>46128</v>
      </c>
      <c r="X5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4" t="s">
        <v>1712</v>
      </c>
      <c r="Z523" s="112" t="s">
        <v>1818</v>
      </c>
      <c r="AA523" s="115" t="s">
        <v>2405</v>
      </c>
      <c r="AB523" s="115" t="s">
        <v>1820</v>
      </c>
      <c r="AC523" s="104"/>
      <c r="AD523" s="104">
        <v>44984</v>
      </c>
      <c r="AE523" s="104">
        <v>45334</v>
      </c>
      <c r="AF523" s="104"/>
      <c r="AG523" s="104" t="s">
        <v>2445</v>
      </c>
      <c r="AH523" s="112" t="s">
        <v>2443</v>
      </c>
      <c r="AI523" s="118"/>
      <c r="AJ523" s="100">
        <f>DBGenzai[[#This Row],[入社日]]</f>
        <v>44984</v>
      </c>
      <c r="AK523" s="343"/>
      <c r="AL523" s="355"/>
      <c r="AM523" s="77"/>
      <c r="AN523" s="355"/>
      <c r="AO523" s="345"/>
    </row>
    <row r="524" spans="1:41">
      <c r="A524" s="79" t="s">
        <v>114</v>
      </c>
      <c r="B524" s="80">
        <v>230220</v>
      </c>
      <c r="C524" s="81">
        <v>212038</v>
      </c>
      <c r="D524" s="82" t="s">
        <v>107</v>
      </c>
      <c r="E524" s="82" t="s">
        <v>4622</v>
      </c>
      <c r="F524" s="101" t="s">
        <v>1857</v>
      </c>
      <c r="G524" s="101" t="s">
        <v>2631</v>
      </c>
      <c r="H524" s="83" t="s">
        <v>2309</v>
      </c>
      <c r="I524" s="83" t="s">
        <v>2310</v>
      </c>
      <c r="J524" s="80" t="s">
        <v>2005</v>
      </c>
      <c r="K524" s="80" t="s">
        <v>1768</v>
      </c>
      <c r="L524" s="84">
        <v>21815</v>
      </c>
      <c r="M524" s="80">
        <f ca="1">DATEDIF(DBGenzai[[#This Row],[生年月日]],TODAY(),"Y")</f>
        <v>66</v>
      </c>
      <c r="N524" s="347">
        <v>1400</v>
      </c>
      <c r="O524" s="85"/>
      <c r="P524" s="347">
        <v>1780</v>
      </c>
      <c r="Q524" s="85"/>
      <c r="R524" s="347">
        <f t="shared" si="8"/>
        <v>380</v>
      </c>
      <c r="S524" s="85">
        <v>260000</v>
      </c>
      <c r="T524" s="78">
        <f>IF(OR(DBGenzai[[#This Row],[標準報酬]]="",DBGenzai[[#This Row],[標準報酬]]=0),"",ROUNDUP(_xlfn.XLOOKUP(DBGenzai[[#This Row],[標準報酬]],HDATE23[月  額],HDATE23[健康保険],"",0,1)-0.5,0))</f>
        <v>13039</v>
      </c>
      <c r="U5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5">
        <f ca="1">IF(DBGenzai[[#This Row],[年齢]]&lt;=69,_xlfn.XLOOKUP(DBGenzai[[#This Row],[標準報酬]],HDATE23[月  額],HDATE23[厚生年金],"",0,1),"0")</f>
        <v>23790</v>
      </c>
      <c r="W524" s="86">
        <v>47026</v>
      </c>
      <c r="X5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2" t="s">
        <v>1769</v>
      </c>
      <c r="Z524" s="80" t="s">
        <v>2379</v>
      </c>
      <c r="AA524" s="83" t="s">
        <v>2391</v>
      </c>
      <c r="AB524" s="83" t="s">
        <v>2390</v>
      </c>
      <c r="AC524" s="87" t="s">
        <v>1697</v>
      </c>
      <c r="AD524" s="87">
        <v>44985</v>
      </c>
      <c r="AE524" s="87">
        <v>45562</v>
      </c>
      <c r="AF524" s="87"/>
      <c r="AG524" s="80" t="s">
        <v>2305</v>
      </c>
      <c r="AH524" s="112" t="s">
        <v>2453</v>
      </c>
      <c r="AJ524" s="100">
        <f>DBGenzai[[#This Row],[入社日]]</f>
        <v>44985</v>
      </c>
      <c r="AK524" s="343"/>
      <c r="AL524" s="355"/>
      <c r="AM524" s="77"/>
      <c r="AN524" s="355"/>
      <c r="AO524" s="345"/>
    </row>
    <row r="525" spans="1:41">
      <c r="A525" s="79" t="s">
        <v>114</v>
      </c>
      <c r="B525" s="80">
        <v>230221</v>
      </c>
      <c r="C525" s="81"/>
      <c r="D525" s="82" t="s">
        <v>1838</v>
      </c>
      <c r="E525" s="269"/>
      <c r="F525" s="259"/>
      <c r="G525" s="259"/>
      <c r="H525" s="83" t="s">
        <v>2101</v>
      </c>
      <c r="I525" s="83" t="s">
        <v>2102</v>
      </c>
      <c r="J525" s="80" t="s">
        <v>1951</v>
      </c>
      <c r="K525" s="80" t="s">
        <v>1711</v>
      </c>
      <c r="L525" s="84">
        <v>33120</v>
      </c>
      <c r="M525" s="80">
        <f ca="1">DATEDIF(DBGenzai[[#This Row],[生年月日]],TODAY(),"Y")</f>
        <v>35</v>
      </c>
      <c r="N525" s="347">
        <v>1500</v>
      </c>
      <c r="O525" s="85"/>
      <c r="P525" s="347">
        <v>2200</v>
      </c>
      <c r="Q525" s="85"/>
      <c r="R525" s="347">
        <f t="shared" si="8"/>
        <v>700</v>
      </c>
      <c r="S525" s="85">
        <v>300000</v>
      </c>
      <c r="T525" s="78">
        <f>IF(OR(DBGenzai[[#This Row],[標準報酬]]="",DBGenzai[[#This Row],[標準報酬]]=0),"",ROUNDUP(_xlfn.XLOOKUP(DBGenzai[[#This Row],[標準報酬]],HDATE23[月  額],HDATE23[健康保険],"",0,1)-0.5,0))</f>
        <v>15045</v>
      </c>
      <c r="U5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5">
        <f ca="1">IF(DBGenzai[[#This Row],[年齢]]&lt;=69,_xlfn.XLOOKUP(DBGenzai[[#This Row],[標準報酬]],HDATE23[月  額],HDATE23[厚生年金],"",0,1),"0")</f>
        <v>27450</v>
      </c>
      <c r="W525" s="86">
        <v>45451</v>
      </c>
      <c r="X5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2" t="s">
        <v>1712</v>
      </c>
      <c r="Z525" s="80" t="s">
        <v>2403</v>
      </c>
      <c r="AA525" s="83" t="s">
        <v>2402</v>
      </c>
      <c r="AB525" s="83" t="s">
        <v>2401</v>
      </c>
      <c r="AC525" s="87">
        <v>44984</v>
      </c>
      <c r="AD525" s="87">
        <v>44985</v>
      </c>
      <c r="AE525" s="87">
        <v>45208</v>
      </c>
      <c r="AF525" s="87"/>
      <c r="AG525" s="87" t="s">
        <v>2488</v>
      </c>
      <c r="AH525" s="87" t="s">
        <v>2489</v>
      </c>
      <c r="AJ525" s="100">
        <f>DBGenzai[[#This Row],[入社日]]</f>
        <v>44985</v>
      </c>
      <c r="AK525" s="343"/>
      <c r="AL525" s="355"/>
      <c r="AM525" s="77"/>
      <c r="AN525" s="355"/>
      <c r="AO525" s="345"/>
    </row>
    <row r="526" spans="1:41">
      <c r="A526" s="79" t="s">
        <v>40</v>
      </c>
      <c r="B526" s="112">
        <v>230303</v>
      </c>
      <c r="C526" s="113">
        <v>232098</v>
      </c>
      <c r="D526" s="82" t="s">
        <v>152</v>
      </c>
      <c r="E526" s="101" t="s">
        <v>4630</v>
      </c>
      <c r="F526" s="256" t="s">
        <v>3771</v>
      </c>
      <c r="G526" s="256" t="s">
        <v>3772</v>
      </c>
      <c r="H526" s="115" t="s">
        <v>2348</v>
      </c>
      <c r="I526" s="115" t="s">
        <v>2349</v>
      </c>
      <c r="J526" s="112" t="s">
        <v>2005</v>
      </c>
      <c r="K526" s="112" t="s">
        <v>1711</v>
      </c>
      <c r="L526" s="362">
        <v>35340</v>
      </c>
      <c r="M526" s="112">
        <f ca="1">DATEDIF(DBGenzai[[#This Row],[生年月日]],TODAY(),"Y")</f>
        <v>29</v>
      </c>
      <c r="N526" s="348">
        <v>1310</v>
      </c>
      <c r="O526" s="116"/>
      <c r="P526" s="348">
        <v>1720</v>
      </c>
      <c r="Q526" s="116"/>
      <c r="R526" s="348">
        <f t="shared" si="8"/>
        <v>410</v>
      </c>
      <c r="S526" s="85">
        <v>260000</v>
      </c>
      <c r="T526" s="78">
        <f>IF(OR(DBGenzai[[#This Row],[標準報酬]]="",DBGenzai[[#This Row],[標準報酬]]=0),"",ROUNDUP(_xlfn.XLOOKUP(DBGenzai[[#This Row],[標準報酬]],HDATE23[月  額],HDATE23[健康保険],"",0,1)-0.5,0))</f>
        <v>13039</v>
      </c>
      <c r="U5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5">
        <f ca="1">IF(DBGenzai[[#This Row],[年齢]]&lt;=69,_xlfn.XLOOKUP(DBGenzai[[#This Row],[標準報酬]],HDATE23[月  額],HDATE23[厚生年金],"",0,1),"0")</f>
        <v>23790</v>
      </c>
      <c r="W526" s="117">
        <v>46440</v>
      </c>
      <c r="X5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2" t="s">
        <v>1712</v>
      </c>
      <c r="Z526" s="80" t="s">
        <v>2802</v>
      </c>
      <c r="AA526" s="115" t="s">
        <v>3272</v>
      </c>
      <c r="AB526" s="115" t="s">
        <v>4273</v>
      </c>
      <c r="AC526" s="104">
        <v>45108</v>
      </c>
      <c r="AD526" s="104">
        <v>44986</v>
      </c>
      <c r="AE526" s="104"/>
      <c r="AF526" s="104"/>
      <c r="AG526" s="104" t="s">
        <v>2447</v>
      </c>
      <c r="AH526" s="112" t="s">
        <v>2443</v>
      </c>
      <c r="AI526" s="118"/>
      <c r="AJ526" s="100">
        <f>DBGenzai[[#This Row],[入社日]]</f>
        <v>44986</v>
      </c>
      <c r="AK526" s="343"/>
      <c r="AL526" s="355"/>
      <c r="AM526" s="77"/>
      <c r="AN526" s="355"/>
      <c r="AO526" s="345"/>
    </row>
    <row r="527" spans="1:41" ht="18" customHeight="1">
      <c r="A527" s="79" t="s">
        <v>40</v>
      </c>
      <c r="B527" s="112">
        <v>230305</v>
      </c>
      <c r="C527" s="113">
        <v>232097</v>
      </c>
      <c r="D527" s="82" t="s">
        <v>152</v>
      </c>
      <c r="E527" s="101" t="s">
        <v>4630</v>
      </c>
      <c r="F527" s="256" t="s">
        <v>3771</v>
      </c>
      <c r="G527" s="256" t="s">
        <v>3772</v>
      </c>
      <c r="H527" s="115" t="s">
        <v>2352</v>
      </c>
      <c r="I527" s="115" t="s">
        <v>2353</v>
      </c>
      <c r="J527" s="112" t="s">
        <v>2005</v>
      </c>
      <c r="K527" s="112" t="s">
        <v>1711</v>
      </c>
      <c r="L527" s="362">
        <v>35908</v>
      </c>
      <c r="M527" s="112">
        <f ca="1">DATEDIF(DBGenzai[[#This Row],[生年月日]],TODAY(),"Y")</f>
        <v>27</v>
      </c>
      <c r="N527" s="348">
        <v>1310</v>
      </c>
      <c r="O527" s="116"/>
      <c r="P527" s="348">
        <v>1730</v>
      </c>
      <c r="Q527" s="116"/>
      <c r="R527" s="348">
        <f t="shared" si="8"/>
        <v>420</v>
      </c>
      <c r="S527" s="85">
        <v>260000</v>
      </c>
      <c r="T527" s="78">
        <f>IF(OR(DBGenzai[[#This Row],[標準報酬]]="",DBGenzai[[#This Row],[標準報酬]]=0),"",ROUNDUP(_xlfn.XLOOKUP(DBGenzai[[#This Row],[標準報酬]],HDATE23[月  額],HDATE23[健康保険],"",0,1)-0.5,0))</f>
        <v>13039</v>
      </c>
      <c r="U5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5">
        <f ca="1">IF(DBGenzai[[#This Row],[年齢]]&lt;=69,_xlfn.XLOOKUP(DBGenzai[[#This Row],[標準報酬]],HDATE23[月  額],HDATE23[厚生年金],"",0,1),"0")</f>
        <v>23790</v>
      </c>
      <c r="W527" s="117">
        <v>46440</v>
      </c>
      <c r="X5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2" t="s">
        <v>1712</v>
      </c>
      <c r="Z527" s="112" t="s">
        <v>2766</v>
      </c>
      <c r="AA527" s="115" t="s">
        <v>3272</v>
      </c>
      <c r="AB527" s="115" t="s">
        <v>4273</v>
      </c>
      <c r="AC527" s="104">
        <v>45108</v>
      </c>
      <c r="AD527" s="104">
        <v>44986</v>
      </c>
      <c r="AE527" s="104"/>
      <c r="AF527" s="104"/>
      <c r="AG527" s="104" t="s">
        <v>2446</v>
      </c>
      <c r="AH527" s="112" t="s">
        <v>2443</v>
      </c>
      <c r="AI527" s="118"/>
      <c r="AJ527" s="100">
        <f>DBGenzai[[#This Row],[入社日]]</f>
        <v>44986</v>
      </c>
      <c r="AK527" s="343"/>
      <c r="AL527" s="355"/>
      <c r="AM527" s="77"/>
      <c r="AN527" s="355"/>
      <c r="AO527" s="345"/>
    </row>
    <row r="528" spans="1:41">
      <c r="A528" s="79" t="s">
        <v>114</v>
      </c>
      <c r="B528" s="112">
        <v>220303</v>
      </c>
      <c r="C528" s="113">
        <v>8210036</v>
      </c>
      <c r="D528" s="93" t="s">
        <v>2126</v>
      </c>
      <c r="E528" s="101" t="s">
        <v>2421</v>
      </c>
      <c r="F528" s="101" t="s">
        <v>3162</v>
      </c>
      <c r="G528" s="101"/>
      <c r="H528" s="115" t="s">
        <v>1794</v>
      </c>
      <c r="I528" s="115" t="s">
        <v>821</v>
      </c>
      <c r="J528" s="112" t="s">
        <v>43</v>
      </c>
      <c r="K528" s="112" t="s">
        <v>44</v>
      </c>
      <c r="L528" s="362">
        <v>33068</v>
      </c>
      <c r="M528" s="112">
        <f ca="1">DATEDIF(DBGenzai[[#This Row],[生年月日]],TODAY(),"Y")</f>
        <v>35</v>
      </c>
      <c r="N528" s="348">
        <v>1400</v>
      </c>
      <c r="O528" s="116"/>
      <c r="P528" s="348">
        <v>1990</v>
      </c>
      <c r="Q528" s="116"/>
      <c r="R528" s="348">
        <f t="shared" si="8"/>
        <v>590</v>
      </c>
      <c r="S528" s="85">
        <v>410000</v>
      </c>
      <c r="T528" s="78">
        <f>IF(OR(DBGenzai[[#This Row],[標準報酬]]="",DBGenzai[[#This Row],[標準報酬]]=0),"",ROUNDUP(_xlfn.XLOOKUP(DBGenzai[[#This Row],[標準報酬]],HDATE23[月  額],HDATE23[健康保険],"",0,1)-0.5,0))</f>
        <v>20561</v>
      </c>
      <c r="U5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5">
        <f ca="1">IF(DBGenzai[[#This Row],[年齢]]&lt;=69,_xlfn.XLOOKUP(DBGenzai[[#This Row],[標準報酬]],HDATE23[月  額],HDATE23[厚生年金],"",0,1),"0")</f>
        <v>37515</v>
      </c>
      <c r="W528" s="117">
        <v>45892</v>
      </c>
      <c r="X5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2" t="s">
        <v>1712</v>
      </c>
      <c r="Z528" s="112" t="s">
        <v>2369</v>
      </c>
      <c r="AA528" s="83" t="s">
        <v>822</v>
      </c>
      <c r="AB528" s="115" t="s">
        <v>2395</v>
      </c>
      <c r="AC528" s="104">
        <v>44971</v>
      </c>
      <c r="AD528" s="104">
        <v>44986</v>
      </c>
      <c r="AE528" s="104">
        <v>45589</v>
      </c>
      <c r="AF528" s="104"/>
      <c r="AG528" s="104" t="s">
        <v>2446</v>
      </c>
      <c r="AH528" s="112" t="s">
        <v>2454</v>
      </c>
      <c r="AI528" s="118"/>
      <c r="AJ528" s="100">
        <f>DBGenzai[[#This Row],[入社日]]</f>
        <v>44986</v>
      </c>
      <c r="AK528" s="343" t="s">
        <v>3819</v>
      </c>
      <c r="AL528" s="355">
        <v>45883</v>
      </c>
      <c r="AM528" s="77" t="s">
        <v>3819</v>
      </c>
      <c r="AN528" s="355">
        <v>45997</v>
      </c>
      <c r="AO528" s="345"/>
    </row>
    <row r="529" spans="1:41">
      <c r="A529" s="79" t="s">
        <v>114</v>
      </c>
      <c r="B529" s="112">
        <v>220315</v>
      </c>
      <c r="C529" s="113">
        <v>8210037</v>
      </c>
      <c r="D529" s="82" t="s">
        <v>2129</v>
      </c>
      <c r="E529" s="101" t="s">
        <v>2418</v>
      </c>
      <c r="F529" s="101" t="s">
        <v>2418</v>
      </c>
      <c r="G529" s="101"/>
      <c r="H529" s="115" t="s">
        <v>850</v>
      </c>
      <c r="I529" s="115" t="s">
        <v>851</v>
      </c>
      <c r="J529" s="112" t="s">
        <v>43</v>
      </c>
      <c r="K529" s="112" t="s">
        <v>44</v>
      </c>
      <c r="L529" s="362">
        <v>34262</v>
      </c>
      <c r="M529" s="112">
        <f ca="1">DATEDIF(DBGenzai[[#This Row],[生年月日]],TODAY(),"Y")</f>
        <v>32</v>
      </c>
      <c r="N529" s="348">
        <v>1400</v>
      </c>
      <c r="O529" s="116"/>
      <c r="P529" s="348">
        <v>1990</v>
      </c>
      <c r="Q529" s="116"/>
      <c r="R529" s="348">
        <f t="shared" si="8"/>
        <v>590</v>
      </c>
      <c r="S529" s="85">
        <v>320000</v>
      </c>
      <c r="T529" s="78">
        <f>IF(OR(DBGenzai[[#This Row],[標準報酬]]="",DBGenzai[[#This Row],[標準報酬]]=0),"",ROUNDUP(_xlfn.XLOOKUP(DBGenzai[[#This Row],[標準報酬]],HDATE23[月  額],HDATE23[健康保険],"",0,1)-0.5,0))</f>
        <v>16048</v>
      </c>
      <c r="U5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5">
        <f ca="1">IF(DBGenzai[[#This Row],[年齢]]&lt;=69,_xlfn.XLOOKUP(DBGenzai[[#This Row],[標準報酬]],HDATE23[月  額],HDATE23[厚生年金],"",0,1),"0")</f>
        <v>29280</v>
      </c>
      <c r="W529" s="86">
        <v>45482</v>
      </c>
      <c r="X5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2" t="s">
        <v>1712</v>
      </c>
      <c r="Z529" s="80" t="s">
        <v>2567</v>
      </c>
      <c r="AA529" s="83" t="s">
        <v>2568</v>
      </c>
      <c r="AB529" s="83" t="s">
        <v>2586</v>
      </c>
      <c r="AC529" s="104"/>
      <c r="AD529" s="104">
        <v>44986</v>
      </c>
      <c r="AE529" s="104">
        <v>45286</v>
      </c>
      <c r="AF529" s="104"/>
      <c r="AG529" s="104" t="s">
        <v>2447</v>
      </c>
      <c r="AH529" s="112" t="s">
        <v>2500</v>
      </c>
      <c r="AI529" s="118"/>
      <c r="AJ529" s="100">
        <f>DBGenzai[[#This Row],[入社日]]</f>
        <v>44986</v>
      </c>
      <c r="AK529" s="343"/>
      <c r="AL529" s="355"/>
      <c r="AM529" s="77"/>
      <c r="AN529" s="355"/>
      <c r="AO529" s="345"/>
    </row>
    <row r="530" spans="1:41">
      <c r="A530" s="79" t="s">
        <v>114</v>
      </c>
      <c r="B530" s="112">
        <v>230301</v>
      </c>
      <c r="C530" s="113">
        <v>8210045</v>
      </c>
      <c r="D530" s="82" t="s">
        <v>2128</v>
      </c>
      <c r="E530" s="269" t="s">
        <v>4669</v>
      </c>
      <c r="F530" s="269" t="s">
        <v>3159</v>
      </c>
      <c r="G530" s="269"/>
      <c r="H530" s="115" t="s">
        <v>2361</v>
      </c>
      <c r="I530" s="115" t="s">
        <v>2359</v>
      </c>
      <c r="J530" s="112" t="s">
        <v>43</v>
      </c>
      <c r="K530" s="112" t="s">
        <v>44</v>
      </c>
      <c r="L530" s="362">
        <v>33608</v>
      </c>
      <c r="M530" s="112">
        <f ca="1">DATEDIF(DBGenzai[[#This Row],[生年月日]],TODAY(),"Y")</f>
        <v>33</v>
      </c>
      <c r="N530" s="348">
        <v>1555</v>
      </c>
      <c r="O530" s="116"/>
      <c r="P530" s="348">
        <v>2225</v>
      </c>
      <c r="Q530" s="116"/>
      <c r="R530" s="348">
        <f t="shared" si="8"/>
        <v>670</v>
      </c>
      <c r="S530" s="85">
        <v>360000</v>
      </c>
      <c r="T530" s="78">
        <f>IF(OR(DBGenzai[[#This Row],[標準報酬]]="",DBGenzai[[#This Row],[標準報酬]]=0),"",ROUNDUP(_xlfn.XLOOKUP(DBGenzai[[#This Row],[標準報酬]],HDATE23[月  額],HDATE23[健康保険],"",0,1)-0.5,0))</f>
        <v>18054</v>
      </c>
      <c r="U5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5">
        <f ca="1">IF(DBGenzai[[#This Row],[年齢]]&lt;=69,_xlfn.XLOOKUP(DBGenzai[[#This Row],[標準報酬]],HDATE23[月  額],HDATE23[厚生年金],"",0,1),"0")</f>
        <v>32940</v>
      </c>
      <c r="W530" s="117">
        <v>46657</v>
      </c>
      <c r="X5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2" t="s">
        <v>1712</v>
      </c>
      <c r="Z530" s="80" t="s">
        <v>269</v>
      </c>
      <c r="AA530" s="83" t="s">
        <v>270</v>
      </c>
      <c r="AB530" s="83" t="s">
        <v>271</v>
      </c>
      <c r="AC530" s="104">
        <v>44985</v>
      </c>
      <c r="AD530" s="104">
        <v>44986</v>
      </c>
      <c r="AE530" s="104">
        <v>45735</v>
      </c>
      <c r="AF530" s="104"/>
      <c r="AG530" s="104" t="s">
        <v>2446</v>
      </c>
      <c r="AH530" s="112" t="s">
        <v>2500</v>
      </c>
      <c r="AI530" s="118"/>
      <c r="AJ530" s="100">
        <f>DBGenzai[[#This Row],[入社日]]</f>
        <v>44986</v>
      </c>
      <c r="AK530" s="343" t="s">
        <v>3819</v>
      </c>
      <c r="AL530" s="355">
        <v>46058</v>
      </c>
      <c r="AM530" s="77" t="s">
        <v>3819</v>
      </c>
      <c r="AN530" s="355">
        <v>45727</v>
      </c>
      <c r="AO530" s="345"/>
    </row>
    <row r="531" spans="1:41">
      <c r="A531" s="111" t="s">
        <v>40</v>
      </c>
      <c r="B531" s="112">
        <v>230309</v>
      </c>
      <c r="C531" s="113">
        <v>8210048</v>
      </c>
      <c r="D531" s="82" t="s">
        <v>2129</v>
      </c>
      <c r="E531" s="101" t="s">
        <v>2427</v>
      </c>
      <c r="F531" s="82" t="s">
        <v>3814</v>
      </c>
      <c r="G531" s="101"/>
      <c r="H531" s="115" t="s">
        <v>2386</v>
      </c>
      <c r="I531" s="115" t="s">
        <v>2387</v>
      </c>
      <c r="J531" s="112" t="s">
        <v>2005</v>
      </c>
      <c r="K531" s="112" t="s">
        <v>1711</v>
      </c>
      <c r="L531" s="362">
        <v>34483</v>
      </c>
      <c r="M531" s="112">
        <f ca="1">DATEDIF(DBGenzai[[#This Row],[生年月日]],TODAY(),"Y")</f>
        <v>31</v>
      </c>
      <c r="N531" s="348">
        <v>1555</v>
      </c>
      <c r="O531" s="116"/>
      <c r="P531" s="348">
        <v>2225</v>
      </c>
      <c r="Q531" s="116"/>
      <c r="R531" s="348">
        <f t="shared" si="8"/>
        <v>670</v>
      </c>
      <c r="S531" s="85">
        <v>380000</v>
      </c>
      <c r="T531" s="78">
        <f>IF(OR(DBGenzai[[#This Row],[標準報酬]]="",DBGenzai[[#This Row],[標準報酬]]=0),"",ROUNDUP(_xlfn.XLOOKUP(DBGenzai[[#This Row],[標準報酬]],HDATE23[月  額],HDATE23[健康保険],"",0,1)-0.5,0))</f>
        <v>19057</v>
      </c>
      <c r="U5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5">
        <f ca="1">IF(DBGenzai[[#This Row],[年齢]]&lt;=69,_xlfn.XLOOKUP(DBGenzai[[#This Row],[標準報酬]],HDATE23[月  額],HDATE23[厚生年金],"",0,1),"0")</f>
        <v>34770</v>
      </c>
      <c r="W531" s="117">
        <v>46668</v>
      </c>
      <c r="X5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4" t="s">
        <v>1712</v>
      </c>
      <c r="Z531" s="112" t="s">
        <v>2324</v>
      </c>
      <c r="AA531" s="115" t="s">
        <v>2627</v>
      </c>
      <c r="AB531" s="115" t="s">
        <v>2628</v>
      </c>
      <c r="AC531" s="104" t="s">
        <v>1697</v>
      </c>
      <c r="AD531" s="104">
        <v>44993</v>
      </c>
      <c r="AE531" s="104"/>
      <c r="AF531" s="104"/>
      <c r="AG531" s="104" t="s">
        <v>2446</v>
      </c>
      <c r="AH531" s="112" t="s">
        <v>2501</v>
      </c>
      <c r="AI531" s="118"/>
      <c r="AJ531" s="100">
        <f>DBGenzai[[#This Row],[入社日]]</f>
        <v>44993</v>
      </c>
      <c r="AK531" s="343" t="s">
        <v>3837</v>
      </c>
      <c r="AL531" s="355">
        <v>46202</v>
      </c>
      <c r="AM531" s="77" t="s">
        <v>3838</v>
      </c>
      <c r="AN531" s="355">
        <v>46187</v>
      </c>
      <c r="AO531" s="345"/>
    </row>
    <row r="532" spans="1:41">
      <c r="A532" s="79" t="s">
        <v>114</v>
      </c>
      <c r="B532" s="112">
        <v>230304</v>
      </c>
      <c r="C532" s="113">
        <v>232096</v>
      </c>
      <c r="D532" s="82" t="s">
        <v>152</v>
      </c>
      <c r="E532" s="101" t="s">
        <v>4641</v>
      </c>
      <c r="F532" s="256" t="s">
        <v>2507</v>
      </c>
      <c r="G532" s="6" t="s">
        <v>3783</v>
      </c>
      <c r="H532" s="115" t="s">
        <v>2350</v>
      </c>
      <c r="I532" s="115" t="s">
        <v>2351</v>
      </c>
      <c r="J532" s="112" t="s">
        <v>2005</v>
      </c>
      <c r="K532" s="112" t="s">
        <v>1711</v>
      </c>
      <c r="L532" s="362">
        <v>36153</v>
      </c>
      <c r="M532" s="112">
        <f ca="1">DATEDIF(DBGenzai[[#This Row],[生年月日]],TODAY(),"Y")</f>
        <v>26</v>
      </c>
      <c r="N532" s="348">
        <v>1300</v>
      </c>
      <c r="O532" s="116"/>
      <c r="P532" s="348">
        <v>1700</v>
      </c>
      <c r="Q532" s="116"/>
      <c r="R532" s="348">
        <f t="shared" si="8"/>
        <v>400</v>
      </c>
      <c r="S532" s="85">
        <v>240000</v>
      </c>
      <c r="T532" s="78">
        <f>IF(OR(DBGenzai[[#This Row],[標準報酬]]="",DBGenzai[[#This Row],[標準報酬]]=0),"",ROUNDUP(_xlfn.XLOOKUP(DBGenzai[[#This Row],[標準報酬]],HDATE23[月  額],HDATE23[健康保険],"",0,1)-0.5,0))</f>
        <v>12036</v>
      </c>
      <c r="U5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5">
        <f ca="1">IF(DBGenzai[[#This Row],[年齢]]&lt;=69,_xlfn.XLOOKUP(DBGenzai[[#This Row],[標準報酬]],HDATE23[月  額],HDATE23[厚生年金],"",0,1),"0")</f>
        <v>21960</v>
      </c>
      <c r="W532" s="117">
        <v>46440</v>
      </c>
      <c r="X5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2" t="s">
        <v>1712</v>
      </c>
      <c r="Z532" s="80" t="s">
        <v>2521</v>
      </c>
      <c r="AA532" s="115" t="s">
        <v>1867</v>
      </c>
      <c r="AB532" s="115" t="s">
        <v>2411</v>
      </c>
      <c r="AC532" s="104">
        <v>44979</v>
      </c>
      <c r="AD532" s="104">
        <v>44986</v>
      </c>
      <c r="AE532" s="104">
        <v>45611</v>
      </c>
      <c r="AF532" s="104"/>
      <c r="AG532" s="104" t="s">
        <v>2446</v>
      </c>
      <c r="AH532" s="112" t="s">
        <v>2443</v>
      </c>
      <c r="AI532" s="118"/>
      <c r="AJ532" s="100">
        <f>DBGenzai[[#This Row],[入社日]]</f>
        <v>44986</v>
      </c>
      <c r="AK532" s="343"/>
      <c r="AL532" s="355"/>
      <c r="AM532" s="77"/>
      <c r="AN532" s="355"/>
      <c r="AO532" s="345"/>
    </row>
    <row r="533" spans="1:41">
      <c r="A533" s="79" t="s">
        <v>114</v>
      </c>
      <c r="B533" s="112">
        <v>230306</v>
      </c>
      <c r="C533" s="113">
        <v>232094</v>
      </c>
      <c r="D533" s="82" t="s">
        <v>2023</v>
      </c>
      <c r="E533" s="101" t="s">
        <v>4630</v>
      </c>
      <c r="F533" s="256" t="s">
        <v>3771</v>
      </c>
      <c r="G533" s="256" t="s">
        <v>3772</v>
      </c>
      <c r="H533" s="115" t="s">
        <v>2354</v>
      </c>
      <c r="I533" s="115" t="s">
        <v>2355</v>
      </c>
      <c r="J533" s="112" t="s">
        <v>2005</v>
      </c>
      <c r="K533" s="112" t="s">
        <v>1711</v>
      </c>
      <c r="L533" s="362">
        <v>35709</v>
      </c>
      <c r="M533" s="112">
        <f ca="1">DATEDIF(DBGenzai[[#This Row],[生年月日]],TODAY(),"Y")</f>
        <v>28</v>
      </c>
      <c r="N533" s="348">
        <v>1300</v>
      </c>
      <c r="O533" s="116"/>
      <c r="P533" s="348">
        <v>1700</v>
      </c>
      <c r="Q533" s="116"/>
      <c r="R533" s="348">
        <f t="shared" si="8"/>
        <v>400</v>
      </c>
      <c r="S533" s="85">
        <v>240000</v>
      </c>
      <c r="T533" s="78">
        <f>IF(OR(DBGenzai[[#This Row],[標準報酬]]="",DBGenzai[[#This Row],[標準報酬]]=0),"",ROUNDUP(_xlfn.XLOOKUP(DBGenzai[[#This Row],[標準報酬]],HDATE23[月  額],HDATE23[健康保険],"",0,1)-0.5,0))</f>
        <v>12036</v>
      </c>
      <c r="U5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5">
        <f ca="1">IF(DBGenzai[[#This Row],[年齢]]&lt;=69,_xlfn.XLOOKUP(DBGenzai[[#This Row],[標準報酬]],HDATE23[月  額],HDATE23[厚生年金],"",0,1),"0")</f>
        <v>21960</v>
      </c>
      <c r="W533" s="117">
        <v>46440</v>
      </c>
      <c r="X5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2" t="s">
        <v>1712</v>
      </c>
      <c r="Z533" s="80" t="s">
        <v>2521</v>
      </c>
      <c r="AA533" s="115" t="s">
        <v>1867</v>
      </c>
      <c r="AB533" s="115" t="s">
        <v>2411</v>
      </c>
      <c r="AC533" s="104">
        <v>44979</v>
      </c>
      <c r="AD533" s="104">
        <v>44986</v>
      </c>
      <c r="AE533" s="104">
        <v>45686</v>
      </c>
      <c r="AF533" s="104"/>
      <c r="AG533" s="104" t="s">
        <v>2446</v>
      </c>
      <c r="AH533" s="112" t="s">
        <v>2443</v>
      </c>
      <c r="AI533" s="118"/>
      <c r="AJ533" s="100">
        <f>DBGenzai[[#This Row],[入社日]]</f>
        <v>44986</v>
      </c>
      <c r="AK533" s="343"/>
      <c r="AL533" s="355"/>
      <c r="AM533" s="77"/>
      <c r="AN533" s="355"/>
      <c r="AO533" s="345"/>
    </row>
    <row r="534" spans="1:41">
      <c r="A534" s="79" t="s">
        <v>114</v>
      </c>
      <c r="B534" s="112">
        <v>230307</v>
      </c>
      <c r="C534" s="113">
        <v>232095</v>
      </c>
      <c r="D534" s="82" t="s">
        <v>2023</v>
      </c>
      <c r="E534" s="101" t="s">
        <v>4630</v>
      </c>
      <c r="F534" s="256" t="s">
        <v>3771</v>
      </c>
      <c r="G534" s="256" t="s">
        <v>3772</v>
      </c>
      <c r="H534" s="115" t="s">
        <v>2356</v>
      </c>
      <c r="I534" s="115" t="s">
        <v>2357</v>
      </c>
      <c r="J534" s="112" t="s">
        <v>2005</v>
      </c>
      <c r="K534" s="112" t="s">
        <v>1711</v>
      </c>
      <c r="L534" s="362">
        <v>36865</v>
      </c>
      <c r="M534" s="112">
        <f ca="1">DATEDIF(DBGenzai[[#This Row],[生年月日]],TODAY(),"Y")</f>
        <v>25</v>
      </c>
      <c r="N534" s="348">
        <v>1300</v>
      </c>
      <c r="O534" s="116"/>
      <c r="P534" s="348">
        <v>1700</v>
      </c>
      <c r="Q534" s="116"/>
      <c r="R534" s="348">
        <f t="shared" si="8"/>
        <v>400</v>
      </c>
      <c r="S534" s="85">
        <v>240000</v>
      </c>
      <c r="T534" s="78">
        <f>IF(OR(DBGenzai[[#This Row],[標準報酬]]="",DBGenzai[[#This Row],[標準報酬]]=0),"",ROUNDUP(_xlfn.XLOOKUP(DBGenzai[[#This Row],[標準報酬]],HDATE23[月  額],HDATE23[健康保険],"",0,1)-0.5,0))</f>
        <v>12036</v>
      </c>
      <c r="U5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5">
        <f ca="1">IF(DBGenzai[[#This Row],[年齢]]&lt;=69,_xlfn.XLOOKUP(DBGenzai[[#This Row],[標準報酬]],HDATE23[月  額],HDATE23[厚生年金],"",0,1),"0")</f>
        <v>21960</v>
      </c>
      <c r="W534" s="117">
        <v>46440</v>
      </c>
      <c r="X5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2" t="s">
        <v>1712</v>
      </c>
      <c r="Z534" s="80" t="s">
        <v>2521</v>
      </c>
      <c r="AA534" s="115" t="s">
        <v>1867</v>
      </c>
      <c r="AB534" s="115" t="s">
        <v>2780</v>
      </c>
      <c r="AC534" s="104">
        <v>45087</v>
      </c>
      <c r="AD534" s="104">
        <v>44986</v>
      </c>
      <c r="AE534" s="104">
        <v>45746</v>
      </c>
      <c r="AF534" s="104"/>
      <c r="AG534" s="104" t="s">
        <v>2446</v>
      </c>
      <c r="AH534" s="112" t="s">
        <v>2443</v>
      </c>
      <c r="AI534" s="118"/>
      <c r="AJ534" s="100">
        <f>DBGenzai[[#This Row],[入社日]]</f>
        <v>44986</v>
      </c>
      <c r="AK534" s="343"/>
      <c r="AL534" s="355"/>
      <c r="AM534" s="77"/>
      <c r="AN534" s="355"/>
      <c r="AO534" s="345"/>
    </row>
    <row r="535" spans="1:41">
      <c r="A535" s="111" t="s">
        <v>114</v>
      </c>
      <c r="B535" s="112">
        <v>210404</v>
      </c>
      <c r="C535" s="404">
        <v>8210044</v>
      </c>
      <c r="D535" s="82" t="s">
        <v>2129</v>
      </c>
      <c r="E535" s="101" t="s">
        <v>3161</v>
      </c>
      <c r="F535" s="101" t="s">
        <v>2423</v>
      </c>
      <c r="G535" s="101"/>
      <c r="H535" s="115" t="s">
        <v>266</v>
      </c>
      <c r="I535" s="115" t="s">
        <v>267</v>
      </c>
      <c r="J535" s="112" t="s">
        <v>43</v>
      </c>
      <c r="K535" s="112" t="s">
        <v>44</v>
      </c>
      <c r="L535" s="362">
        <v>34845</v>
      </c>
      <c r="M535" s="112">
        <f ca="1">DATEDIF(DBGenzai[[#This Row],[生年月日]],TODAY(),"Y")</f>
        <v>30</v>
      </c>
      <c r="N535" s="348">
        <v>1500</v>
      </c>
      <c r="O535" s="116"/>
      <c r="P535" s="348">
        <v>1990</v>
      </c>
      <c r="Q535" s="116"/>
      <c r="R535" s="348">
        <f t="shared" si="8"/>
        <v>490</v>
      </c>
      <c r="S535" s="85">
        <v>380000</v>
      </c>
      <c r="T535" s="78">
        <f>IF(OR(DBGenzai[[#This Row],[標準報酬]]="",DBGenzai[[#This Row],[標準報酬]]=0),"",ROUNDUP(_xlfn.XLOOKUP(DBGenzai[[#This Row],[標準報酬]],HDATE23[月  額],HDATE23[健康保険],"",0,1)-0.5,0))</f>
        <v>19057</v>
      </c>
      <c r="U5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5">
        <f ca="1">IF(DBGenzai[[#This Row],[年齢]]&lt;=69,_xlfn.XLOOKUP(DBGenzai[[#This Row],[標準報酬]],HDATE23[月  額],HDATE23[厚生年金],"",0,1),"0")</f>
        <v>34770</v>
      </c>
      <c r="W535" s="86">
        <v>47353</v>
      </c>
      <c r="X5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2" t="s">
        <v>1712</v>
      </c>
      <c r="Z535" s="112" t="s">
        <v>2896</v>
      </c>
      <c r="AA535" s="115" t="s">
        <v>3852</v>
      </c>
      <c r="AB535" s="115" t="s">
        <v>3851</v>
      </c>
      <c r="AC535" s="104">
        <v>44988</v>
      </c>
      <c r="AD535" s="104">
        <v>44991</v>
      </c>
      <c r="AE535" s="104">
        <v>45686</v>
      </c>
      <c r="AF535" s="104"/>
      <c r="AG535" s="104" t="s">
        <v>2446</v>
      </c>
      <c r="AH535" s="112" t="s">
        <v>2454</v>
      </c>
      <c r="AI535" s="282" t="s">
        <v>3850</v>
      </c>
      <c r="AJ535" s="100">
        <f>DBGenzai[[#This Row],[入社日]]</f>
        <v>44991</v>
      </c>
      <c r="AK535" s="343" t="s">
        <v>3819</v>
      </c>
      <c r="AL535" s="355">
        <v>46199</v>
      </c>
      <c r="AM535" s="77" t="s">
        <v>3819</v>
      </c>
      <c r="AN535" s="355">
        <v>45640</v>
      </c>
      <c r="AO535" s="345"/>
    </row>
    <row r="536" spans="1:41">
      <c r="A536" s="111" t="s">
        <v>114</v>
      </c>
      <c r="B536" s="112">
        <v>230308</v>
      </c>
      <c r="C536" s="113">
        <v>8210051</v>
      </c>
      <c r="D536" s="82" t="s">
        <v>2126</v>
      </c>
      <c r="E536" s="259" t="s">
        <v>2421</v>
      </c>
      <c r="F536" s="259" t="s">
        <v>2421</v>
      </c>
      <c r="G536" s="259"/>
      <c r="H536" s="115" t="s">
        <v>2400</v>
      </c>
      <c r="I536" s="115" t="s">
        <v>2385</v>
      </c>
      <c r="J536" s="112" t="s">
        <v>2005</v>
      </c>
      <c r="K536" s="112" t="s">
        <v>1711</v>
      </c>
      <c r="L536" s="362">
        <v>34759</v>
      </c>
      <c r="M536" s="112">
        <f ca="1">DATEDIF(DBGenzai[[#This Row],[生年月日]],TODAY(),"Y")</f>
        <v>30</v>
      </c>
      <c r="N536" s="348">
        <v>1450</v>
      </c>
      <c r="O536" s="116"/>
      <c r="P536" s="348">
        <v>1990</v>
      </c>
      <c r="Q536" s="116"/>
      <c r="R536" s="348">
        <f t="shared" si="8"/>
        <v>540</v>
      </c>
      <c r="S536" s="85">
        <v>180000</v>
      </c>
      <c r="T536" s="78">
        <f>IF(OR(DBGenzai[[#This Row],[標準報酬]]="",DBGenzai[[#This Row],[標準報酬]]=0),"",ROUNDUP(_xlfn.XLOOKUP(DBGenzai[[#This Row],[標準報酬]],HDATE23[月  額],HDATE23[健康保険],"",0,1)-0.5,0))</f>
        <v>9027</v>
      </c>
      <c r="U5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5">
        <f ca="1">IF(DBGenzai[[#This Row],[年齢]]&lt;=69,_xlfn.XLOOKUP(DBGenzai[[#This Row],[標準報酬]],HDATE23[月  額],HDATE23[厚生年金],"",0,1),"0")</f>
        <v>16470</v>
      </c>
      <c r="W536" s="117">
        <v>46709</v>
      </c>
      <c r="X5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4" t="s">
        <v>1712</v>
      </c>
      <c r="Z536" s="112" t="s">
        <v>2397</v>
      </c>
      <c r="AA536" s="115" t="s">
        <v>2398</v>
      </c>
      <c r="AB536" s="115" t="s">
        <v>2412</v>
      </c>
      <c r="AC536" s="104">
        <v>44991</v>
      </c>
      <c r="AD536" s="104">
        <v>44993</v>
      </c>
      <c r="AE536" s="104">
        <v>45043</v>
      </c>
      <c r="AF536" s="104"/>
      <c r="AG536" s="104" t="s">
        <v>2446</v>
      </c>
      <c r="AH536" s="112" t="s">
        <v>2454</v>
      </c>
      <c r="AI536" s="118"/>
      <c r="AJ536" s="100">
        <f>DBGenzai[[#This Row],[入社日]]</f>
        <v>44993</v>
      </c>
      <c r="AK536" s="343"/>
      <c r="AL536" s="355"/>
      <c r="AM536" s="77"/>
      <c r="AN536" s="355"/>
      <c r="AO536" s="345"/>
    </row>
    <row r="537" spans="1:41">
      <c r="A537" s="111" t="s">
        <v>40</v>
      </c>
      <c r="B537" s="112">
        <v>210710</v>
      </c>
      <c r="C537" s="113">
        <v>8210062</v>
      </c>
      <c r="D537" s="82" t="s">
        <v>2129</v>
      </c>
      <c r="E537" s="101" t="s">
        <v>3161</v>
      </c>
      <c r="F537" s="101" t="s">
        <v>2782</v>
      </c>
      <c r="G537" s="101"/>
      <c r="H537" s="115" t="s">
        <v>1095</v>
      </c>
      <c r="I537" s="115" t="s">
        <v>1096</v>
      </c>
      <c r="J537" s="112" t="s">
        <v>43</v>
      </c>
      <c r="K537" s="112" t="s">
        <v>44</v>
      </c>
      <c r="L537" s="362">
        <v>33139</v>
      </c>
      <c r="M537" s="112">
        <f ca="1">DATEDIF(DBGenzai[[#This Row],[生年月日]],TODAY(),"Y")</f>
        <v>35</v>
      </c>
      <c r="N537" s="348">
        <v>1655</v>
      </c>
      <c r="O537" s="116"/>
      <c r="P537" s="348">
        <v>2225</v>
      </c>
      <c r="Q537" s="116"/>
      <c r="R537" s="348">
        <f t="shared" si="8"/>
        <v>570</v>
      </c>
      <c r="S537" s="85">
        <v>410000</v>
      </c>
      <c r="T537" s="78">
        <f>IF(OR(DBGenzai[[#This Row],[標準報酬]]="",DBGenzai[[#This Row],[標準報酬]]=0),"",ROUNDUP(_xlfn.XLOOKUP(DBGenzai[[#This Row],[標準報酬]],HDATE23[月  額],HDATE23[健康保険],"",0,1)-0.5,0))</f>
        <v>20561</v>
      </c>
      <c r="U5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5">
        <f ca="1">IF(DBGenzai[[#This Row],[年齢]]&lt;=69,_xlfn.XLOOKUP(DBGenzai[[#This Row],[標準報酬]],HDATE23[月  額],HDATE23[厚生年金],"",0,1),"0")</f>
        <v>37515</v>
      </c>
      <c r="W537" s="117">
        <v>46558</v>
      </c>
      <c r="X5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4" t="s">
        <v>1712</v>
      </c>
      <c r="Z537" s="112" t="s">
        <v>1937</v>
      </c>
      <c r="AA537" s="115" t="s">
        <v>3015</v>
      </c>
      <c r="AB537" s="115" t="s">
        <v>3016</v>
      </c>
      <c r="AC537" s="104" t="s">
        <v>1697</v>
      </c>
      <c r="AD537" s="104">
        <v>45110</v>
      </c>
      <c r="AE537" s="104"/>
      <c r="AF537" s="104"/>
      <c r="AG537" s="104" t="s">
        <v>2806</v>
      </c>
      <c r="AH537" s="112" t="s">
        <v>2811</v>
      </c>
      <c r="AI537" s="118"/>
      <c r="AJ537" s="100">
        <f>DBGenzai[[#This Row],[入社日]]</f>
        <v>45110</v>
      </c>
      <c r="AK537" s="343" t="s">
        <v>3837</v>
      </c>
      <c r="AL537" s="355">
        <v>45588</v>
      </c>
      <c r="AM537" s="77" t="s">
        <v>3838</v>
      </c>
      <c r="AN537" s="355">
        <v>45915</v>
      </c>
      <c r="AO537" s="345"/>
    </row>
    <row r="538" spans="1:41">
      <c r="A538" s="111" t="s">
        <v>114</v>
      </c>
      <c r="B538" s="112">
        <v>230310</v>
      </c>
      <c r="C538" s="113">
        <v>8210049</v>
      </c>
      <c r="D538" s="82" t="s">
        <v>2129</v>
      </c>
      <c r="E538" s="82" t="s">
        <v>2427</v>
      </c>
      <c r="F538" s="101" t="s">
        <v>2427</v>
      </c>
      <c r="G538" s="101"/>
      <c r="H538" s="115" t="s">
        <v>2388</v>
      </c>
      <c r="I538" s="115" t="s">
        <v>2389</v>
      </c>
      <c r="J538" s="112" t="s">
        <v>2005</v>
      </c>
      <c r="K538" s="112" t="s">
        <v>1711</v>
      </c>
      <c r="L538" s="362">
        <v>33402</v>
      </c>
      <c r="M538" s="112">
        <f ca="1">DATEDIF(DBGenzai[[#This Row],[生年月日]],TODAY(),"Y")</f>
        <v>34</v>
      </c>
      <c r="N538" s="348">
        <v>1400</v>
      </c>
      <c r="O538" s="116"/>
      <c r="P538" s="348">
        <v>1990</v>
      </c>
      <c r="Q538" s="116"/>
      <c r="R538" s="348">
        <f t="shared" si="8"/>
        <v>590</v>
      </c>
      <c r="S538" s="85">
        <v>280000</v>
      </c>
      <c r="T538" s="78">
        <f>IF(OR(DBGenzai[[#This Row],[標準報酬]]="",DBGenzai[[#This Row],[標準報酬]]=0),"",ROUNDUP(_xlfn.XLOOKUP(DBGenzai[[#This Row],[標準報酬]],HDATE23[月  額],HDATE23[健康保険],"",0,1)-0.5,0))</f>
        <v>14042</v>
      </c>
      <c r="U5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5">
        <f ca="1">IF(DBGenzai[[#This Row],[年齢]]&lt;=69,_xlfn.XLOOKUP(DBGenzai[[#This Row],[標準報酬]],HDATE23[月  額],HDATE23[厚生年金],"",0,1),"0")</f>
        <v>25620</v>
      </c>
      <c r="W538" s="117">
        <v>45513</v>
      </c>
      <c r="X5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4" t="s">
        <v>1712</v>
      </c>
      <c r="Z538" s="112" t="s">
        <v>2569</v>
      </c>
      <c r="AA538" s="115" t="s">
        <v>2570</v>
      </c>
      <c r="AB538" s="115" t="s">
        <v>2591</v>
      </c>
      <c r="AC538" s="104" t="s">
        <v>1697</v>
      </c>
      <c r="AD538" s="104">
        <v>44993</v>
      </c>
      <c r="AE538" s="104">
        <v>45247</v>
      </c>
      <c r="AF538" s="104"/>
      <c r="AG538" s="104" t="s">
        <v>2446</v>
      </c>
      <c r="AH538" s="112" t="s">
        <v>2501</v>
      </c>
      <c r="AI538" s="118"/>
      <c r="AJ538" s="100">
        <f>DBGenzai[[#This Row],[入社日]]</f>
        <v>44993</v>
      </c>
      <c r="AK538" s="343"/>
      <c r="AL538" s="355"/>
      <c r="AM538" s="77"/>
      <c r="AN538" s="355"/>
      <c r="AO538" s="345"/>
    </row>
    <row r="539" spans="1:41">
      <c r="A539" s="111" t="s">
        <v>114</v>
      </c>
      <c r="B539" s="112">
        <v>230311</v>
      </c>
      <c r="C539" s="113"/>
      <c r="D539" s="82" t="s">
        <v>646</v>
      </c>
      <c r="E539" s="101"/>
      <c r="F539" s="101"/>
      <c r="G539" s="101"/>
      <c r="H539" s="115" t="s">
        <v>2414</v>
      </c>
      <c r="I539" s="115" t="s">
        <v>2415</v>
      </c>
      <c r="J539" s="112" t="s">
        <v>2005</v>
      </c>
      <c r="K539" s="112" t="s">
        <v>1711</v>
      </c>
      <c r="L539" s="362">
        <v>35364</v>
      </c>
      <c r="M539" s="112">
        <f ca="1">DATEDIF(DBGenzai[[#This Row],[生年月日]],TODAY(),"Y")</f>
        <v>29</v>
      </c>
      <c r="N539" s="348">
        <v>1400</v>
      </c>
      <c r="O539" s="116"/>
      <c r="P539" s="348">
        <v>1900</v>
      </c>
      <c r="Q539" s="116"/>
      <c r="R539" s="348">
        <f t="shared" ref="R539:R602" si="9">P539-N539</f>
        <v>500</v>
      </c>
      <c r="S539" s="85">
        <v>240000</v>
      </c>
      <c r="T539" s="78">
        <f>IF(OR(DBGenzai[[#This Row],[標準報酬]]="",DBGenzai[[#This Row],[標準報酬]]=0),"",ROUNDUP(_xlfn.XLOOKUP(DBGenzai[[#This Row],[標準報酬]],HDATE23[月  額],HDATE23[健康保険],"",0,1)-0.5,0))</f>
        <v>12036</v>
      </c>
      <c r="U5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5">
        <f ca="1">IF(DBGenzai[[#This Row],[年齢]]&lt;=69,_xlfn.XLOOKUP(DBGenzai[[#This Row],[標準報酬]],HDATE23[月  額],HDATE23[厚生年金],"",0,1),"0")</f>
        <v>21960</v>
      </c>
      <c r="W539" s="117">
        <v>45643</v>
      </c>
      <c r="X5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4" t="s">
        <v>1712</v>
      </c>
      <c r="Z539" s="80" t="s">
        <v>1225</v>
      </c>
      <c r="AA539" s="83" t="s">
        <v>1226</v>
      </c>
      <c r="AB539" s="115" t="s">
        <v>2442</v>
      </c>
      <c r="AC539" s="104">
        <v>44993</v>
      </c>
      <c r="AD539" s="104">
        <v>44994</v>
      </c>
      <c r="AE539" s="104">
        <v>45408</v>
      </c>
      <c r="AF539" s="104"/>
      <c r="AG539" s="104" t="s">
        <v>2446</v>
      </c>
      <c r="AH539" s="112" t="s">
        <v>2500</v>
      </c>
      <c r="AI539" s="118"/>
      <c r="AJ539" s="100">
        <f>DBGenzai[[#This Row],[入社日]]</f>
        <v>44994</v>
      </c>
      <c r="AK539" s="343"/>
      <c r="AL539" s="355"/>
      <c r="AM539" s="77"/>
      <c r="AN539" s="355"/>
      <c r="AO539" s="345"/>
    </row>
    <row r="540" spans="1:41">
      <c r="A540" s="111" t="s">
        <v>114</v>
      </c>
      <c r="B540" s="112">
        <v>230312</v>
      </c>
      <c r="C540" s="113"/>
      <c r="D540" s="114" t="s">
        <v>2382</v>
      </c>
      <c r="E540" s="101"/>
      <c r="F540" s="101"/>
      <c r="G540" s="101"/>
      <c r="H540" s="115" t="s">
        <v>2383</v>
      </c>
      <c r="I540" s="115" t="s">
        <v>2384</v>
      </c>
      <c r="J540" s="112" t="s">
        <v>2005</v>
      </c>
      <c r="K540" s="112" t="s">
        <v>1711</v>
      </c>
      <c r="L540" s="362">
        <v>34862</v>
      </c>
      <c r="M540" s="112">
        <f ca="1">DATEDIF(DBGenzai[[#This Row],[生年月日]],TODAY(),"Y")</f>
        <v>30</v>
      </c>
      <c r="N540" s="348">
        <v>1400</v>
      </c>
      <c r="O540" s="116"/>
      <c r="P540" s="348">
        <v>1900</v>
      </c>
      <c r="Q540" s="116"/>
      <c r="R540" s="348">
        <f t="shared" si="9"/>
        <v>500</v>
      </c>
      <c r="S540" s="85">
        <v>260000</v>
      </c>
      <c r="T540" s="78">
        <f>IF(OR(DBGenzai[[#This Row],[標準報酬]]="",DBGenzai[[#This Row],[標準報酬]]=0),"",ROUNDUP(_xlfn.XLOOKUP(DBGenzai[[#This Row],[標準報酬]],HDATE23[月  額],HDATE23[健康保険],"",0,1)-0.5,0))</f>
        <v>13039</v>
      </c>
      <c r="U5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5">
        <f ca="1">IF(DBGenzai[[#This Row],[年齢]]&lt;=69,_xlfn.XLOOKUP(DBGenzai[[#This Row],[標準報酬]],HDATE23[月  額],HDATE23[厚生年金],"",0,1),"0")</f>
        <v>23790</v>
      </c>
      <c r="W540" s="117">
        <v>45769</v>
      </c>
      <c r="X5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4" t="s">
        <v>1712</v>
      </c>
      <c r="Z540" s="112" t="s">
        <v>926</v>
      </c>
      <c r="AA540" s="115" t="s">
        <v>2012</v>
      </c>
      <c r="AB540" s="115" t="s">
        <v>927</v>
      </c>
      <c r="AC540" s="104"/>
      <c r="AD540" s="104">
        <v>44995</v>
      </c>
      <c r="AE540" s="104">
        <v>45371</v>
      </c>
      <c r="AF540" s="104"/>
      <c r="AG540" s="104" t="s">
        <v>2446</v>
      </c>
      <c r="AH540" s="112" t="s">
        <v>2500</v>
      </c>
      <c r="AI540" s="118"/>
      <c r="AJ540" s="100">
        <f>DBGenzai[[#This Row],[入社日]]</f>
        <v>44995</v>
      </c>
      <c r="AK540" s="343"/>
      <c r="AL540" s="355"/>
      <c r="AM540" s="77"/>
      <c r="AN540" s="355"/>
      <c r="AO540" s="345"/>
    </row>
    <row r="541" spans="1:41">
      <c r="A541" s="79" t="s">
        <v>114</v>
      </c>
      <c r="B541" s="112">
        <v>230313</v>
      </c>
      <c r="C541" s="113">
        <v>8210047</v>
      </c>
      <c r="D541" s="82" t="s">
        <v>2126</v>
      </c>
      <c r="E541" s="101" t="s">
        <v>2429</v>
      </c>
      <c r="F541" s="101" t="s">
        <v>2429</v>
      </c>
      <c r="G541" s="101"/>
      <c r="H541" s="115" t="s">
        <v>2399</v>
      </c>
      <c r="I541" s="115" t="s">
        <v>2365</v>
      </c>
      <c r="J541" s="112" t="s">
        <v>2005</v>
      </c>
      <c r="K541" s="112" t="s">
        <v>1711</v>
      </c>
      <c r="L541" s="362">
        <v>31426</v>
      </c>
      <c r="M541" s="112">
        <f ca="1">DATEDIF(DBGenzai[[#This Row],[生年月日]],TODAY(),"Y")</f>
        <v>39</v>
      </c>
      <c r="N541" s="348">
        <v>1400</v>
      </c>
      <c r="O541" s="116"/>
      <c r="P541" s="348">
        <v>1990</v>
      </c>
      <c r="Q541" s="116"/>
      <c r="R541" s="348">
        <f t="shared" si="9"/>
        <v>590</v>
      </c>
      <c r="S541" s="85">
        <v>340000</v>
      </c>
      <c r="T541" s="78">
        <f>IF(OR(DBGenzai[[#This Row],[標準報酬]]="",DBGenzai[[#This Row],[標準報酬]]=0),"",ROUNDUP(_xlfn.XLOOKUP(DBGenzai[[#This Row],[標準報酬]],HDATE23[月  額],HDATE23[健康保険],"",0,1)-0.5,0))</f>
        <v>17051</v>
      </c>
      <c r="U5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5">
        <f ca="1">IF(DBGenzai[[#This Row],[年齢]]&lt;=69,_xlfn.XLOOKUP(DBGenzai[[#This Row],[標準報酬]],HDATE23[月  額],HDATE23[厚生年金],"",0,1),"0")</f>
        <v>31110</v>
      </c>
      <c r="W541" s="117">
        <v>45465</v>
      </c>
      <c r="X5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2" t="s">
        <v>1712</v>
      </c>
      <c r="Z541" s="112" t="s">
        <v>2435</v>
      </c>
      <c r="AA541" s="115" t="s">
        <v>2434</v>
      </c>
      <c r="AB541" s="115" t="s">
        <v>2436</v>
      </c>
      <c r="AC541" s="104" t="s">
        <v>1697</v>
      </c>
      <c r="AD541" s="104">
        <v>44998</v>
      </c>
      <c r="AE541" s="104">
        <v>45461</v>
      </c>
      <c r="AF541" s="104"/>
      <c r="AG541" s="104" t="s">
        <v>2446</v>
      </c>
      <c r="AH541" s="112" t="s">
        <v>2501</v>
      </c>
      <c r="AI541" s="118"/>
      <c r="AJ541" s="100">
        <f>DBGenzai[[#This Row],[入社日]]</f>
        <v>44998</v>
      </c>
      <c r="AK541" s="343"/>
      <c r="AL541" s="355"/>
      <c r="AM541" s="77"/>
      <c r="AN541" s="355"/>
      <c r="AO541" s="345"/>
    </row>
    <row r="542" spans="1:41">
      <c r="A542" s="111" t="s">
        <v>114</v>
      </c>
      <c r="B542" s="112">
        <v>230314</v>
      </c>
      <c r="C542" s="113"/>
      <c r="D542" s="114" t="s">
        <v>1773</v>
      </c>
      <c r="E542" s="101"/>
      <c r="F542" s="101"/>
      <c r="G542" s="101"/>
      <c r="H542" s="115" t="s">
        <v>2380</v>
      </c>
      <c r="I542" s="115" t="s">
        <v>2381</v>
      </c>
      <c r="J542" s="112" t="s">
        <v>2005</v>
      </c>
      <c r="K542" s="112" t="s">
        <v>1711</v>
      </c>
      <c r="L542" s="362">
        <v>32551</v>
      </c>
      <c r="M542" s="112">
        <f ca="1">DATEDIF(DBGenzai[[#This Row],[生年月日]],TODAY(),"Y")</f>
        <v>36</v>
      </c>
      <c r="N542" s="348">
        <v>1500</v>
      </c>
      <c r="O542" s="116"/>
      <c r="P542" s="348">
        <v>2000</v>
      </c>
      <c r="Q542" s="116"/>
      <c r="R542" s="348">
        <f t="shared" si="9"/>
        <v>500</v>
      </c>
      <c r="S542" s="85">
        <v>320000</v>
      </c>
      <c r="T542" s="78">
        <f>IF(OR(DBGenzai[[#This Row],[標準報酬]]="",DBGenzai[[#This Row],[標準報酬]]=0),"",ROUNDUP(_xlfn.XLOOKUP(DBGenzai[[#This Row],[標準報酬]],HDATE23[月  額],HDATE23[健康保険],"",0,1)-0.5,0))</f>
        <v>16048</v>
      </c>
      <c r="U5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5">
        <f ca="1">IF(DBGenzai[[#This Row],[年齢]]&lt;=69,_xlfn.XLOOKUP(DBGenzai[[#This Row],[標準報酬]],HDATE23[月  額],HDATE23[厚生年金],"",0,1),"0")</f>
        <v>29280</v>
      </c>
      <c r="W542" s="117">
        <v>45965</v>
      </c>
      <c r="X5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4" t="s">
        <v>1712</v>
      </c>
      <c r="Z542" s="112" t="s">
        <v>148</v>
      </c>
      <c r="AA542" s="115" t="s">
        <v>2090</v>
      </c>
      <c r="AB542" s="115" t="s">
        <v>2406</v>
      </c>
      <c r="AC542" s="104">
        <v>44998</v>
      </c>
      <c r="AD542" s="104">
        <v>44999</v>
      </c>
      <c r="AE542" s="104">
        <v>45316</v>
      </c>
      <c r="AF542" s="104"/>
      <c r="AG542" s="104" t="s">
        <v>2446</v>
      </c>
      <c r="AH542" s="112" t="s">
        <v>2454</v>
      </c>
      <c r="AI542" s="118"/>
      <c r="AJ542" s="100">
        <f>DBGenzai[[#This Row],[入社日]]</f>
        <v>44999</v>
      </c>
      <c r="AK542" s="343"/>
      <c r="AL542" s="355"/>
      <c r="AM542" s="77"/>
      <c r="AN542" s="355"/>
      <c r="AO542" s="345"/>
    </row>
    <row r="543" spans="1:41">
      <c r="A543" s="111" t="s">
        <v>114</v>
      </c>
      <c r="B543" s="112">
        <v>220117</v>
      </c>
      <c r="C543" s="113">
        <v>8210052</v>
      </c>
      <c r="D543" s="82" t="s">
        <v>2127</v>
      </c>
      <c r="E543" s="262" t="s">
        <v>4661</v>
      </c>
      <c r="F543" s="262" t="s">
        <v>2498</v>
      </c>
      <c r="G543" s="262"/>
      <c r="H543" s="83" t="s">
        <v>745</v>
      </c>
      <c r="I543" s="83" t="s">
        <v>2496</v>
      </c>
      <c r="J543" s="80" t="s">
        <v>43</v>
      </c>
      <c r="K543" s="80" t="s">
        <v>44</v>
      </c>
      <c r="L543" s="84">
        <v>34808</v>
      </c>
      <c r="M543" s="112">
        <f ca="1">DATEDIF(DBGenzai[[#This Row],[生年月日]],TODAY(),"Y")</f>
        <v>30</v>
      </c>
      <c r="N543" s="348">
        <v>1400</v>
      </c>
      <c r="O543" s="116"/>
      <c r="P543" s="348">
        <v>1990</v>
      </c>
      <c r="Q543" s="116"/>
      <c r="R543" s="348">
        <f t="shared" si="9"/>
        <v>590</v>
      </c>
      <c r="S543" s="85">
        <v>180000</v>
      </c>
      <c r="T543" s="78">
        <f>IF(OR(DBGenzai[[#This Row],[標準報酬]]="",DBGenzai[[#This Row],[標準報酬]]=0),"",ROUNDUP(_xlfn.XLOOKUP(DBGenzai[[#This Row],[標準報酬]],HDATE23[月  額],HDATE23[健康保険],"",0,1)-0.5,0))</f>
        <v>9027</v>
      </c>
      <c r="U5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5">
        <f ca="1">IF(DBGenzai[[#This Row],[年齢]]&lt;=69,_xlfn.XLOOKUP(DBGenzai[[#This Row],[標準報酬]],HDATE23[月  額],HDATE23[厚生年金],"",0,1),"0")</f>
        <v>16470</v>
      </c>
      <c r="W543" s="117">
        <v>45625</v>
      </c>
      <c r="X5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4" t="s">
        <v>1712</v>
      </c>
      <c r="Z543" s="112" t="s">
        <v>2397</v>
      </c>
      <c r="AA543" s="115" t="s">
        <v>2398</v>
      </c>
      <c r="AB543" s="115" t="s">
        <v>2494</v>
      </c>
      <c r="AC543" s="104">
        <v>45002</v>
      </c>
      <c r="AD543" s="104">
        <v>45005</v>
      </c>
      <c r="AE543" s="104">
        <v>45198</v>
      </c>
      <c r="AF543" s="104"/>
      <c r="AG543" s="104" t="s">
        <v>2446</v>
      </c>
      <c r="AH543" s="112" t="s">
        <v>2501</v>
      </c>
      <c r="AI543" s="118"/>
      <c r="AJ543" s="100">
        <f>DBGenzai[[#This Row],[入社日]]</f>
        <v>45005</v>
      </c>
      <c r="AK543" s="343"/>
      <c r="AL543" s="355"/>
      <c r="AM543" s="77"/>
      <c r="AN543" s="355"/>
      <c r="AO543" s="345"/>
    </row>
    <row r="544" spans="1:41">
      <c r="A544" s="111" t="s">
        <v>114</v>
      </c>
      <c r="B544" s="112">
        <v>230315</v>
      </c>
      <c r="C544" s="113">
        <v>5543</v>
      </c>
      <c r="D544" s="82" t="s">
        <v>2125</v>
      </c>
      <c r="E544" s="270" t="s">
        <v>4673</v>
      </c>
      <c r="F544" s="93" t="s">
        <v>2680</v>
      </c>
      <c r="G544" s="93" t="s">
        <v>2675</v>
      </c>
      <c r="H544" s="115" t="s">
        <v>2377</v>
      </c>
      <c r="I544" s="115" t="s">
        <v>2378</v>
      </c>
      <c r="J544" s="112" t="s">
        <v>2005</v>
      </c>
      <c r="K544" s="112" t="s">
        <v>1711</v>
      </c>
      <c r="L544" s="362">
        <v>30065</v>
      </c>
      <c r="M544" s="112">
        <f ca="1">DATEDIF(DBGenzai[[#This Row],[生年月日]],TODAY(),"Y")</f>
        <v>43</v>
      </c>
      <c r="N544" s="348">
        <v>1300</v>
      </c>
      <c r="O544" s="116"/>
      <c r="P544" s="348">
        <v>1700</v>
      </c>
      <c r="Q544" s="116"/>
      <c r="R544" s="348">
        <f t="shared" si="9"/>
        <v>400</v>
      </c>
      <c r="S544" s="85">
        <v>180000</v>
      </c>
      <c r="T544" s="78">
        <f>IF(OR(DBGenzai[[#This Row],[標準報酬]]="",DBGenzai[[#This Row],[標準報酬]]=0),"",ROUNDUP(_xlfn.XLOOKUP(DBGenzai[[#This Row],[標準報酬]],HDATE23[月  額],HDATE23[健康保険],"",0,1)-0.5,0))</f>
        <v>9027</v>
      </c>
      <c r="U544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5">
        <f ca="1">IF(DBGenzai[[#This Row],[年齢]]&lt;=69,_xlfn.XLOOKUP(DBGenzai[[#This Row],[標準報酬]],HDATE23[月  額],HDATE23[厚生年金],"",0,1),"0")</f>
        <v>16470</v>
      </c>
      <c r="W544" s="117">
        <v>45370</v>
      </c>
      <c r="X5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4" t="s">
        <v>1712</v>
      </c>
      <c r="Z544" s="112" t="s">
        <v>2109</v>
      </c>
      <c r="AA544" s="115" t="s">
        <v>2525</v>
      </c>
      <c r="AB544" s="115" t="s">
        <v>2565</v>
      </c>
      <c r="AC544" s="104">
        <v>45017</v>
      </c>
      <c r="AD544" s="104">
        <v>45007</v>
      </c>
      <c r="AE544" s="104">
        <v>45147</v>
      </c>
      <c r="AF544" s="104"/>
      <c r="AG544" s="104" t="s">
        <v>2446</v>
      </c>
      <c r="AH544" s="112" t="s">
        <v>2524</v>
      </c>
      <c r="AI544" s="118"/>
      <c r="AJ544" s="100">
        <f>DBGenzai[[#This Row],[入社日]]</f>
        <v>45007</v>
      </c>
      <c r="AK544" s="343"/>
      <c r="AL544" s="355"/>
      <c r="AM544" s="77"/>
      <c r="AN544" s="355"/>
      <c r="AO544" s="345"/>
    </row>
    <row r="545" spans="1:41">
      <c r="A545" s="111" t="s">
        <v>40</v>
      </c>
      <c r="B545" s="112">
        <v>230316</v>
      </c>
      <c r="C545" s="113"/>
      <c r="D545" s="114" t="s">
        <v>1773</v>
      </c>
      <c r="E545" s="101" t="s">
        <v>4811</v>
      </c>
      <c r="F545" s="74" t="s">
        <v>4821</v>
      </c>
      <c r="G545" s="458" t="s">
        <v>4820</v>
      </c>
      <c r="H545" s="115" t="s">
        <v>2432</v>
      </c>
      <c r="I545" s="115" t="s">
        <v>2433</v>
      </c>
      <c r="J545" s="112" t="s">
        <v>2005</v>
      </c>
      <c r="K545" s="112" t="s">
        <v>1711</v>
      </c>
      <c r="L545" s="362">
        <v>30667</v>
      </c>
      <c r="M545" s="112">
        <f ca="1">DATEDIF(DBGenzai[[#This Row],[生年月日]],TODAY(),"Y")</f>
        <v>41</v>
      </c>
      <c r="N545" s="348">
        <v>1600</v>
      </c>
      <c r="O545" s="116"/>
      <c r="P545" s="348">
        <v>2100</v>
      </c>
      <c r="Q545" s="85" t="s">
        <v>3945</v>
      </c>
      <c r="R545" s="348">
        <f t="shared" si="9"/>
        <v>500</v>
      </c>
      <c r="S545" s="85">
        <v>360000</v>
      </c>
      <c r="T545" s="78">
        <f>IF(OR(DBGenzai[[#This Row],[標準報酬]]="",DBGenzai[[#This Row],[標準報酬]]=0),"",ROUNDUP(_xlfn.XLOOKUP(DBGenzai[[#This Row],[標準報酬]],HDATE23[月  額],HDATE23[健康保険],"",0,1)-0.5,0))</f>
        <v>18054</v>
      </c>
      <c r="U545" s="85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5">
        <f ca="1">IF(DBGenzai[[#This Row],[年齢]]&lt;=69,_xlfn.XLOOKUP(DBGenzai[[#This Row],[標準報酬]],HDATE23[月  額],HDATE23[厚生年金],"",0,1),"0")</f>
        <v>32940</v>
      </c>
      <c r="W545" s="117">
        <v>46644</v>
      </c>
      <c r="X5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4" t="s">
        <v>1712</v>
      </c>
      <c r="Z545" s="112" t="s">
        <v>470</v>
      </c>
      <c r="AA545" s="115" t="s">
        <v>471</v>
      </c>
      <c r="AB545" s="115" t="s">
        <v>1776</v>
      </c>
      <c r="AC545" s="104">
        <v>45007</v>
      </c>
      <c r="AD545" s="104">
        <v>45007</v>
      </c>
      <c r="AE545" s="104"/>
      <c r="AF545" s="104"/>
      <c r="AG545" s="104" t="s">
        <v>2446</v>
      </c>
      <c r="AH545" s="112" t="s">
        <v>2524</v>
      </c>
      <c r="AI545" s="118"/>
      <c r="AJ545" s="100">
        <f>DBGenzai[[#This Row],[入社日]]</f>
        <v>45007</v>
      </c>
      <c r="AK545" s="343"/>
      <c r="AL545" s="355"/>
      <c r="AM545" s="77"/>
      <c r="AN545" s="355"/>
      <c r="AO545" s="345"/>
    </row>
    <row r="546" spans="1:41">
      <c r="A546" s="111" t="s">
        <v>114</v>
      </c>
      <c r="B546" s="112">
        <v>230317</v>
      </c>
      <c r="C546" s="113">
        <v>8210053</v>
      </c>
      <c r="D546" s="82" t="s">
        <v>2128</v>
      </c>
      <c r="E546" s="259" t="s">
        <v>2497</v>
      </c>
      <c r="F546" s="259" t="s">
        <v>2497</v>
      </c>
      <c r="G546" s="259"/>
      <c r="H546" s="115" t="s">
        <v>2455</v>
      </c>
      <c r="I546" s="115" t="s">
        <v>2456</v>
      </c>
      <c r="J546" s="112" t="s">
        <v>2005</v>
      </c>
      <c r="K546" s="112" t="s">
        <v>1711</v>
      </c>
      <c r="L546" s="362">
        <v>34353</v>
      </c>
      <c r="M546" s="112">
        <f ca="1">DATEDIF(DBGenzai[[#This Row],[生年月日]],TODAY(),"Y")</f>
        <v>31</v>
      </c>
      <c r="N546" s="348">
        <v>1400</v>
      </c>
      <c r="O546" s="116"/>
      <c r="P546" s="348">
        <v>1990</v>
      </c>
      <c r="Q546" s="116"/>
      <c r="R546" s="348">
        <f t="shared" si="9"/>
        <v>590</v>
      </c>
      <c r="S546" s="85">
        <v>180000</v>
      </c>
      <c r="T546" s="78">
        <f>IF(OR(DBGenzai[[#This Row],[標準報酬]]="",DBGenzai[[#This Row],[標準報酬]]=0),"",ROUNDUP(_xlfn.XLOOKUP(DBGenzai[[#This Row],[標準報酬]],HDATE23[月  額],HDATE23[健康保険],"",0,1)-0.5,0))</f>
        <v>9027</v>
      </c>
      <c r="U5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5">
        <f ca="1">IF(DBGenzai[[#This Row],[年齢]]&lt;=69,_xlfn.XLOOKUP(DBGenzai[[#This Row],[標準報酬]],HDATE23[月  額],HDATE23[厚生年金],"",0,1),"0")</f>
        <v>16470</v>
      </c>
      <c r="W546" s="117">
        <v>45206</v>
      </c>
      <c r="X5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4" t="s">
        <v>1712</v>
      </c>
      <c r="Z546" s="112" t="s">
        <v>2490</v>
      </c>
      <c r="AA546" s="115" t="s">
        <v>2398</v>
      </c>
      <c r="AB546" s="115" t="s">
        <v>2494</v>
      </c>
      <c r="AC546" s="104">
        <v>45009</v>
      </c>
      <c r="AD546" s="104">
        <v>45012</v>
      </c>
      <c r="AE546" s="104">
        <v>45058</v>
      </c>
      <c r="AF546" s="104"/>
      <c r="AG546" s="104" t="s">
        <v>2446</v>
      </c>
      <c r="AH546" s="112" t="s">
        <v>2524</v>
      </c>
      <c r="AI546" s="118"/>
      <c r="AJ546" s="100">
        <f>DBGenzai[[#This Row],[入社日]]</f>
        <v>45012</v>
      </c>
      <c r="AK546" s="343"/>
      <c r="AL546" s="355"/>
      <c r="AM546" s="77"/>
      <c r="AN546" s="355"/>
      <c r="AO546" s="345"/>
    </row>
    <row r="547" spans="1:41">
      <c r="A547" s="111" t="s">
        <v>114</v>
      </c>
      <c r="B547" s="112">
        <v>230319</v>
      </c>
      <c r="C547" s="113">
        <v>242061</v>
      </c>
      <c r="D547" s="82" t="s">
        <v>95</v>
      </c>
      <c r="E547" s="101" t="s">
        <v>4626</v>
      </c>
      <c r="F547" s="256" t="s">
        <v>1983</v>
      </c>
      <c r="G547" s="6" t="s">
        <v>2650</v>
      </c>
      <c r="H547" s="115" t="s">
        <v>2471</v>
      </c>
      <c r="I547" s="115" t="s">
        <v>2472</v>
      </c>
      <c r="J547" s="112" t="s">
        <v>2005</v>
      </c>
      <c r="K547" s="112" t="s">
        <v>1711</v>
      </c>
      <c r="L547" s="362">
        <v>35493</v>
      </c>
      <c r="M547" s="112">
        <f ca="1">DATEDIF(DBGenzai[[#This Row],[生年月日]],TODAY(),"Y")</f>
        <v>28</v>
      </c>
      <c r="N547" s="348">
        <v>1300</v>
      </c>
      <c r="O547" s="116"/>
      <c r="P547" s="348">
        <v>1680</v>
      </c>
      <c r="Q547" s="116"/>
      <c r="R547" s="348">
        <f t="shared" si="9"/>
        <v>380</v>
      </c>
      <c r="S547" s="85">
        <v>300000</v>
      </c>
      <c r="T547" s="78">
        <f>IF(OR(DBGenzai[[#This Row],[標準報酬]]="",DBGenzai[[#This Row],[標準報酬]]=0),"",ROUNDUP(_xlfn.XLOOKUP(DBGenzai[[#This Row],[標準報酬]],HDATE23[月  額],HDATE23[健康保険],"",0,1)-0.5,0))</f>
        <v>15045</v>
      </c>
      <c r="U5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5">
        <f ca="1">IF(DBGenzai[[#This Row],[年齢]]&lt;=69,_xlfn.XLOOKUP(DBGenzai[[#This Row],[標準報酬]],HDATE23[月  額],HDATE23[厚生年金],"",0,1),"0")</f>
        <v>27450</v>
      </c>
      <c r="W547" s="117">
        <v>45793</v>
      </c>
      <c r="X5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4" t="s">
        <v>1712</v>
      </c>
      <c r="Z547" s="112" t="s">
        <v>2475</v>
      </c>
      <c r="AA547" s="115" t="s">
        <v>2473</v>
      </c>
      <c r="AB547" s="115" t="s">
        <v>2474</v>
      </c>
      <c r="AC547" s="104">
        <v>45007</v>
      </c>
      <c r="AD547" s="104">
        <v>45012</v>
      </c>
      <c r="AE547" s="104">
        <v>45471</v>
      </c>
      <c r="AF547" s="104"/>
      <c r="AG547" s="104" t="s">
        <v>2446</v>
      </c>
      <c r="AH547" s="112" t="s">
        <v>2524</v>
      </c>
      <c r="AI547" s="118"/>
      <c r="AJ547" s="100">
        <f>DBGenzai[[#This Row],[入社日]]</f>
        <v>45012</v>
      </c>
      <c r="AK547" s="343"/>
      <c r="AL547" s="355"/>
      <c r="AM547" s="77"/>
      <c r="AN547" s="355"/>
      <c r="AO547" s="345"/>
    </row>
    <row r="548" spans="1:41">
      <c r="A548" s="111" t="s">
        <v>40</v>
      </c>
      <c r="B548" s="112">
        <v>230318</v>
      </c>
      <c r="C548" s="113">
        <v>242062</v>
      </c>
      <c r="D548" s="82" t="s">
        <v>95</v>
      </c>
      <c r="E548" s="269" t="s">
        <v>4625</v>
      </c>
      <c r="F548" s="259" t="s">
        <v>3258</v>
      </c>
      <c r="G548" s="402" t="s">
        <v>2649</v>
      </c>
      <c r="H548" s="115" t="s">
        <v>2469</v>
      </c>
      <c r="I548" s="115" t="s">
        <v>2470</v>
      </c>
      <c r="J548" s="112" t="s">
        <v>2005</v>
      </c>
      <c r="K548" s="112" t="s">
        <v>1711</v>
      </c>
      <c r="L548" s="362">
        <v>36466</v>
      </c>
      <c r="M548" s="112">
        <f ca="1">DATEDIF(DBGenzai[[#This Row],[生年月日]],TODAY(),"Y")</f>
        <v>26</v>
      </c>
      <c r="N548" s="348">
        <v>1310</v>
      </c>
      <c r="O548" s="116"/>
      <c r="P548" s="348">
        <v>1720</v>
      </c>
      <c r="Q548" s="116"/>
      <c r="R548" s="348">
        <f t="shared" si="9"/>
        <v>410</v>
      </c>
      <c r="S548" s="85">
        <v>260000</v>
      </c>
      <c r="T548" s="78">
        <f>IF(OR(DBGenzai[[#This Row],[標準報酬]]="",DBGenzai[[#This Row],[標準報酬]]=0),"",ROUNDUP(_xlfn.XLOOKUP(DBGenzai[[#This Row],[標準報酬]],HDATE23[月  額],HDATE23[健康保険],"",0,1)-0.5,0))</f>
        <v>13039</v>
      </c>
      <c r="U5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5">
        <f ca="1">IF(DBGenzai[[#This Row],[年齢]]&lt;=69,_xlfn.XLOOKUP(DBGenzai[[#This Row],[標準報酬]],HDATE23[月  額],HDATE23[厚生年金],"",0,1),"0")</f>
        <v>23790</v>
      </c>
      <c r="W548" s="117">
        <v>46900</v>
      </c>
      <c r="X5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4" t="s">
        <v>1712</v>
      </c>
      <c r="Z548" s="112" t="s">
        <v>2475</v>
      </c>
      <c r="AA548" s="115" t="s">
        <v>2473</v>
      </c>
      <c r="AB548" s="115" t="s">
        <v>2474</v>
      </c>
      <c r="AC548" s="104">
        <v>45007</v>
      </c>
      <c r="AD548" s="104">
        <v>45012</v>
      </c>
      <c r="AE548" s="104"/>
      <c r="AF548" s="104"/>
      <c r="AG548" s="104" t="s">
        <v>2446</v>
      </c>
      <c r="AH548" s="112" t="s">
        <v>2524</v>
      </c>
      <c r="AI548" s="118"/>
      <c r="AJ548" s="100">
        <f>DBGenzai[[#This Row],[入社日]]</f>
        <v>45012</v>
      </c>
      <c r="AK548" s="343"/>
      <c r="AL548" s="355"/>
      <c r="AM548" s="77"/>
      <c r="AN548" s="355"/>
      <c r="AO548" s="345" t="s">
        <v>4394</v>
      </c>
    </row>
    <row r="549" spans="1:41">
      <c r="A549" s="111" t="s">
        <v>114</v>
      </c>
      <c r="B549" s="112">
        <v>230320</v>
      </c>
      <c r="C549" s="113">
        <v>232102</v>
      </c>
      <c r="D549" s="82" t="s">
        <v>152</v>
      </c>
      <c r="E549" s="101" t="s">
        <v>4630</v>
      </c>
      <c r="F549" s="256" t="s">
        <v>3771</v>
      </c>
      <c r="G549" s="256" t="s">
        <v>3772</v>
      </c>
      <c r="H549" s="115" t="s">
        <v>2457</v>
      </c>
      <c r="I549" s="115" t="s">
        <v>2458</v>
      </c>
      <c r="J549" s="112" t="s">
        <v>2005</v>
      </c>
      <c r="K549" s="112" t="s">
        <v>1711</v>
      </c>
      <c r="L549" s="362">
        <v>35746</v>
      </c>
      <c r="M549" s="112">
        <f ca="1">DATEDIF(DBGenzai[[#This Row],[生年月日]],TODAY(),"Y")</f>
        <v>28</v>
      </c>
      <c r="N549" s="348">
        <v>1310</v>
      </c>
      <c r="O549" s="116"/>
      <c r="P549" s="348">
        <v>1730</v>
      </c>
      <c r="Q549" s="116"/>
      <c r="R549" s="348">
        <f t="shared" si="9"/>
        <v>420</v>
      </c>
      <c r="S549" s="85">
        <v>220000</v>
      </c>
      <c r="T549" s="78">
        <f>IF(OR(DBGenzai[[#This Row],[標準報酬]]="",DBGenzai[[#This Row],[標準報酬]]=0),"",ROUNDUP(_xlfn.XLOOKUP(DBGenzai[[#This Row],[標準報酬]],HDATE23[月  額],HDATE23[健康保険],"",0,1)-0.5,0))</f>
        <v>11033</v>
      </c>
      <c r="U5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5">
        <f ca="1">IF(DBGenzai[[#This Row],[年齢]]&lt;=69,_xlfn.XLOOKUP(DBGenzai[[#This Row],[標準報酬]],HDATE23[月  額],HDATE23[厚生年金],"",0,1),"0")</f>
        <v>20130</v>
      </c>
      <c r="W549" s="117">
        <v>46468</v>
      </c>
      <c r="X5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4" t="s">
        <v>1712</v>
      </c>
      <c r="Z549" s="112" t="s">
        <v>208</v>
      </c>
      <c r="AA549" s="115" t="s">
        <v>332</v>
      </c>
      <c r="AB549" s="115" t="s">
        <v>2776</v>
      </c>
      <c r="AC549" s="104">
        <v>45009</v>
      </c>
      <c r="AD549" s="104">
        <v>45013</v>
      </c>
      <c r="AE549" s="104">
        <v>45877</v>
      </c>
      <c r="AF549" s="104"/>
      <c r="AG549" s="104" t="s">
        <v>2446</v>
      </c>
      <c r="AH549" s="112" t="s">
        <v>2524</v>
      </c>
      <c r="AI549" s="118"/>
      <c r="AJ549" s="100">
        <f>DBGenzai[[#This Row],[入社日]]</f>
        <v>45013</v>
      </c>
      <c r="AK549" s="343"/>
      <c r="AL549" s="355"/>
      <c r="AM549" s="77"/>
      <c r="AN549" s="355"/>
      <c r="AO549" s="345"/>
    </row>
    <row r="550" spans="1:41">
      <c r="A550" s="111" t="s">
        <v>40</v>
      </c>
      <c r="B550" s="112">
        <v>230321</v>
      </c>
      <c r="C550" s="113">
        <v>232103</v>
      </c>
      <c r="D550" s="82" t="s">
        <v>152</v>
      </c>
      <c r="E550" s="101" t="s">
        <v>4630</v>
      </c>
      <c r="F550" s="256" t="s">
        <v>3771</v>
      </c>
      <c r="G550" s="256" t="s">
        <v>3772</v>
      </c>
      <c r="H550" s="115" t="s">
        <v>2459</v>
      </c>
      <c r="I550" s="115" t="s">
        <v>2460</v>
      </c>
      <c r="J550" s="112" t="s">
        <v>2005</v>
      </c>
      <c r="K550" s="112" t="s">
        <v>1711</v>
      </c>
      <c r="L550" s="362">
        <v>35956</v>
      </c>
      <c r="M550" s="112">
        <f ca="1">DATEDIF(DBGenzai[[#This Row],[生年月日]],TODAY(),"Y")</f>
        <v>27</v>
      </c>
      <c r="N550" s="348">
        <v>1320</v>
      </c>
      <c r="O550" s="116"/>
      <c r="P550" s="348">
        <v>1740</v>
      </c>
      <c r="Q550" s="116"/>
      <c r="R550" s="348">
        <f t="shared" si="9"/>
        <v>420</v>
      </c>
      <c r="S550" s="85">
        <v>260000</v>
      </c>
      <c r="T550" s="78">
        <f>IF(OR(DBGenzai[[#This Row],[標準報酬]]="",DBGenzai[[#This Row],[標準報酬]]=0),"",ROUNDUP(_xlfn.XLOOKUP(DBGenzai[[#This Row],[標準報酬]],HDATE23[月  額],HDATE23[健康保険],"",0,1)-0.5,0))</f>
        <v>13039</v>
      </c>
      <c r="U5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5">
        <f ca="1">IF(DBGenzai[[#This Row],[年齢]]&lt;=69,_xlfn.XLOOKUP(DBGenzai[[#This Row],[標準報酬]],HDATE23[月  額],HDATE23[厚生年金],"",0,1),"0")</f>
        <v>23790</v>
      </c>
      <c r="W550" s="117">
        <v>46468</v>
      </c>
      <c r="X5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4" t="s">
        <v>1712</v>
      </c>
      <c r="Z550" s="112" t="s">
        <v>208</v>
      </c>
      <c r="AA550" s="115" t="s">
        <v>3051</v>
      </c>
      <c r="AB550" s="115" t="s">
        <v>2143</v>
      </c>
      <c r="AC550" s="104">
        <v>45009</v>
      </c>
      <c r="AD550" s="104">
        <v>45013</v>
      </c>
      <c r="AE550" s="104"/>
      <c r="AF550" s="104"/>
      <c r="AG550" s="104" t="s">
        <v>2446</v>
      </c>
      <c r="AH550" s="112" t="s">
        <v>2524</v>
      </c>
      <c r="AI550" s="118"/>
      <c r="AJ550" s="100">
        <f>DBGenzai[[#This Row],[入社日]]</f>
        <v>45013</v>
      </c>
      <c r="AK550" s="343"/>
      <c r="AL550" s="355"/>
      <c r="AM550" s="77"/>
      <c r="AN550" s="355"/>
      <c r="AO550" s="345"/>
    </row>
    <row r="551" spans="1:41">
      <c r="A551" s="111" t="s">
        <v>40</v>
      </c>
      <c r="B551" s="112">
        <v>230322</v>
      </c>
      <c r="C551" s="113">
        <v>232099</v>
      </c>
      <c r="D551" s="82" t="s">
        <v>152</v>
      </c>
      <c r="E551" s="101" t="s">
        <v>4630</v>
      </c>
      <c r="F551" s="256" t="s">
        <v>3771</v>
      </c>
      <c r="G551" s="256" t="s">
        <v>3772</v>
      </c>
      <c r="H551" s="115" t="s">
        <v>2461</v>
      </c>
      <c r="I551" s="115" t="s">
        <v>2462</v>
      </c>
      <c r="J551" s="112" t="s">
        <v>2005</v>
      </c>
      <c r="K551" s="112" t="s">
        <v>1711</v>
      </c>
      <c r="L551" s="362">
        <v>36793</v>
      </c>
      <c r="M551" s="112">
        <f ca="1">DATEDIF(DBGenzai[[#This Row],[生年月日]],TODAY(),"Y")</f>
        <v>25</v>
      </c>
      <c r="N551" s="348">
        <v>1310</v>
      </c>
      <c r="O551" s="116"/>
      <c r="P551" s="348">
        <v>1750</v>
      </c>
      <c r="Q551" s="116"/>
      <c r="R551" s="348">
        <f t="shared" si="9"/>
        <v>440</v>
      </c>
      <c r="S551" s="85">
        <v>260000</v>
      </c>
      <c r="T551" s="78">
        <f>IF(OR(DBGenzai[[#This Row],[標準報酬]]="",DBGenzai[[#This Row],[標準報酬]]=0),"",ROUNDUP(_xlfn.XLOOKUP(DBGenzai[[#This Row],[標準報酬]],HDATE23[月  額],HDATE23[健康保険],"",0,1)-0.5,0))</f>
        <v>13039</v>
      </c>
      <c r="U5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5">
        <f ca="1">IF(DBGenzai[[#This Row],[年齢]]&lt;=69,_xlfn.XLOOKUP(DBGenzai[[#This Row],[標準報酬]],HDATE23[月  額],HDATE23[厚生年金],"",0,1),"0")</f>
        <v>23790</v>
      </c>
      <c r="W551" s="117">
        <v>46468</v>
      </c>
      <c r="X5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4" t="s">
        <v>1712</v>
      </c>
      <c r="Z551" s="112" t="s">
        <v>208</v>
      </c>
      <c r="AA551" s="115" t="s">
        <v>3051</v>
      </c>
      <c r="AB551" s="115" t="s">
        <v>2143</v>
      </c>
      <c r="AC551" s="104">
        <v>45009</v>
      </c>
      <c r="AD551" s="104">
        <v>45013</v>
      </c>
      <c r="AE551" s="104"/>
      <c r="AF551" s="104"/>
      <c r="AG551" s="104" t="s">
        <v>2446</v>
      </c>
      <c r="AH551" s="112" t="s">
        <v>2524</v>
      </c>
      <c r="AI551" s="118"/>
      <c r="AJ551" s="100">
        <f>DBGenzai[[#This Row],[入社日]]</f>
        <v>45013</v>
      </c>
      <c r="AK551" s="343"/>
      <c r="AL551" s="355"/>
      <c r="AM551" s="77"/>
      <c r="AN551" s="355"/>
      <c r="AO551" s="345"/>
    </row>
    <row r="552" spans="1:41">
      <c r="A552" s="111" t="s">
        <v>40</v>
      </c>
      <c r="B552" s="112">
        <v>230325</v>
      </c>
      <c r="C552" s="113">
        <v>232100</v>
      </c>
      <c r="D552" s="82" t="s">
        <v>152</v>
      </c>
      <c r="E552" s="82" t="s">
        <v>4630</v>
      </c>
      <c r="F552" s="256" t="s">
        <v>3771</v>
      </c>
      <c r="G552" s="256" t="s">
        <v>3772</v>
      </c>
      <c r="H552" s="115" t="s">
        <v>2467</v>
      </c>
      <c r="I552" s="115" t="s">
        <v>2468</v>
      </c>
      <c r="J552" s="112" t="s">
        <v>2005</v>
      </c>
      <c r="K552" s="112" t="s">
        <v>1711</v>
      </c>
      <c r="L552" s="362">
        <v>36800</v>
      </c>
      <c r="M552" s="112">
        <f ca="1">DATEDIF(DBGenzai[[#This Row],[生年月日]],TODAY(),"Y")</f>
        <v>25</v>
      </c>
      <c r="N552" s="348">
        <v>1320</v>
      </c>
      <c r="O552" s="116"/>
      <c r="P552" s="348">
        <v>1740</v>
      </c>
      <c r="Q552" s="116"/>
      <c r="R552" s="348">
        <f t="shared" si="9"/>
        <v>420</v>
      </c>
      <c r="S552" s="85">
        <v>260000</v>
      </c>
      <c r="T552" s="78">
        <f>IF(OR(DBGenzai[[#This Row],[標準報酬]]="",DBGenzai[[#This Row],[標準報酬]]=0),"",ROUNDUP(_xlfn.XLOOKUP(DBGenzai[[#This Row],[標準報酬]],HDATE23[月  額],HDATE23[健康保険],"",0,1)-0.5,0))</f>
        <v>13039</v>
      </c>
      <c r="U5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5">
        <f ca="1">IF(DBGenzai[[#This Row],[年齢]]&lt;=69,_xlfn.XLOOKUP(DBGenzai[[#This Row],[標準報酬]],HDATE23[月  額],HDATE23[厚生年金],"",0,1),"0")</f>
        <v>23790</v>
      </c>
      <c r="W552" s="117">
        <v>46468</v>
      </c>
      <c r="X5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4" t="s">
        <v>1712</v>
      </c>
      <c r="Z552" s="112" t="s">
        <v>208</v>
      </c>
      <c r="AA552" s="115" t="s">
        <v>4759</v>
      </c>
      <c r="AB552" s="115" t="s">
        <v>4760</v>
      </c>
      <c r="AC552" s="104">
        <v>45009</v>
      </c>
      <c r="AD552" s="104">
        <v>45013</v>
      </c>
      <c r="AE552" s="104"/>
      <c r="AF552" s="104"/>
      <c r="AG552" s="104" t="s">
        <v>2446</v>
      </c>
      <c r="AH552" s="112" t="s">
        <v>2524</v>
      </c>
      <c r="AI552" s="118"/>
      <c r="AJ552" s="100">
        <f>DBGenzai[[#This Row],[入社日]]</f>
        <v>45013</v>
      </c>
      <c r="AK552" s="343"/>
      <c r="AL552" s="355"/>
      <c r="AM552" s="77"/>
      <c r="AN552" s="355"/>
      <c r="AO552" s="345"/>
    </row>
    <row r="553" spans="1:41">
      <c r="A553" s="111" t="s">
        <v>114</v>
      </c>
      <c r="B553" s="112">
        <v>230323</v>
      </c>
      <c r="C553" s="113">
        <v>232104</v>
      </c>
      <c r="D553" s="82" t="s">
        <v>152</v>
      </c>
      <c r="E553" s="101" t="s">
        <v>4683</v>
      </c>
      <c r="F553" s="101" t="s">
        <v>1991</v>
      </c>
      <c r="G553" s="256" t="s">
        <v>2632</v>
      </c>
      <c r="H553" s="115" t="s">
        <v>2463</v>
      </c>
      <c r="I553" s="115" t="s">
        <v>2464</v>
      </c>
      <c r="J553" s="112" t="s">
        <v>2005</v>
      </c>
      <c r="K553" s="112" t="s">
        <v>1711</v>
      </c>
      <c r="L553" s="362">
        <v>35548</v>
      </c>
      <c r="M553" s="112">
        <f ca="1">DATEDIF(DBGenzai[[#This Row],[生年月日]],TODAY(),"Y")</f>
        <v>28</v>
      </c>
      <c r="N553" s="348">
        <v>1300</v>
      </c>
      <c r="O553" s="116"/>
      <c r="P553" s="348">
        <v>1715</v>
      </c>
      <c r="Q553" s="116"/>
      <c r="R553" s="348">
        <f t="shared" si="9"/>
        <v>415</v>
      </c>
      <c r="S553" s="85">
        <v>180000</v>
      </c>
      <c r="T553" s="78">
        <f>IF(OR(DBGenzai[[#This Row],[標準報酬]]="",DBGenzai[[#This Row],[標準報酬]]=0),"",ROUNDUP(_xlfn.XLOOKUP(DBGenzai[[#This Row],[標準報酬]],HDATE23[月  額],HDATE23[健康保険],"",0,1)-0.5,0))</f>
        <v>9027</v>
      </c>
      <c r="U5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5">
        <f ca="1">IF(DBGenzai[[#This Row],[年齢]]&lt;=69,_xlfn.XLOOKUP(DBGenzai[[#This Row],[標準報酬]],HDATE23[月  額],HDATE23[厚生年金],"",0,1),"0")</f>
        <v>16470</v>
      </c>
      <c r="W553" s="117">
        <v>45373</v>
      </c>
      <c r="X5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4" t="s">
        <v>1712</v>
      </c>
      <c r="Z553" s="112" t="s">
        <v>208</v>
      </c>
      <c r="AA553" s="115" t="s">
        <v>2522</v>
      </c>
      <c r="AB553" s="115" t="s">
        <v>3696</v>
      </c>
      <c r="AC553" s="104">
        <v>45009</v>
      </c>
      <c r="AD553" s="104">
        <v>45013</v>
      </c>
      <c r="AE553" s="104">
        <v>45432</v>
      </c>
      <c r="AF553" s="104"/>
      <c r="AG553" s="104" t="s">
        <v>2446</v>
      </c>
      <c r="AH553" s="112" t="s">
        <v>2524</v>
      </c>
      <c r="AI553" s="118"/>
      <c r="AJ553" s="100">
        <f>DBGenzai[[#This Row],[入社日]]</f>
        <v>45013</v>
      </c>
      <c r="AK553" s="343"/>
      <c r="AL553" s="355"/>
      <c r="AM553" s="77"/>
      <c r="AN553" s="355"/>
      <c r="AO553" s="345"/>
    </row>
    <row r="554" spans="1:41" ht="18.75" customHeight="1">
      <c r="A554" s="111" t="s">
        <v>114</v>
      </c>
      <c r="B554" s="112">
        <v>230324</v>
      </c>
      <c r="C554" s="113">
        <v>232101</v>
      </c>
      <c r="D554" s="82" t="s">
        <v>152</v>
      </c>
      <c r="E554" s="101" t="s">
        <v>4630</v>
      </c>
      <c r="F554" s="82" t="s">
        <v>1991</v>
      </c>
      <c r="G554" s="256" t="s">
        <v>2632</v>
      </c>
      <c r="H554" s="115" t="s">
        <v>2465</v>
      </c>
      <c r="I554" s="115" t="s">
        <v>2466</v>
      </c>
      <c r="J554" s="112" t="s">
        <v>2005</v>
      </c>
      <c r="K554" s="112" t="s">
        <v>1711</v>
      </c>
      <c r="L554" s="362">
        <v>36221</v>
      </c>
      <c r="M554" s="112">
        <f ca="1">DATEDIF(DBGenzai[[#This Row],[生年月日]],TODAY(),"Y")</f>
        <v>26</v>
      </c>
      <c r="N554" s="348">
        <v>1200</v>
      </c>
      <c r="O554" s="116"/>
      <c r="P554" s="348">
        <v>1660</v>
      </c>
      <c r="Q554" s="116"/>
      <c r="R554" s="348">
        <f t="shared" si="9"/>
        <v>460</v>
      </c>
      <c r="S554" s="85">
        <v>180000</v>
      </c>
      <c r="T554" s="78">
        <f>IF(OR(DBGenzai[[#This Row],[標準報酬]]="",DBGenzai[[#This Row],[標準報酬]]=0),"",ROUNDUP(_xlfn.XLOOKUP(DBGenzai[[#This Row],[標準報酬]],HDATE23[月  額],HDATE23[健康保険],"",0,1)-0.5,0))</f>
        <v>9027</v>
      </c>
      <c r="U5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5">
        <f ca="1">IF(DBGenzai[[#This Row],[年齢]]&lt;=69,_xlfn.XLOOKUP(DBGenzai[[#This Row],[標準報酬]],HDATE23[月  額],HDATE23[厚生年金],"",0,1),"0")</f>
        <v>16470</v>
      </c>
      <c r="W554" s="117">
        <v>45373</v>
      </c>
      <c r="X5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4" t="s">
        <v>1712</v>
      </c>
      <c r="Z554" s="112" t="s">
        <v>208</v>
      </c>
      <c r="AA554" s="115" t="s">
        <v>2522</v>
      </c>
      <c r="AB554" s="115" t="s">
        <v>3696</v>
      </c>
      <c r="AC554" s="104">
        <v>45009</v>
      </c>
      <c r="AD554" s="104">
        <v>45013</v>
      </c>
      <c r="AE554" s="104">
        <v>45173</v>
      </c>
      <c r="AF554" s="104"/>
      <c r="AG554" s="104" t="s">
        <v>2446</v>
      </c>
      <c r="AH554" s="112" t="s">
        <v>2524</v>
      </c>
      <c r="AI554" s="118"/>
      <c r="AJ554" s="100">
        <f>DBGenzai[[#This Row],[入社日]]</f>
        <v>45013</v>
      </c>
      <c r="AK554" s="343"/>
      <c r="AL554" s="355"/>
      <c r="AM554" s="77"/>
      <c r="AN554" s="355"/>
      <c r="AO554" s="345"/>
    </row>
    <row r="555" spans="1:41">
      <c r="A555" s="111" t="s">
        <v>114</v>
      </c>
      <c r="B555" s="112">
        <v>230326</v>
      </c>
      <c r="C555" s="113"/>
      <c r="D555" s="114" t="s">
        <v>1707</v>
      </c>
      <c r="E555" s="101" t="s">
        <v>4640</v>
      </c>
      <c r="F555" s="256" t="s">
        <v>2749</v>
      </c>
      <c r="G555" s="256" t="s">
        <v>2750</v>
      </c>
      <c r="H555" s="115" t="s">
        <v>2483</v>
      </c>
      <c r="I555" s="115" t="s">
        <v>2484</v>
      </c>
      <c r="J555" s="112" t="s">
        <v>2005</v>
      </c>
      <c r="K555" s="112" t="s">
        <v>1711</v>
      </c>
      <c r="L555" s="362">
        <v>33252</v>
      </c>
      <c r="M555" s="112">
        <f ca="1">DATEDIF(DBGenzai[[#This Row],[生年月日]],TODAY(),"Y")</f>
        <v>34</v>
      </c>
      <c r="N555" s="348">
        <v>1300</v>
      </c>
      <c r="O555" s="116"/>
      <c r="P555" s="348">
        <v>1700</v>
      </c>
      <c r="Q555" s="116"/>
      <c r="R555" s="348">
        <f t="shared" si="9"/>
        <v>400</v>
      </c>
      <c r="S555" s="85">
        <v>320000</v>
      </c>
      <c r="T555" s="78">
        <f>IF(OR(DBGenzai[[#This Row],[標準報酬]]="",DBGenzai[[#This Row],[標準報酬]]=0),"",ROUNDUP(_xlfn.XLOOKUP(DBGenzai[[#This Row],[標準報酬]],HDATE23[月  額],HDATE23[健康保険],"",0,1)-0.5,0))</f>
        <v>16048</v>
      </c>
      <c r="U5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5">
        <f ca="1">IF(DBGenzai[[#This Row],[年齢]]&lt;=69,_xlfn.XLOOKUP(DBGenzai[[#This Row],[標準報酬]],HDATE23[月  額],HDATE23[厚生年金],"",0,1),"0")</f>
        <v>29280</v>
      </c>
      <c r="W555" s="117">
        <v>46558</v>
      </c>
      <c r="X5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4" t="s">
        <v>1712</v>
      </c>
      <c r="Z555" s="80" t="s">
        <v>238</v>
      </c>
      <c r="AA555" s="83" t="s">
        <v>239</v>
      </c>
      <c r="AB555" s="83" t="s">
        <v>2076</v>
      </c>
      <c r="AC555" s="104">
        <v>45661</v>
      </c>
      <c r="AD555" s="104">
        <v>45014</v>
      </c>
      <c r="AE555" s="104">
        <v>45737</v>
      </c>
      <c r="AF555" s="104"/>
      <c r="AG555" s="104" t="s">
        <v>2446</v>
      </c>
      <c r="AH555" s="112" t="s">
        <v>2524</v>
      </c>
      <c r="AI555" s="118"/>
      <c r="AJ555" s="100">
        <f>DBGenzai[[#This Row],[入社日]]</f>
        <v>45014</v>
      </c>
      <c r="AK555" s="343"/>
      <c r="AL555" s="355"/>
      <c r="AM555" s="77"/>
      <c r="AN555" s="355"/>
      <c r="AO555" s="345"/>
    </row>
    <row r="556" spans="1:41">
      <c r="A556" s="111" t="s">
        <v>114</v>
      </c>
      <c r="B556" s="112">
        <v>230401</v>
      </c>
      <c r="C556" s="113">
        <v>8210055</v>
      </c>
      <c r="D556" s="82" t="s">
        <v>2129</v>
      </c>
      <c r="E556" s="269" t="s">
        <v>4684</v>
      </c>
      <c r="F556" s="259" t="s">
        <v>2781</v>
      </c>
      <c r="G556" s="259"/>
      <c r="H556" s="115" t="s">
        <v>2503</v>
      </c>
      <c r="I556" s="115" t="s">
        <v>2502</v>
      </c>
      <c r="J556" s="112" t="s">
        <v>2005</v>
      </c>
      <c r="K556" s="112" t="s">
        <v>1768</v>
      </c>
      <c r="L556" s="362">
        <v>36540</v>
      </c>
      <c r="M556" s="112">
        <f ca="1">DATEDIF(DBGenzai[[#This Row],[生年月日]],TODAY(),"Y")</f>
        <v>25</v>
      </c>
      <c r="N556" s="348">
        <v>1400</v>
      </c>
      <c r="O556" s="116"/>
      <c r="P556" s="348">
        <v>1990</v>
      </c>
      <c r="Q556" s="116"/>
      <c r="R556" s="348">
        <f t="shared" si="9"/>
        <v>590</v>
      </c>
      <c r="S556" s="85">
        <v>260000</v>
      </c>
      <c r="T556" s="78">
        <f>IF(OR(DBGenzai[[#This Row],[標準報酬]]="",DBGenzai[[#This Row],[標準報酬]]=0),"",ROUNDUP(_xlfn.XLOOKUP(DBGenzai[[#This Row],[標準報酬]],HDATE23[月  額],HDATE23[健康保険],"",0,1)-0.5,0))</f>
        <v>13039</v>
      </c>
      <c r="U5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5">
        <f ca="1">IF(DBGenzai[[#This Row],[年齢]]&lt;=69,_xlfn.XLOOKUP(DBGenzai[[#This Row],[標準報酬]],HDATE23[月  額],HDATE23[厚生年金],"",0,1),"0")</f>
        <v>23790</v>
      </c>
      <c r="W556" s="117">
        <v>45382</v>
      </c>
      <c r="X5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4" t="s">
        <v>1880</v>
      </c>
      <c r="Z556" s="112" t="s">
        <v>3174</v>
      </c>
      <c r="AA556" s="115" t="s">
        <v>3175</v>
      </c>
      <c r="AB556" s="115" t="s">
        <v>3176</v>
      </c>
      <c r="AC556" s="104" t="s">
        <v>1697</v>
      </c>
      <c r="AD556" s="104">
        <v>45026</v>
      </c>
      <c r="AE556" s="104">
        <v>45219</v>
      </c>
      <c r="AF556" s="104"/>
      <c r="AG556" s="104" t="s">
        <v>2526</v>
      </c>
      <c r="AH556" s="112" t="s">
        <v>2528</v>
      </c>
      <c r="AI556" s="118"/>
      <c r="AJ556" s="100">
        <f>DBGenzai[[#This Row],[入社日]]</f>
        <v>45026</v>
      </c>
      <c r="AK556" s="343"/>
      <c r="AL556" s="355"/>
      <c r="AM556" s="77"/>
      <c r="AN556" s="355"/>
      <c r="AO556" s="345"/>
    </row>
    <row r="557" spans="1:41">
      <c r="A557" s="111" t="s">
        <v>114</v>
      </c>
      <c r="B557" s="112">
        <v>230402</v>
      </c>
      <c r="C557" s="113"/>
      <c r="D557" s="114" t="s">
        <v>1707</v>
      </c>
      <c r="E557" s="101" t="s">
        <v>4640</v>
      </c>
      <c r="F557" s="256" t="s">
        <v>2749</v>
      </c>
      <c r="G557" s="256" t="s">
        <v>2750</v>
      </c>
      <c r="H557" s="115" t="s">
        <v>2505</v>
      </c>
      <c r="I557" s="115" t="s">
        <v>2506</v>
      </c>
      <c r="J557" s="112" t="s">
        <v>2005</v>
      </c>
      <c r="K557" s="112" t="s">
        <v>1711</v>
      </c>
      <c r="L557" s="362">
        <v>36751</v>
      </c>
      <c r="M557" s="112">
        <f ca="1">DATEDIF(DBGenzai[[#This Row],[生年月日]],TODAY(),"Y")</f>
        <v>25</v>
      </c>
      <c r="N557" s="348">
        <v>1300</v>
      </c>
      <c r="O557" s="116"/>
      <c r="P557" s="348">
        <v>1700</v>
      </c>
      <c r="Q557" s="116"/>
      <c r="R557" s="348">
        <f t="shared" si="9"/>
        <v>400</v>
      </c>
      <c r="S557" s="85">
        <v>280000</v>
      </c>
      <c r="T557" s="78">
        <f>IF(OR(DBGenzai[[#This Row],[標準報酬]]="",DBGenzai[[#This Row],[標準報酬]]=0),"",ROUNDUP(_xlfn.XLOOKUP(DBGenzai[[#This Row],[標準報酬]],HDATE23[月  額],HDATE23[健康保険],"",0,1)-0.5,0))</f>
        <v>14042</v>
      </c>
      <c r="U5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5">
        <f ca="1">IF(DBGenzai[[#This Row],[年齢]]&lt;=69,_xlfn.XLOOKUP(DBGenzai[[#This Row],[標準報酬]],HDATE23[月  額],HDATE23[厚生年金],"",0,1),"0")</f>
        <v>25620</v>
      </c>
      <c r="W557" s="117">
        <v>46131</v>
      </c>
      <c r="X5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4" t="s">
        <v>1712</v>
      </c>
      <c r="Z557" s="80" t="s">
        <v>238</v>
      </c>
      <c r="AA557" s="83" t="s">
        <v>312</v>
      </c>
      <c r="AB557" s="83" t="s">
        <v>3385</v>
      </c>
      <c r="AC557" s="104" t="s">
        <v>1697</v>
      </c>
      <c r="AD557" s="104">
        <v>45026</v>
      </c>
      <c r="AE557" s="104">
        <v>45835</v>
      </c>
      <c r="AF557" s="104"/>
      <c r="AG557" s="104" t="s">
        <v>2526</v>
      </c>
      <c r="AH557" s="112" t="s">
        <v>2528</v>
      </c>
      <c r="AI557" s="118"/>
      <c r="AJ557" s="100">
        <f>DBGenzai[[#This Row],[入社日]]</f>
        <v>45026</v>
      </c>
      <c r="AK557" s="343"/>
      <c r="AL557" s="355"/>
      <c r="AM557" s="77"/>
      <c r="AN557" s="355"/>
      <c r="AO557" s="345"/>
    </row>
    <row r="558" spans="1:41">
      <c r="A558" s="111" t="s">
        <v>114</v>
      </c>
      <c r="B558" s="112">
        <v>230403</v>
      </c>
      <c r="C558" s="113">
        <v>5550</v>
      </c>
      <c r="D558" s="82" t="s">
        <v>2125</v>
      </c>
      <c r="E558" s="82" t="s">
        <v>4677</v>
      </c>
      <c r="F558" s="101" t="s">
        <v>2677</v>
      </c>
      <c r="G558" s="101" t="s">
        <v>3153</v>
      </c>
      <c r="H558" s="115" t="s">
        <v>2514</v>
      </c>
      <c r="I558" s="115" t="s">
        <v>2515</v>
      </c>
      <c r="J558" s="112" t="s">
        <v>2005</v>
      </c>
      <c r="K558" s="112" t="s">
        <v>1711</v>
      </c>
      <c r="L558" s="362">
        <v>34497</v>
      </c>
      <c r="M558" s="112">
        <f ca="1">DATEDIF(DBGenzai[[#This Row],[生年月日]],TODAY(),"Y")</f>
        <v>31</v>
      </c>
      <c r="N558" s="348">
        <v>1320</v>
      </c>
      <c r="O558" s="116" t="s">
        <v>4752</v>
      </c>
      <c r="P558" s="348">
        <v>1730</v>
      </c>
      <c r="Q558" s="85" t="s">
        <v>4753</v>
      </c>
      <c r="R558" s="348">
        <f t="shared" si="9"/>
        <v>410</v>
      </c>
      <c r="S558" s="85">
        <v>300000</v>
      </c>
      <c r="T558" s="78">
        <f>IF(OR(DBGenzai[[#This Row],[標準報酬]]="",DBGenzai[[#This Row],[標準報酬]]=0),"",ROUNDUP(_xlfn.XLOOKUP(DBGenzai[[#This Row],[標準報酬]],HDATE23[月  額],HDATE23[健康保険],"",0,1)-0.5,0))</f>
        <v>15045</v>
      </c>
      <c r="U5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5">
        <f ca="1">IF(DBGenzai[[#This Row],[年齢]]&lt;=69,_xlfn.XLOOKUP(DBGenzai[[#This Row],[標準報酬]],HDATE23[月  額],HDATE23[厚生年金],"",0,1),"0")</f>
        <v>27450</v>
      </c>
      <c r="W558" s="117">
        <v>46783</v>
      </c>
      <c r="X5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4" t="s">
        <v>1712</v>
      </c>
      <c r="Z558" s="112" t="s">
        <v>1989</v>
      </c>
      <c r="AA558" s="115" t="s">
        <v>2581</v>
      </c>
      <c r="AB558" s="115" t="s">
        <v>2582</v>
      </c>
      <c r="AC558" s="104">
        <v>45044</v>
      </c>
      <c r="AD558" s="104">
        <v>45026</v>
      </c>
      <c r="AE558" s="104">
        <v>45900</v>
      </c>
      <c r="AF558" s="104"/>
      <c r="AG558" s="104" t="s">
        <v>2527</v>
      </c>
      <c r="AH558" s="112" t="s">
        <v>2528</v>
      </c>
      <c r="AI558" s="118"/>
      <c r="AJ558" s="100">
        <f>DBGenzai[[#This Row],[入社日]]</f>
        <v>45026</v>
      </c>
      <c r="AK558" s="343"/>
      <c r="AL558" s="355"/>
      <c r="AM558" s="77"/>
      <c r="AN558" s="355"/>
      <c r="AO558" s="345"/>
    </row>
    <row r="559" spans="1:41">
      <c r="A559" s="111" t="s">
        <v>114</v>
      </c>
      <c r="B559" s="112">
        <v>230404</v>
      </c>
      <c r="C559" s="113">
        <v>5551</v>
      </c>
      <c r="D559" s="82" t="s">
        <v>2125</v>
      </c>
      <c r="E559" s="101" t="s">
        <v>4677</v>
      </c>
      <c r="F559" s="101" t="s">
        <v>2677</v>
      </c>
      <c r="G559" s="101" t="s">
        <v>3153</v>
      </c>
      <c r="H559" s="115" t="s">
        <v>2516</v>
      </c>
      <c r="I559" s="115" t="s">
        <v>2517</v>
      </c>
      <c r="J559" s="112" t="s">
        <v>2005</v>
      </c>
      <c r="K559" s="112" t="s">
        <v>1711</v>
      </c>
      <c r="L559" s="362">
        <v>34497</v>
      </c>
      <c r="M559" s="112">
        <f ca="1">DATEDIF(DBGenzai[[#This Row],[生年月日]],TODAY(),"Y")</f>
        <v>31</v>
      </c>
      <c r="N559" s="348">
        <v>1300</v>
      </c>
      <c r="O559" s="116"/>
      <c r="P559" s="348">
        <v>1700</v>
      </c>
      <c r="Q559" s="116"/>
      <c r="R559" s="348">
        <f t="shared" si="9"/>
        <v>400</v>
      </c>
      <c r="S559" s="85">
        <v>280000</v>
      </c>
      <c r="T559" s="78">
        <f>IF(OR(DBGenzai[[#This Row],[標準報酬]]="",DBGenzai[[#This Row],[標準報酬]]=0),"",ROUNDUP(_xlfn.XLOOKUP(DBGenzai[[#This Row],[標準報酬]],HDATE23[月  額],HDATE23[健康保険],"",0,1)-0.5,0))</f>
        <v>14042</v>
      </c>
      <c r="U5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5">
        <f ca="1">IF(DBGenzai[[#This Row],[年齢]]&lt;=69,_xlfn.XLOOKUP(DBGenzai[[#This Row],[標準報酬]],HDATE23[月  額],HDATE23[厚生年金],"",0,1),"0")</f>
        <v>25620</v>
      </c>
      <c r="W559" s="117">
        <v>45566</v>
      </c>
      <c r="X5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4" t="s">
        <v>1712</v>
      </c>
      <c r="Z559" s="112" t="s">
        <v>2109</v>
      </c>
      <c r="AA559" s="115" t="s">
        <v>2525</v>
      </c>
      <c r="AB559" s="115" t="s">
        <v>2565</v>
      </c>
      <c r="AC559" s="104">
        <v>45044</v>
      </c>
      <c r="AD559" s="104">
        <v>45026</v>
      </c>
      <c r="AE559" s="104">
        <v>45288</v>
      </c>
      <c r="AF559" s="104"/>
      <c r="AG559" s="104" t="s">
        <v>2526</v>
      </c>
      <c r="AH559" s="112" t="s">
        <v>2528</v>
      </c>
      <c r="AI559" s="118"/>
      <c r="AJ559" s="100">
        <f>DBGenzai[[#This Row],[入社日]]</f>
        <v>45026</v>
      </c>
      <c r="AK559" s="343"/>
      <c r="AL559" s="355"/>
      <c r="AM559" s="77"/>
      <c r="AN559" s="355"/>
      <c r="AO559" s="345"/>
    </row>
    <row r="560" spans="1:41">
      <c r="A560" s="111" t="s">
        <v>114</v>
      </c>
      <c r="B560" s="112">
        <v>230405</v>
      </c>
      <c r="C560" s="113"/>
      <c r="D560" s="114" t="s">
        <v>91</v>
      </c>
      <c r="E560" s="101" t="s">
        <v>4624</v>
      </c>
      <c r="F560" s="101" t="s">
        <v>2658</v>
      </c>
      <c r="G560" s="101" t="s">
        <v>2659</v>
      </c>
      <c r="H560" s="115" t="s">
        <v>2557</v>
      </c>
      <c r="I560" s="115" t="s">
        <v>2558</v>
      </c>
      <c r="J560" s="112" t="s">
        <v>2005</v>
      </c>
      <c r="K560" s="112" t="s">
        <v>1711</v>
      </c>
      <c r="L560" s="362">
        <v>32613</v>
      </c>
      <c r="M560" s="112">
        <f ca="1">DATEDIF(DBGenzai[[#This Row],[生年月日]],TODAY(),"Y")</f>
        <v>36</v>
      </c>
      <c r="N560" s="348">
        <v>1300</v>
      </c>
      <c r="O560" s="116"/>
      <c r="P560" s="348">
        <v>1650</v>
      </c>
      <c r="Q560" s="116"/>
      <c r="R560" s="348">
        <f t="shared" si="9"/>
        <v>350</v>
      </c>
      <c r="S560" s="85">
        <v>320000</v>
      </c>
      <c r="T560" s="78">
        <f>IF(OR(DBGenzai[[#This Row],[標準報酬]]="",DBGenzai[[#This Row],[標準報酬]]=0),"",ROUNDUP(_xlfn.XLOOKUP(DBGenzai[[#This Row],[標準報酬]],HDATE23[月  額],HDATE23[健康保険],"",0,1)-0.5,0))</f>
        <v>16048</v>
      </c>
      <c r="U5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5">
        <f ca="1">IF(DBGenzai[[#This Row],[年齢]]&lt;=69,_xlfn.XLOOKUP(DBGenzai[[#This Row],[標準報酬]],HDATE23[月  額],HDATE23[厚生年金],"",0,1),"0")</f>
        <v>29280</v>
      </c>
      <c r="W560" s="117">
        <v>46852</v>
      </c>
      <c r="X5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4" t="s">
        <v>1712</v>
      </c>
      <c r="Z560" s="112" t="s">
        <v>2559</v>
      </c>
      <c r="AA560" s="115" t="s">
        <v>2578</v>
      </c>
      <c r="AB560" s="115" t="s">
        <v>2579</v>
      </c>
      <c r="AC560" s="104">
        <v>45034</v>
      </c>
      <c r="AD560" s="104">
        <v>45034</v>
      </c>
      <c r="AE560" s="104">
        <v>45861</v>
      </c>
      <c r="AF560" s="104"/>
      <c r="AG560" s="104" t="s">
        <v>2526</v>
      </c>
      <c r="AH560" s="112" t="s">
        <v>2566</v>
      </c>
      <c r="AI560" s="118"/>
      <c r="AJ560" s="100">
        <f>DBGenzai[[#This Row],[入社日]]</f>
        <v>45034</v>
      </c>
      <c r="AK560" s="343"/>
      <c r="AL560" s="355"/>
      <c r="AM560" s="77"/>
      <c r="AN560" s="355"/>
      <c r="AO560" s="345"/>
    </row>
    <row r="561" spans="1:41">
      <c r="A561" s="111" t="s">
        <v>114</v>
      </c>
      <c r="B561" s="112">
        <v>230406</v>
      </c>
      <c r="C561" s="113"/>
      <c r="D561" s="82" t="s">
        <v>1782</v>
      </c>
      <c r="E561" s="269" t="s">
        <v>4624</v>
      </c>
      <c r="F561" s="269" t="s">
        <v>2658</v>
      </c>
      <c r="G561" s="269" t="s">
        <v>2659</v>
      </c>
      <c r="H561" s="115" t="s">
        <v>2563</v>
      </c>
      <c r="I561" s="115" t="s">
        <v>2562</v>
      </c>
      <c r="J561" s="112" t="s">
        <v>2005</v>
      </c>
      <c r="K561" s="112" t="s">
        <v>1711</v>
      </c>
      <c r="L561" s="362">
        <v>35515</v>
      </c>
      <c r="M561" s="112">
        <f ca="1">DATEDIF(DBGenzai[[#This Row],[生年月日]],TODAY(),"Y")</f>
        <v>28</v>
      </c>
      <c r="N561" s="348">
        <v>1300</v>
      </c>
      <c r="O561" s="116"/>
      <c r="P561" s="348">
        <v>1650</v>
      </c>
      <c r="Q561" s="116"/>
      <c r="R561" s="348">
        <f t="shared" si="9"/>
        <v>350</v>
      </c>
      <c r="S561" s="85">
        <v>180000</v>
      </c>
      <c r="T561" s="78">
        <f>IF(OR(DBGenzai[[#This Row],[標準報酬]]="",DBGenzai[[#This Row],[標準報酬]]=0),"",ROUNDUP(_xlfn.XLOOKUP(DBGenzai[[#This Row],[標準報酬]],HDATE23[月  額],HDATE23[健康保険],"",0,1)-0.5,0))</f>
        <v>9027</v>
      </c>
      <c r="U5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5">
        <f ca="1">IF(DBGenzai[[#This Row],[年齢]]&lt;=69,_xlfn.XLOOKUP(DBGenzai[[#This Row],[標準報酬]],HDATE23[月  額],HDATE23[厚生年金],"",0,1),"0")</f>
        <v>16470</v>
      </c>
      <c r="W561" s="117">
        <v>45796</v>
      </c>
      <c r="X5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4" t="s">
        <v>1712</v>
      </c>
      <c r="Z561" s="112" t="s">
        <v>2577</v>
      </c>
      <c r="AA561" s="115" t="s">
        <v>2578</v>
      </c>
      <c r="AB561" s="115" t="s">
        <v>2579</v>
      </c>
      <c r="AC561" s="104">
        <v>45042</v>
      </c>
      <c r="AD561" s="104">
        <v>45040</v>
      </c>
      <c r="AE561" s="104">
        <v>45391</v>
      </c>
      <c r="AF561" s="104"/>
      <c r="AG561" s="104" t="s">
        <v>2526</v>
      </c>
      <c r="AH561" s="112" t="s">
        <v>2621</v>
      </c>
      <c r="AI561" s="118"/>
      <c r="AJ561" s="100">
        <f>DBGenzai[[#This Row],[入社日]]</f>
        <v>45040</v>
      </c>
      <c r="AK561" s="343"/>
      <c r="AL561" s="355"/>
      <c r="AM561" s="77"/>
      <c r="AN561" s="355"/>
      <c r="AO561" s="345"/>
    </row>
    <row r="562" spans="1:41">
      <c r="A562" s="111" t="s">
        <v>114</v>
      </c>
      <c r="B562" s="112">
        <v>230407</v>
      </c>
      <c r="C562" s="113"/>
      <c r="D562" s="114" t="s">
        <v>1707</v>
      </c>
      <c r="E562" s="82" t="s">
        <v>4640</v>
      </c>
      <c r="F562" s="256" t="s">
        <v>2749</v>
      </c>
      <c r="G562" s="256" t="s">
        <v>2750</v>
      </c>
      <c r="H562" s="115" t="s">
        <v>2560</v>
      </c>
      <c r="I562" s="115" t="s">
        <v>2561</v>
      </c>
      <c r="J562" s="112" t="s">
        <v>2005</v>
      </c>
      <c r="K562" s="112" t="s">
        <v>1711</v>
      </c>
      <c r="L562" s="362">
        <v>30803</v>
      </c>
      <c r="M562" s="112">
        <f ca="1">DATEDIF(DBGenzai[[#This Row],[生年月日]],TODAY(),"Y")</f>
        <v>41</v>
      </c>
      <c r="N562" s="348">
        <v>1300</v>
      </c>
      <c r="O562" s="116"/>
      <c r="P562" s="348">
        <v>1700</v>
      </c>
      <c r="Q562" s="116"/>
      <c r="R562" s="348">
        <f t="shared" si="9"/>
        <v>400</v>
      </c>
      <c r="S562" s="85">
        <v>180000</v>
      </c>
      <c r="T562" s="78">
        <f>IF(OR(DBGenzai[[#This Row],[標準報酬]]="",DBGenzai[[#This Row],[標準報酬]]=0),"",ROUNDUP(_xlfn.XLOOKUP(DBGenzai[[#This Row],[標準報酬]],HDATE23[月  額],HDATE23[健康保険],"",0,1)-0.5,0))</f>
        <v>9027</v>
      </c>
      <c r="U562" s="85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5">
        <f ca="1">IF(DBGenzai[[#This Row],[年齢]]&lt;=69,_xlfn.XLOOKUP(DBGenzai[[#This Row],[標準報酬]],HDATE23[月  額],HDATE23[厚生年金],"",0,1),"0")</f>
        <v>16470</v>
      </c>
      <c r="W562" s="117">
        <v>45548</v>
      </c>
      <c r="X5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4" t="s">
        <v>1712</v>
      </c>
      <c r="Z562" s="80" t="s">
        <v>238</v>
      </c>
      <c r="AA562" s="83" t="s">
        <v>2074</v>
      </c>
      <c r="AB562" s="83" t="s">
        <v>2075</v>
      </c>
      <c r="AC562" s="104"/>
      <c r="AD562" s="104">
        <v>45040</v>
      </c>
      <c r="AE562" s="104">
        <v>45190</v>
      </c>
      <c r="AF562" s="104"/>
      <c r="AG562" s="104" t="s">
        <v>2526</v>
      </c>
      <c r="AH562" s="112" t="s">
        <v>2621</v>
      </c>
      <c r="AI562" s="118"/>
      <c r="AJ562" s="100">
        <f>DBGenzai[[#This Row],[入社日]]</f>
        <v>45040</v>
      </c>
      <c r="AK562" s="343"/>
      <c r="AL562" s="355"/>
      <c r="AM562" s="77"/>
      <c r="AN562" s="355"/>
      <c r="AO562" s="345"/>
    </row>
    <row r="563" spans="1:41">
      <c r="A563" s="111" t="s">
        <v>114</v>
      </c>
      <c r="B563" s="112">
        <v>230408</v>
      </c>
      <c r="C563" s="113"/>
      <c r="D563" s="82" t="s">
        <v>1782</v>
      </c>
      <c r="E563" s="259" t="s">
        <v>4624</v>
      </c>
      <c r="F563" s="259" t="s">
        <v>2658</v>
      </c>
      <c r="G563" s="259" t="s">
        <v>2659</v>
      </c>
      <c r="H563" s="115" t="s">
        <v>2575</v>
      </c>
      <c r="I563" s="115" t="s">
        <v>2576</v>
      </c>
      <c r="J563" s="112" t="s">
        <v>2005</v>
      </c>
      <c r="K563" s="112" t="s">
        <v>1711</v>
      </c>
      <c r="L563" s="362">
        <v>34351</v>
      </c>
      <c r="M563" s="112">
        <f ca="1">DATEDIF(DBGenzai[[#This Row],[生年月日]],TODAY(),"Y")</f>
        <v>31</v>
      </c>
      <c r="N563" s="348">
        <v>1300</v>
      </c>
      <c r="O563" s="116"/>
      <c r="P563" s="348">
        <v>1650</v>
      </c>
      <c r="Q563" s="116"/>
      <c r="R563" s="348">
        <f t="shared" si="9"/>
        <v>350</v>
      </c>
      <c r="S563" s="85">
        <v>180000</v>
      </c>
      <c r="T563" s="78">
        <f>IF(OR(DBGenzai[[#This Row],[標準報酬]]="",DBGenzai[[#This Row],[標準報酬]]=0),"",ROUNDUP(_xlfn.XLOOKUP(DBGenzai[[#This Row],[標準報酬]],HDATE23[月  額],HDATE23[健康保険],"",0,1)-0.5,0))</f>
        <v>9027</v>
      </c>
      <c r="U5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5">
        <f ca="1">IF(DBGenzai[[#This Row],[年齢]]&lt;=69,_xlfn.XLOOKUP(DBGenzai[[#This Row],[標準報酬]],HDATE23[月  額],HDATE23[厚生年金],"",0,1),"0")</f>
        <v>16470</v>
      </c>
      <c r="W563" s="117">
        <v>45459</v>
      </c>
      <c r="X5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4" t="s">
        <v>1712</v>
      </c>
      <c r="Z563" s="112" t="s">
        <v>2577</v>
      </c>
      <c r="AA563" s="115" t="s">
        <v>2578</v>
      </c>
      <c r="AB563" s="115" t="s">
        <v>2579</v>
      </c>
      <c r="AC563" s="104">
        <v>45042</v>
      </c>
      <c r="AD563" s="104">
        <v>45043</v>
      </c>
      <c r="AE563" s="104">
        <v>45065</v>
      </c>
      <c r="AF563" s="104"/>
      <c r="AG563" s="104" t="s">
        <v>2526</v>
      </c>
      <c r="AH563" s="112" t="s">
        <v>2621</v>
      </c>
      <c r="AI563" s="118"/>
      <c r="AJ563" s="100">
        <f>DBGenzai[[#This Row],[入社日]]</f>
        <v>45043</v>
      </c>
      <c r="AK563" s="343"/>
      <c r="AL563" s="355"/>
      <c r="AM563" s="77"/>
      <c r="AN563" s="355"/>
      <c r="AO563" s="345"/>
    </row>
    <row r="564" spans="1:41">
      <c r="A564" s="111" t="s">
        <v>114</v>
      </c>
      <c r="B564" s="112">
        <v>230501</v>
      </c>
      <c r="C564" s="113"/>
      <c r="D564" s="82" t="s">
        <v>1823</v>
      </c>
      <c r="E564" s="101" t="s">
        <v>4678</v>
      </c>
      <c r="F564" s="101" t="s">
        <v>2499</v>
      </c>
      <c r="G564" s="101" t="s">
        <v>2671</v>
      </c>
      <c r="H564" s="115" t="s">
        <v>2598</v>
      </c>
      <c r="I564" s="115" t="s">
        <v>2599</v>
      </c>
      <c r="J564" s="112" t="s">
        <v>2005</v>
      </c>
      <c r="K564" s="112" t="s">
        <v>1711</v>
      </c>
      <c r="L564" s="362">
        <v>34695</v>
      </c>
      <c r="M564" s="112">
        <f ca="1">DATEDIF(DBGenzai[[#This Row],[生年月日]],TODAY(),"Y")</f>
        <v>30</v>
      </c>
      <c r="N564" s="348">
        <v>1350</v>
      </c>
      <c r="O564" s="116"/>
      <c r="P564" s="348">
        <v>1800</v>
      </c>
      <c r="Q564" s="116"/>
      <c r="R564" s="348">
        <f t="shared" si="9"/>
        <v>450</v>
      </c>
      <c r="S564" s="85">
        <v>180000</v>
      </c>
      <c r="T564" s="78">
        <f>IF(OR(DBGenzai[[#This Row],[標準報酬]]="",DBGenzai[[#This Row],[標準報酬]]=0),"",ROUNDUP(_xlfn.XLOOKUP(DBGenzai[[#This Row],[標準報酬]],HDATE23[月  額],HDATE23[健康保険],"",0,1)-0.5,0))</f>
        <v>9027</v>
      </c>
      <c r="U5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5">
        <f ca="1">IF(DBGenzai[[#This Row],[年齢]]&lt;=69,_xlfn.XLOOKUP(DBGenzai[[#This Row],[標準報酬]],HDATE23[月  額],HDATE23[厚生年金],"",0,1),"0")</f>
        <v>16470</v>
      </c>
      <c r="W564" s="117">
        <v>46119</v>
      </c>
      <c r="X5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4" t="s">
        <v>1712</v>
      </c>
      <c r="Z564" s="112" t="s">
        <v>1860</v>
      </c>
      <c r="AA564" s="115" t="s">
        <v>2654</v>
      </c>
      <c r="AB564" s="115" t="s">
        <v>2655</v>
      </c>
      <c r="AC564" s="104">
        <v>45055</v>
      </c>
      <c r="AD564" s="104">
        <v>45056</v>
      </c>
      <c r="AE564" s="104">
        <v>45285</v>
      </c>
      <c r="AF564" s="104"/>
      <c r="AG564" s="104" t="s">
        <v>2622</v>
      </c>
      <c r="AH564" s="112" t="s">
        <v>2656</v>
      </c>
      <c r="AI564" s="118"/>
      <c r="AJ564" s="100">
        <f>DBGenzai[[#This Row],[入社日]]</f>
        <v>45056</v>
      </c>
      <c r="AK564" s="343"/>
      <c r="AL564" s="355"/>
      <c r="AM564" s="77"/>
      <c r="AN564" s="355"/>
      <c r="AO564" s="345"/>
    </row>
    <row r="565" spans="1:41">
      <c r="A565" s="111" t="s">
        <v>114</v>
      </c>
      <c r="B565" s="112">
        <v>230502</v>
      </c>
      <c r="C565" s="113">
        <v>242063</v>
      </c>
      <c r="D565" s="82" t="s">
        <v>95</v>
      </c>
      <c r="E565" s="101" t="s">
        <v>4626</v>
      </c>
      <c r="F565" s="82" t="s">
        <v>1983</v>
      </c>
      <c r="G565" s="82" t="s">
        <v>2650</v>
      </c>
      <c r="H565" s="115" t="s">
        <v>2604</v>
      </c>
      <c r="I565" s="115" t="s">
        <v>2605</v>
      </c>
      <c r="J565" s="112" t="s">
        <v>2005</v>
      </c>
      <c r="K565" s="112" t="s">
        <v>1711</v>
      </c>
      <c r="L565" s="362">
        <v>36559</v>
      </c>
      <c r="M565" s="112">
        <f ca="1">DATEDIF(DBGenzai[[#This Row],[生年月日]],TODAY(),"Y")</f>
        <v>25</v>
      </c>
      <c r="N565" s="348">
        <v>1200</v>
      </c>
      <c r="O565" s="116"/>
      <c r="P565" s="348">
        <v>1650</v>
      </c>
      <c r="Q565" s="116"/>
      <c r="R565" s="348">
        <f t="shared" si="9"/>
        <v>450</v>
      </c>
      <c r="S565" s="85">
        <v>180000</v>
      </c>
      <c r="T565" s="78">
        <f>IF(OR(DBGenzai[[#This Row],[標準報酬]]="",DBGenzai[[#This Row],[標準報酬]]=0),"",ROUNDUP(_xlfn.XLOOKUP(DBGenzai[[#This Row],[標準報酬]],HDATE23[月  額],HDATE23[健康保険],"",0,1)-0.5,0))</f>
        <v>9027</v>
      </c>
      <c r="U5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5">
        <f ca="1">IF(DBGenzai[[#This Row],[年齢]]&lt;=69,_xlfn.XLOOKUP(DBGenzai[[#This Row],[標準報酬]],HDATE23[月  額],HDATE23[厚生年金],"",0,1),"0")</f>
        <v>16470</v>
      </c>
      <c r="W565" s="117">
        <v>45422</v>
      </c>
      <c r="X5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4" t="s">
        <v>1712</v>
      </c>
      <c r="Z565" s="112" t="s">
        <v>2297</v>
      </c>
      <c r="AA565" s="115" t="s">
        <v>2610</v>
      </c>
      <c r="AB565" s="115" t="s">
        <v>2611</v>
      </c>
      <c r="AC565" s="104">
        <v>45056</v>
      </c>
      <c r="AD565" s="104">
        <v>45061</v>
      </c>
      <c r="AE565" s="104">
        <v>45229</v>
      </c>
      <c r="AF565" s="104"/>
      <c r="AG565" s="104" t="s">
        <v>2622</v>
      </c>
      <c r="AH565" s="112" t="s">
        <v>2624</v>
      </c>
      <c r="AI565" s="118"/>
      <c r="AJ565" s="100">
        <f>DBGenzai[[#This Row],[入社日]]</f>
        <v>45061</v>
      </c>
      <c r="AK565" s="343"/>
      <c r="AL565" s="355"/>
      <c r="AM565" s="77"/>
      <c r="AN565" s="355"/>
      <c r="AO565" s="345"/>
    </row>
    <row r="566" spans="1:41">
      <c r="A566" s="111" t="s">
        <v>114</v>
      </c>
      <c r="B566" s="112">
        <v>230506</v>
      </c>
      <c r="C566" s="113">
        <v>232105</v>
      </c>
      <c r="D566" s="82" t="s">
        <v>152</v>
      </c>
      <c r="E566" s="101" t="s">
        <v>4630</v>
      </c>
      <c r="F566" s="256" t="s">
        <v>3771</v>
      </c>
      <c r="G566" s="256" t="s">
        <v>3772</v>
      </c>
      <c r="H566" s="115" t="s">
        <v>2600</v>
      </c>
      <c r="I566" s="115" t="s">
        <v>2609</v>
      </c>
      <c r="J566" s="112" t="s">
        <v>2005</v>
      </c>
      <c r="K566" s="112" t="s">
        <v>1711</v>
      </c>
      <c r="L566" s="362">
        <v>37030</v>
      </c>
      <c r="M566" s="112">
        <f ca="1">DATEDIF(DBGenzai[[#This Row],[生年月日]],TODAY(),"Y")</f>
        <v>24</v>
      </c>
      <c r="N566" s="348">
        <v>1310</v>
      </c>
      <c r="O566" s="116"/>
      <c r="P566" s="348">
        <v>1690</v>
      </c>
      <c r="Q566" s="116"/>
      <c r="R566" s="348">
        <f t="shared" si="9"/>
        <v>380</v>
      </c>
      <c r="S566" s="85">
        <v>280000</v>
      </c>
      <c r="T566" s="78">
        <f>IF(OR(DBGenzai[[#This Row],[標準報酬]]="",DBGenzai[[#This Row],[標準報酬]]=0),"",ROUNDUP(_xlfn.XLOOKUP(DBGenzai[[#This Row],[標準報酬]],HDATE23[月  額],HDATE23[健康保険],"",0,1)-0.5,0))</f>
        <v>14042</v>
      </c>
      <c r="U5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5">
        <f ca="1">IF(DBGenzai[[#This Row],[年齢]]&lt;=69,_xlfn.XLOOKUP(DBGenzai[[#This Row],[標準報酬]],HDATE23[月  額],HDATE23[厚生年金],"",0,1),"0")</f>
        <v>25620</v>
      </c>
      <c r="W566" s="117">
        <v>46527</v>
      </c>
      <c r="X5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4" t="s">
        <v>1712</v>
      </c>
      <c r="Z566" s="80" t="s">
        <v>2521</v>
      </c>
      <c r="AA566" s="83" t="s">
        <v>340</v>
      </c>
      <c r="AB566" s="83" t="s">
        <v>4059</v>
      </c>
      <c r="AC566" s="104">
        <v>45056</v>
      </c>
      <c r="AD566" s="104">
        <v>45061</v>
      </c>
      <c r="AE566" s="104">
        <v>45705</v>
      </c>
      <c r="AF566" s="104"/>
      <c r="AG566" s="104" t="s">
        <v>2623</v>
      </c>
      <c r="AH566" s="104" t="s">
        <v>2624</v>
      </c>
      <c r="AI566" s="118"/>
      <c r="AJ566" s="100">
        <f>DBGenzai[[#This Row],[入社日]]</f>
        <v>45061</v>
      </c>
      <c r="AK566" s="343"/>
      <c r="AL566" s="355"/>
      <c r="AM566" s="77"/>
      <c r="AN566" s="355"/>
      <c r="AO566" s="345"/>
    </row>
    <row r="567" spans="1:41">
      <c r="A567" s="111" t="s">
        <v>40</v>
      </c>
      <c r="B567" s="112">
        <v>230503</v>
      </c>
      <c r="C567" s="113">
        <v>242065</v>
      </c>
      <c r="D567" s="82" t="s">
        <v>95</v>
      </c>
      <c r="E567" s="259" t="s">
        <v>4625</v>
      </c>
      <c r="F567" s="101" t="s">
        <v>3093</v>
      </c>
      <c r="G567" s="6" t="s">
        <v>2649</v>
      </c>
      <c r="H567" s="115" t="s">
        <v>2603</v>
      </c>
      <c r="I567" s="115" t="s">
        <v>2606</v>
      </c>
      <c r="J567" s="112" t="s">
        <v>2005</v>
      </c>
      <c r="K567" s="112" t="s">
        <v>1711</v>
      </c>
      <c r="L567" s="362">
        <v>36708</v>
      </c>
      <c r="M567" s="112">
        <f ca="1">DATEDIF(DBGenzai[[#This Row],[生年月日]],TODAY(),"Y")</f>
        <v>25</v>
      </c>
      <c r="N567" s="348">
        <v>1310</v>
      </c>
      <c r="O567" s="116"/>
      <c r="P567" s="348">
        <v>1680</v>
      </c>
      <c r="Q567" s="116"/>
      <c r="R567" s="348">
        <f t="shared" si="9"/>
        <v>370</v>
      </c>
      <c r="S567" s="85">
        <v>260000</v>
      </c>
      <c r="T567" s="78">
        <f>IF(OR(DBGenzai[[#This Row],[標準報酬]]="",DBGenzai[[#This Row],[標準報酬]]=0),"",ROUNDUP(_xlfn.XLOOKUP(DBGenzai[[#This Row],[標準報酬]],HDATE23[月  額],HDATE23[健康保険],"",0,1)-0.5,0))</f>
        <v>13039</v>
      </c>
      <c r="U5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5">
        <f ca="1">IF(DBGenzai[[#This Row],[年齢]]&lt;=69,_xlfn.XLOOKUP(DBGenzai[[#This Row],[標準報酬]],HDATE23[月  額],HDATE23[厚生年金],"",0,1),"0")</f>
        <v>23790</v>
      </c>
      <c r="W567" s="117">
        <v>46184</v>
      </c>
      <c r="X5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4" t="s">
        <v>1712</v>
      </c>
      <c r="Z567" s="112" t="s">
        <v>2297</v>
      </c>
      <c r="AA567" s="115" t="s">
        <v>2610</v>
      </c>
      <c r="AB567" s="115" t="s">
        <v>2611</v>
      </c>
      <c r="AC567" s="104">
        <v>45056</v>
      </c>
      <c r="AD567" s="104">
        <v>45061</v>
      </c>
      <c r="AE567" s="104"/>
      <c r="AF567" s="104"/>
      <c r="AG567" s="104" t="s">
        <v>2622</v>
      </c>
      <c r="AH567" s="112" t="s">
        <v>2624</v>
      </c>
      <c r="AI567" s="118"/>
      <c r="AJ567" s="100">
        <f>DBGenzai[[#This Row],[入社日]]</f>
        <v>45061</v>
      </c>
      <c r="AK567" s="343"/>
      <c r="AL567" s="355"/>
      <c r="AM567" s="77"/>
      <c r="AN567" s="355"/>
      <c r="AO567" s="345"/>
    </row>
    <row r="568" spans="1:41">
      <c r="A568" s="111" t="s">
        <v>114</v>
      </c>
      <c r="B568" s="112">
        <v>230504</v>
      </c>
      <c r="C568" s="113">
        <v>242064</v>
      </c>
      <c r="D568" s="82" t="s">
        <v>95</v>
      </c>
      <c r="E568" s="101" t="s">
        <v>4625</v>
      </c>
      <c r="F568" s="101" t="s">
        <v>1987</v>
      </c>
      <c r="G568" s="6" t="s">
        <v>2649</v>
      </c>
      <c r="H568" s="115" t="s">
        <v>2602</v>
      </c>
      <c r="I568" s="115" t="s">
        <v>2607</v>
      </c>
      <c r="J568" s="112" t="s">
        <v>2005</v>
      </c>
      <c r="K568" s="112" t="s">
        <v>1711</v>
      </c>
      <c r="L568" s="362">
        <v>36849</v>
      </c>
      <c r="M568" s="112">
        <f ca="1">DATEDIF(DBGenzai[[#This Row],[生年月日]],TODAY(),"Y")</f>
        <v>25</v>
      </c>
      <c r="N568" s="348">
        <v>1310</v>
      </c>
      <c r="O568" s="116"/>
      <c r="P568" s="348">
        <v>1680</v>
      </c>
      <c r="Q568" s="116"/>
      <c r="R568" s="348">
        <f t="shared" si="9"/>
        <v>370</v>
      </c>
      <c r="S568" s="85">
        <v>300000</v>
      </c>
      <c r="T568" s="78">
        <f>IF(OR(DBGenzai[[#This Row],[標準報酬]]="",DBGenzai[[#This Row],[標準報酬]]=0),"",ROUNDUP(_xlfn.XLOOKUP(DBGenzai[[#This Row],[標準報酬]],HDATE23[月  額],HDATE23[健康保険],"",0,1)-0.5,0))</f>
        <v>15045</v>
      </c>
      <c r="U5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5">
        <f ca="1">IF(DBGenzai[[#This Row],[年齢]]&lt;=69,_xlfn.XLOOKUP(DBGenzai[[#This Row],[標準報酬]],HDATE23[月  額],HDATE23[厚生年金],"",0,1),"0")</f>
        <v>27450</v>
      </c>
      <c r="W568" s="117">
        <v>46184</v>
      </c>
      <c r="X5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4" t="s">
        <v>1712</v>
      </c>
      <c r="Z568" s="112" t="s">
        <v>1920</v>
      </c>
      <c r="AA568" s="115" t="s">
        <v>2612</v>
      </c>
      <c r="AB568" s="115" t="s">
        <v>2574</v>
      </c>
      <c r="AC568" s="104">
        <v>45056</v>
      </c>
      <c r="AD568" s="104">
        <v>45061</v>
      </c>
      <c r="AE568" s="104">
        <v>45915</v>
      </c>
      <c r="AF568" s="104"/>
      <c r="AG568" s="104" t="s">
        <v>2622</v>
      </c>
      <c r="AH568" s="112" t="s">
        <v>2624</v>
      </c>
      <c r="AI568" s="118"/>
      <c r="AJ568" s="100">
        <f>DBGenzai[[#This Row],[入社日]]</f>
        <v>45061</v>
      </c>
      <c r="AK568" s="343"/>
      <c r="AL568" s="355"/>
      <c r="AM568" s="77"/>
      <c r="AN568" s="355"/>
      <c r="AO568" s="345" t="s">
        <v>4394</v>
      </c>
    </row>
    <row r="569" spans="1:41" ht="18.75" customHeight="1">
      <c r="A569" s="111" t="s">
        <v>40</v>
      </c>
      <c r="B569" s="112">
        <v>230505</v>
      </c>
      <c r="C569" s="113">
        <v>212039</v>
      </c>
      <c r="D569" s="82" t="s">
        <v>107</v>
      </c>
      <c r="E569" s="101" t="s">
        <v>4622</v>
      </c>
      <c r="F569" s="101" t="s">
        <v>2641</v>
      </c>
      <c r="G569" s="6" t="s">
        <v>2650</v>
      </c>
      <c r="H569" s="115" t="s">
        <v>2601</v>
      </c>
      <c r="I569" s="115" t="s">
        <v>2608</v>
      </c>
      <c r="J569" s="112" t="s">
        <v>2005</v>
      </c>
      <c r="K569" s="112" t="s">
        <v>1711</v>
      </c>
      <c r="L569" s="362">
        <v>35429</v>
      </c>
      <c r="M569" s="112">
        <f ca="1">DATEDIF(DBGenzai[[#This Row],[生年月日]],TODAY(),"Y")</f>
        <v>28</v>
      </c>
      <c r="N569" s="348">
        <v>1310</v>
      </c>
      <c r="O569" s="116"/>
      <c r="P569" s="348">
        <v>1720</v>
      </c>
      <c r="Q569" s="116"/>
      <c r="R569" s="348">
        <f t="shared" si="9"/>
        <v>410</v>
      </c>
      <c r="S569" s="85">
        <v>280000</v>
      </c>
      <c r="T569" s="78">
        <f>IF(OR(DBGenzai[[#This Row],[標準報酬]]="",DBGenzai[[#This Row],[標準報酬]]=0),"",ROUNDUP(_xlfn.XLOOKUP(DBGenzai[[#This Row],[標準報酬]],HDATE23[月  額],HDATE23[健康保険],"",0,1)-0.5,0))</f>
        <v>14042</v>
      </c>
      <c r="U5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5">
        <f ca="1">IF(DBGenzai[[#This Row],[年齢]]&lt;=69,_xlfn.XLOOKUP(DBGenzai[[#This Row],[標準報酬]],HDATE23[月  額],HDATE23[厚生年金],"",0,1),"0")</f>
        <v>25620</v>
      </c>
      <c r="W569" s="117">
        <v>46902</v>
      </c>
      <c r="X5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4" t="s">
        <v>1712</v>
      </c>
      <c r="Z569" s="80" t="s">
        <v>1719</v>
      </c>
      <c r="AA569" s="83" t="s">
        <v>1720</v>
      </c>
      <c r="AB569" s="83" t="s">
        <v>2788</v>
      </c>
      <c r="AC569" s="104">
        <v>45056</v>
      </c>
      <c r="AD569" s="104">
        <v>45061</v>
      </c>
      <c r="AE569" s="104"/>
      <c r="AF569" s="104"/>
      <c r="AG569" s="104" t="s">
        <v>2622</v>
      </c>
      <c r="AH569" s="112" t="s">
        <v>2624</v>
      </c>
      <c r="AI569" s="118"/>
      <c r="AJ569" s="100">
        <f>DBGenzai[[#This Row],[入社日]]</f>
        <v>45061</v>
      </c>
      <c r="AK569" s="343"/>
      <c r="AL569" s="355"/>
      <c r="AM569" s="77"/>
      <c r="AN569" s="355"/>
      <c r="AO569" s="345"/>
    </row>
    <row r="570" spans="1:41">
      <c r="A570" s="111" t="s">
        <v>114</v>
      </c>
      <c r="B570" s="112">
        <v>210107</v>
      </c>
      <c r="C570" s="113">
        <v>8210056</v>
      </c>
      <c r="D570" s="82" t="s">
        <v>2126</v>
      </c>
      <c r="E570" s="101" t="s">
        <v>2421</v>
      </c>
      <c r="F570" s="101" t="s">
        <v>2421</v>
      </c>
      <c r="G570" s="101"/>
      <c r="H570" s="115" t="s">
        <v>119</v>
      </c>
      <c r="I570" s="115" t="s">
        <v>2626</v>
      </c>
      <c r="J570" s="112" t="s">
        <v>43</v>
      </c>
      <c r="K570" s="112" t="s">
        <v>44</v>
      </c>
      <c r="L570" s="362">
        <v>33227</v>
      </c>
      <c r="M570" s="112">
        <f ca="1">DATEDIF(DBGenzai[[#This Row],[生年月日]],TODAY(),"Y")</f>
        <v>34</v>
      </c>
      <c r="N570" s="348">
        <v>1430</v>
      </c>
      <c r="O570" s="116"/>
      <c r="P570" s="348">
        <v>2020</v>
      </c>
      <c r="Q570" s="116"/>
      <c r="R570" s="348">
        <f t="shared" si="9"/>
        <v>590</v>
      </c>
      <c r="S570" s="85">
        <v>410000</v>
      </c>
      <c r="T570" s="78">
        <f>IF(OR(DBGenzai[[#This Row],[標準報酬]]="",DBGenzai[[#This Row],[標準報酬]]=0),"",ROUNDUP(_xlfn.XLOOKUP(DBGenzai[[#This Row],[標準報酬]],HDATE23[月  額],HDATE23[健康保険],"",0,1)-0.5,0))</f>
        <v>20561</v>
      </c>
      <c r="U5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5">
        <f ca="1">IF(DBGenzai[[#This Row],[年齢]]&lt;=69,_xlfn.XLOOKUP(DBGenzai[[#This Row],[標準報酬]],HDATE23[月  額],HDATE23[厚生年金],"",0,1),"0")</f>
        <v>37515</v>
      </c>
      <c r="W570" s="117">
        <v>46545</v>
      </c>
      <c r="X5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4" t="s">
        <v>1712</v>
      </c>
      <c r="Z570" s="112" t="s">
        <v>2397</v>
      </c>
      <c r="AA570" s="115" t="s">
        <v>2625</v>
      </c>
      <c r="AB570" s="115" t="s">
        <v>2412</v>
      </c>
      <c r="AC570" s="104">
        <v>45073</v>
      </c>
      <c r="AD570" s="104">
        <v>45064</v>
      </c>
      <c r="AE570" s="104">
        <v>45699</v>
      </c>
      <c r="AF570" s="104"/>
      <c r="AG570" s="104" t="s">
        <v>2622</v>
      </c>
      <c r="AH570" s="112" t="s">
        <v>2656</v>
      </c>
      <c r="AI570" s="118"/>
      <c r="AJ570" s="100">
        <f>DBGenzai[[#This Row],[入社日]]</f>
        <v>45064</v>
      </c>
      <c r="AK570" s="343" t="s">
        <v>3819</v>
      </c>
      <c r="AL570" s="355">
        <v>45677</v>
      </c>
      <c r="AM570" s="77" t="s">
        <v>3819</v>
      </c>
      <c r="AN570" s="355">
        <v>45795</v>
      </c>
      <c r="AO570" s="345"/>
    </row>
    <row r="571" spans="1:41">
      <c r="A571" s="111" t="s">
        <v>40</v>
      </c>
      <c r="B571" s="112">
        <v>230507</v>
      </c>
      <c r="C571" s="113"/>
      <c r="D571" s="82" t="s">
        <v>234</v>
      </c>
      <c r="E571" s="101" t="s">
        <v>4640</v>
      </c>
      <c r="F571" s="256" t="s">
        <v>2749</v>
      </c>
      <c r="G571" s="256" t="s">
        <v>2750</v>
      </c>
      <c r="H571" s="115" t="s">
        <v>2614</v>
      </c>
      <c r="I571" s="115" t="s">
        <v>2615</v>
      </c>
      <c r="J571" s="112" t="s">
        <v>43</v>
      </c>
      <c r="K571" s="112" t="s">
        <v>44</v>
      </c>
      <c r="L571" s="362">
        <v>36566</v>
      </c>
      <c r="M571" s="112">
        <f ca="1">DATEDIF(DBGenzai[[#This Row],[生年月日]],TODAY(),"Y")</f>
        <v>25</v>
      </c>
      <c r="N571" s="348">
        <v>1350</v>
      </c>
      <c r="O571" s="116"/>
      <c r="P571" s="348">
        <v>1750</v>
      </c>
      <c r="Q571" s="116"/>
      <c r="R571" s="348">
        <f t="shared" si="9"/>
        <v>400</v>
      </c>
      <c r="S571" s="85">
        <v>300000</v>
      </c>
      <c r="T571" s="78">
        <f>IF(OR(DBGenzai[[#This Row],[標準報酬]]="",DBGenzai[[#This Row],[標準報酬]]=0),"",ROUNDUP(_xlfn.XLOOKUP(DBGenzai[[#This Row],[標準報酬]],HDATE23[月  額],HDATE23[健康保険],"",0,1)-0.5,0))</f>
        <v>15045</v>
      </c>
      <c r="U5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5">
        <f ca="1">IF(DBGenzai[[#This Row],[年齢]]&lt;=69,_xlfn.XLOOKUP(DBGenzai[[#This Row],[標準報酬]],HDATE23[月  額],HDATE23[厚生年金],"",0,1),"0")</f>
        <v>27450</v>
      </c>
      <c r="W571" s="117">
        <v>46931</v>
      </c>
      <c r="X5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4" t="s">
        <v>1712</v>
      </c>
      <c r="Z571" s="80" t="s">
        <v>238</v>
      </c>
      <c r="AA571" s="83" t="s">
        <v>239</v>
      </c>
      <c r="AB571" s="83" t="s">
        <v>2663</v>
      </c>
      <c r="AC571" s="104">
        <v>45063</v>
      </c>
      <c r="AD571" s="104">
        <v>45068</v>
      </c>
      <c r="AE571" s="104"/>
      <c r="AF571" s="104"/>
      <c r="AG571" s="104" t="s">
        <v>2722</v>
      </c>
      <c r="AH571" s="112" t="s">
        <v>2723</v>
      </c>
      <c r="AI571" s="118"/>
      <c r="AJ571" s="100">
        <f>DBGenzai[[#This Row],[入社日]]</f>
        <v>45068</v>
      </c>
      <c r="AK571" s="343"/>
      <c r="AL571" s="355"/>
      <c r="AM571" s="77"/>
      <c r="AN571" s="355"/>
      <c r="AO571" s="345"/>
    </row>
    <row r="572" spans="1:41">
      <c r="A572" s="111" t="s">
        <v>40</v>
      </c>
      <c r="B572" s="112">
        <v>230508</v>
      </c>
      <c r="C572" s="113"/>
      <c r="D572" s="82" t="s">
        <v>234</v>
      </c>
      <c r="E572" s="101" t="s">
        <v>4640</v>
      </c>
      <c r="F572" s="256" t="s">
        <v>2749</v>
      </c>
      <c r="G572" s="256" t="s">
        <v>2750</v>
      </c>
      <c r="H572" s="115" t="s">
        <v>2616</v>
      </c>
      <c r="I572" s="115" t="s">
        <v>2617</v>
      </c>
      <c r="J572" s="112" t="s">
        <v>43</v>
      </c>
      <c r="K572" s="112" t="s">
        <v>44</v>
      </c>
      <c r="L572" s="362">
        <v>37185</v>
      </c>
      <c r="M572" s="112">
        <f ca="1">DATEDIF(DBGenzai[[#This Row],[生年月日]],TODAY(),"Y")</f>
        <v>24</v>
      </c>
      <c r="N572" s="348">
        <v>1310</v>
      </c>
      <c r="O572" s="116"/>
      <c r="P572" s="348">
        <v>1700</v>
      </c>
      <c r="Q572" s="116"/>
      <c r="R572" s="348">
        <f t="shared" si="9"/>
        <v>390</v>
      </c>
      <c r="S572" s="85">
        <v>300000</v>
      </c>
      <c r="T572" s="78">
        <f>IF(OR(DBGenzai[[#This Row],[標準報酬]]="",DBGenzai[[#This Row],[標準報酬]]=0),"",ROUNDUP(_xlfn.XLOOKUP(DBGenzai[[#This Row],[標準報酬]],HDATE23[月  額],HDATE23[健康保険],"",0,1)-0.5,0))</f>
        <v>15045</v>
      </c>
      <c r="U5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5">
        <f ca="1">IF(DBGenzai[[#This Row],[年齢]]&lt;=69,_xlfn.XLOOKUP(DBGenzai[[#This Row],[標準報酬]],HDATE23[月  額],HDATE23[厚生年金],"",0,1),"0")</f>
        <v>27450</v>
      </c>
      <c r="W572" s="117">
        <v>46931</v>
      </c>
      <c r="X5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4" t="s">
        <v>1712</v>
      </c>
      <c r="Z572" s="80" t="s">
        <v>238</v>
      </c>
      <c r="AA572" s="83" t="s">
        <v>239</v>
      </c>
      <c r="AB572" s="83" t="s">
        <v>2663</v>
      </c>
      <c r="AC572" s="104">
        <v>45063</v>
      </c>
      <c r="AD572" s="104">
        <v>45068</v>
      </c>
      <c r="AE572" s="104"/>
      <c r="AF572" s="104"/>
      <c r="AG572" s="104" t="s">
        <v>2722</v>
      </c>
      <c r="AH572" s="112" t="s">
        <v>2723</v>
      </c>
      <c r="AI572" s="118"/>
      <c r="AJ572" s="100">
        <f>DBGenzai[[#This Row],[入社日]]</f>
        <v>45068</v>
      </c>
      <c r="AK572" s="343"/>
      <c r="AL572" s="355"/>
      <c r="AM572" s="77"/>
      <c r="AN572" s="355"/>
      <c r="AO572" s="345"/>
    </row>
    <row r="573" spans="1:41">
      <c r="A573" s="111" t="s">
        <v>114</v>
      </c>
      <c r="B573" s="112">
        <v>230509</v>
      </c>
      <c r="C573" s="113"/>
      <c r="D573" s="82" t="s">
        <v>234</v>
      </c>
      <c r="E573" s="101" t="s">
        <v>4640</v>
      </c>
      <c r="F573" s="256" t="s">
        <v>2749</v>
      </c>
      <c r="G573" s="256" t="s">
        <v>2750</v>
      </c>
      <c r="H573" s="115" t="s">
        <v>2618</v>
      </c>
      <c r="I573" s="115" t="s">
        <v>2619</v>
      </c>
      <c r="J573" s="112" t="s">
        <v>43</v>
      </c>
      <c r="K573" s="112" t="s">
        <v>44</v>
      </c>
      <c r="L573" s="362">
        <v>33983</v>
      </c>
      <c r="M573" s="112">
        <f ca="1">DATEDIF(DBGenzai[[#This Row],[生年月日]],TODAY(),"Y")</f>
        <v>32</v>
      </c>
      <c r="N573" s="348">
        <v>1250</v>
      </c>
      <c r="O573" s="116"/>
      <c r="P573" s="348">
        <v>1700</v>
      </c>
      <c r="Q573" s="116"/>
      <c r="R573" s="348">
        <f t="shared" si="9"/>
        <v>450</v>
      </c>
      <c r="S573" s="85">
        <v>280000</v>
      </c>
      <c r="T573" s="78">
        <f>IF(OR(DBGenzai[[#This Row],[標準報酬]]="",DBGenzai[[#This Row],[標準報酬]]=0),"",ROUNDUP(_xlfn.XLOOKUP(DBGenzai[[#This Row],[標準報酬]],HDATE23[月  額],HDATE23[健康保険],"",0,1)-0.5,0))</f>
        <v>14042</v>
      </c>
      <c r="U5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5">
        <f ca="1">IF(DBGenzai[[#This Row],[年齢]]&lt;=69,_xlfn.XLOOKUP(DBGenzai[[#This Row],[標準報酬]],HDATE23[月  額],HDATE23[厚生年金],"",0,1),"0")</f>
        <v>25620</v>
      </c>
      <c r="W573" s="117">
        <v>45835</v>
      </c>
      <c r="X5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4" t="s">
        <v>1712</v>
      </c>
      <c r="Z573" s="80" t="s">
        <v>238</v>
      </c>
      <c r="AA573" s="83" t="s">
        <v>239</v>
      </c>
      <c r="AB573" s="83" t="s">
        <v>4367</v>
      </c>
      <c r="AC573" s="104">
        <v>45077</v>
      </c>
      <c r="AD573" s="104">
        <v>45068</v>
      </c>
      <c r="AE573" s="104">
        <v>45568</v>
      </c>
      <c r="AF573" s="104"/>
      <c r="AG573" s="104" t="s">
        <v>2722</v>
      </c>
      <c r="AH573" s="112" t="s">
        <v>2723</v>
      </c>
      <c r="AI573" s="118"/>
      <c r="AJ573" s="100">
        <f>DBGenzai[[#This Row],[入社日]]</f>
        <v>45068</v>
      </c>
      <c r="AK573" s="343"/>
      <c r="AL573" s="355"/>
      <c r="AM573" s="77"/>
      <c r="AN573" s="355"/>
      <c r="AO573" s="345"/>
    </row>
    <row r="574" spans="1:41">
      <c r="A574" s="111" t="s">
        <v>114</v>
      </c>
      <c r="B574" s="80">
        <v>230510</v>
      </c>
      <c r="C574" s="81"/>
      <c r="D574" s="82" t="s">
        <v>234</v>
      </c>
      <c r="E574" s="101" t="s">
        <v>4640</v>
      </c>
      <c r="F574" s="256" t="s">
        <v>2749</v>
      </c>
      <c r="G574" s="256" t="s">
        <v>2750</v>
      </c>
      <c r="H574" s="83" t="s">
        <v>3813</v>
      </c>
      <c r="I574" s="83" t="s">
        <v>2620</v>
      </c>
      <c r="J574" s="112" t="s">
        <v>43</v>
      </c>
      <c r="K574" s="112" t="s">
        <v>44</v>
      </c>
      <c r="L574" s="84">
        <v>35086</v>
      </c>
      <c r="M574" s="80">
        <f ca="1">DATEDIF(DBGenzai[[#This Row],[生年月日]],TODAY(),"Y")</f>
        <v>29</v>
      </c>
      <c r="N574" s="348">
        <v>1250</v>
      </c>
      <c r="O574" s="85"/>
      <c r="P574" s="347">
        <v>1700</v>
      </c>
      <c r="Q574" s="85"/>
      <c r="R574" s="347">
        <f t="shared" si="9"/>
        <v>450</v>
      </c>
      <c r="S574" s="85">
        <v>320000</v>
      </c>
      <c r="T574" s="78">
        <f>IF(OR(DBGenzai[[#This Row],[標準報酬]]="",DBGenzai[[#This Row],[標準報酬]]=0),"",ROUNDUP(_xlfn.XLOOKUP(DBGenzai[[#This Row],[標準報酬]],HDATE23[月  額],HDATE23[健康保険],"",0,1)-0.5,0))</f>
        <v>16048</v>
      </c>
      <c r="U5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5">
        <f ca="1">IF(DBGenzai[[#This Row],[年齢]]&lt;=69,_xlfn.XLOOKUP(DBGenzai[[#This Row],[標準報酬]],HDATE23[月  額],HDATE23[厚生年金],"",0,1),"0")</f>
        <v>29280</v>
      </c>
      <c r="W574" s="117">
        <v>45835</v>
      </c>
      <c r="X5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4" t="s">
        <v>1712</v>
      </c>
      <c r="Z574" s="80" t="s">
        <v>238</v>
      </c>
      <c r="AA574" s="83" t="s">
        <v>239</v>
      </c>
      <c r="AB574" s="83" t="s">
        <v>2664</v>
      </c>
      <c r="AC574" s="87">
        <v>45077</v>
      </c>
      <c r="AD574" s="87">
        <v>45068</v>
      </c>
      <c r="AE574" s="87">
        <v>45531</v>
      </c>
      <c r="AF574" s="87"/>
      <c r="AG574" s="104" t="s">
        <v>2722</v>
      </c>
      <c r="AH574" s="112" t="s">
        <v>2723</v>
      </c>
      <c r="AJ574" s="100">
        <f>DBGenzai[[#This Row],[入社日]]</f>
        <v>45068</v>
      </c>
      <c r="AK574" s="343"/>
      <c r="AL574" s="355"/>
      <c r="AM574" s="77"/>
      <c r="AN574" s="355"/>
      <c r="AO574" s="345"/>
    </row>
    <row r="575" spans="1:41">
      <c r="A575" s="111" t="s">
        <v>114</v>
      </c>
      <c r="B575" s="112">
        <v>230601</v>
      </c>
      <c r="C575" s="113">
        <v>8210057</v>
      </c>
      <c r="D575" s="82" t="s">
        <v>2126</v>
      </c>
      <c r="E575" s="101" t="s">
        <v>2429</v>
      </c>
      <c r="F575" s="101" t="s">
        <v>2429</v>
      </c>
      <c r="G575" s="101"/>
      <c r="H575" s="115" t="s">
        <v>2629</v>
      </c>
      <c r="I575" s="115" t="s">
        <v>2630</v>
      </c>
      <c r="J575" s="112" t="s">
        <v>2005</v>
      </c>
      <c r="K575" s="112" t="s">
        <v>1711</v>
      </c>
      <c r="L575" s="362">
        <v>30966</v>
      </c>
      <c r="M575" s="112">
        <f ca="1">DATEDIF(DBGenzai[[#This Row],[生年月日]],TODAY(),"Y")</f>
        <v>41</v>
      </c>
      <c r="N575" s="348">
        <v>1430</v>
      </c>
      <c r="O575" s="116"/>
      <c r="P575" s="348">
        <v>2020</v>
      </c>
      <c r="Q575" s="116"/>
      <c r="R575" s="348">
        <f t="shared" si="9"/>
        <v>590</v>
      </c>
      <c r="S575" s="85">
        <v>380000</v>
      </c>
      <c r="T575" s="78">
        <f>IF(OR(DBGenzai[[#This Row],[標準報酬]]="",DBGenzai[[#This Row],[標準報酬]]=0),"",ROUNDUP(_xlfn.XLOOKUP(DBGenzai[[#This Row],[標準報酬]],HDATE23[月  額],HDATE23[健康保険],"",0,1)-0.5,0))</f>
        <v>19057</v>
      </c>
      <c r="U57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5">
        <f ca="1">IF(DBGenzai[[#This Row],[年齢]]&lt;=69,_xlfn.XLOOKUP(DBGenzai[[#This Row],[標準報酬]],HDATE23[月  額],HDATE23[厚生年金],"",0,1),"0")</f>
        <v>34770</v>
      </c>
      <c r="W575" s="117">
        <v>45701</v>
      </c>
      <c r="X5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4" t="s">
        <v>1712</v>
      </c>
      <c r="Z575" s="112" t="s">
        <v>249</v>
      </c>
      <c r="AA575" s="115" t="s">
        <v>250</v>
      </c>
      <c r="AB575" s="115" t="s">
        <v>4052</v>
      </c>
      <c r="AC575" s="104" t="s">
        <v>1697</v>
      </c>
      <c r="AD575" s="104">
        <v>45078</v>
      </c>
      <c r="AE575" s="104">
        <v>45687</v>
      </c>
      <c r="AF575" s="104"/>
      <c r="AG575" s="104" t="s">
        <v>2665</v>
      </c>
      <c r="AH575" s="112" t="s">
        <v>2666</v>
      </c>
      <c r="AI575" s="118"/>
      <c r="AJ575" s="100">
        <f>DBGenzai[[#This Row],[入社日]]</f>
        <v>45078</v>
      </c>
      <c r="AK575" s="343" t="s">
        <v>3819</v>
      </c>
      <c r="AL575" s="355">
        <v>45607</v>
      </c>
      <c r="AM575" s="77" t="s">
        <v>3819</v>
      </c>
      <c r="AN575" s="355">
        <v>46019</v>
      </c>
      <c r="AO575" s="345"/>
    </row>
    <row r="576" spans="1:41">
      <c r="A576" s="79" t="s">
        <v>40</v>
      </c>
      <c r="B576" s="80">
        <v>220504</v>
      </c>
      <c r="C576" s="81">
        <v>5547</v>
      </c>
      <c r="D576" s="82" t="s">
        <v>2125</v>
      </c>
      <c r="E576" s="101" t="s">
        <v>4672</v>
      </c>
      <c r="F576" s="101" t="s">
        <v>3196</v>
      </c>
      <c r="G576" s="101" t="s">
        <v>3153</v>
      </c>
      <c r="H576" s="83" t="s">
        <v>1184</v>
      </c>
      <c r="I576" s="83" t="s">
        <v>1185</v>
      </c>
      <c r="J576" s="80" t="s">
        <v>43</v>
      </c>
      <c r="K576" s="80" t="s">
        <v>44</v>
      </c>
      <c r="L576" s="84">
        <v>35828</v>
      </c>
      <c r="M576" s="80">
        <f ca="1">DATEDIF(DBGenzai[[#This Row],[生年月日]],TODAY(),"Y")</f>
        <v>27</v>
      </c>
      <c r="N576" s="347">
        <v>1330</v>
      </c>
      <c r="O576" s="85" t="s">
        <v>4748</v>
      </c>
      <c r="P576" s="347">
        <v>1745</v>
      </c>
      <c r="Q576" s="85" t="s">
        <v>4750</v>
      </c>
      <c r="R576" s="347">
        <f t="shared" si="9"/>
        <v>415</v>
      </c>
      <c r="S576" s="85">
        <v>280000</v>
      </c>
      <c r="T576" s="78">
        <f>IF(OR(DBGenzai[[#This Row],[標準報酬]]="",DBGenzai[[#This Row],[標準報酬]]=0),"",ROUNDUP(_xlfn.XLOOKUP(DBGenzai[[#This Row],[標準報酬]],HDATE23[月  額],HDATE23[健康保険],"",0,1)-0.5,0))</f>
        <v>14042</v>
      </c>
      <c r="U5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5">
        <f ca="1">IF(DBGenzai[[#This Row],[年齢]]&lt;=69,_xlfn.XLOOKUP(DBGenzai[[#This Row],[標準報酬]],HDATE23[月  額],HDATE23[厚生年金],"",0,1),"0")</f>
        <v>25620</v>
      </c>
      <c r="W576" s="86">
        <v>46536</v>
      </c>
      <c r="X5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82" t="s">
        <v>46</v>
      </c>
      <c r="Z576" s="80" t="s">
        <v>2109</v>
      </c>
      <c r="AA576" s="83" t="s">
        <v>2525</v>
      </c>
      <c r="AB576" s="83" t="s">
        <v>2565</v>
      </c>
      <c r="AC576" s="87">
        <v>45025</v>
      </c>
      <c r="AD576" s="87">
        <v>44690</v>
      </c>
      <c r="AE576" s="87"/>
      <c r="AF576" s="87"/>
      <c r="AG576" s="103" t="s">
        <v>932</v>
      </c>
      <c r="AH576" s="80" t="s">
        <v>945</v>
      </c>
      <c r="AI576" s="73" t="s">
        <v>2518</v>
      </c>
      <c r="AJ576" s="100">
        <f>DBGenzai[[#This Row],[入社日]]</f>
        <v>44690</v>
      </c>
      <c r="AK576" s="343"/>
      <c r="AL576" s="355"/>
      <c r="AM576" s="77"/>
      <c r="AN576" s="355"/>
      <c r="AO576" s="345"/>
    </row>
    <row r="577" spans="1:41">
      <c r="A577" s="111" t="s">
        <v>114</v>
      </c>
      <c r="B577" s="112">
        <v>230603</v>
      </c>
      <c r="C577" s="404">
        <v>8210058</v>
      </c>
      <c r="D577" s="82" t="s">
        <v>2129</v>
      </c>
      <c r="E577" s="82" t="s">
        <v>2427</v>
      </c>
      <c r="F577" s="82" t="s">
        <v>3814</v>
      </c>
      <c r="G577" s="101"/>
      <c r="H577" s="115" t="s">
        <v>2713</v>
      </c>
      <c r="I577" s="115" t="s">
        <v>2678</v>
      </c>
      <c r="J577" s="112" t="s">
        <v>2005</v>
      </c>
      <c r="K577" s="112" t="s">
        <v>1711</v>
      </c>
      <c r="L577" s="362">
        <v>34115</v>
      </c>
      <c r="M577" s="112">
        <f ca="1">DATEDIF(DBGenzai[[#This Row],[生年月日]],TODAY(),"Y")</f>
        <v>32</v>
      </c>
      <c r="N577" s="348">
        <v>1400</v>
      </c>
      <c r="O577" s="116"/>
      <c r="P577" s="348">
        <v>1990</v>
      </c>
      <c r="Q577" s="116"/>
      <c r="R577" s="348">
        <f t="shared" si="9"/>
        <v>590</v>
      </c>
      <c r="S577" s="85">
        <v>340000</v>
      </c>
      <c r="T577" s="78">
        <f>IF(OR(DBGenzai[[#This Row],[標準報酬]]="",DBGenzai[[#This Row],[標準報酬]]=0),"",ROUNDUP(_xlfn.XLOOKUP(DBGenzai[[#This Row],[標準報酬]],HDATE23[月  額],HDATE23[健康保険],"",0,1)-0.5,0))</f>
        <v>17051</v>
      </c>
      <c r="U5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5">
        <f ca="1">IF(DBGenzai[[#This Row],[年齢]]&lt;=69,_xlfn.XLOOKUP(DBGenzai[[#This Row],[標準報酬]],HDATE23[月  額],HDATE23[厚生年金],"",0,1),"0")</f>
        <v>31110</v>
      </c>
      <c r="W577" s="117">
        <v>46622</v>
      </c>
      <c r="X5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4" t="s">
        <v>1712</v>
      </c>
      <c r="Z577" s="112" t="s">
        <v>2763</v>
      </c>
      <c r="AA577" s="115" t="s">
        <v>2764</v>
      </c>
      <c r="AB577" s="115" t="s">
        <v>2771</v>
      </c>
      <c r="AC577" s="104">
        <v>45099</v>
      </c>
      <c r="AD577" s="104">
        <v>45089</v>
      </c>
      <c r="AE577" s="104">
        <v>45677</v>
      </c>
      <c r="AF577" s="104"/>
      <c r="AG577" s="104" t="s">
        <v>2767</v>
      </c>
      <c r="AH577" s="112" t="s">
        <v>2768</v>
      </c>
      <c r="AI577" s="118"/>
      <c r="AJ577" s="100">
        <f>DBGenzai[[#This Row],[入社日]]</f>
        <v>45089</v>
      </c>
      <c r="AK577" s="343" t="s">
        <v>3837</v>
      </c>
      <c r="AL577" s="355">
        <v>45834</v>
      </c>
      <c r="AM577" s="77" t="s">
        <v>3838</v>
      </c>
      <c r="AN577" s="355">
        <v>46270</v>
      </c>
      <c r="AO577" s="345"/>
    </row>
    <row r="578" spans="1:41">
      <c r="A578" s="111" t="s">
        <v>114</v>
      </c>
      <c r="B578" s="112">
        <v>220208</v>
      </c>
      <c r="C578" s="113"/>
      <c r="D578" s="82" t="s">
        <v>2103</v>
      </c>
      <c r="E578" s="101" t="s">
        <v>4619</v>
      </c>
      <c r="F578" s="101" t="s">
        <v>2747</v>
      </c>
      <c r="G578" s="101" t="s">
        <v>2748</v>
      </c>
      <c r="H578" s="115" t="s">
        <v>2745</v>
      </c>
      <c r="I578" s="115" t="s">
        <v>2746</v>
      </c>
      <c r="J578" s="112" t="s">
        <v>43</v>
      </c>
      <c r="K578" s="112" t="s">
        <v>44</v>
      </c>
      <c r="L578" s="362">
        <v>35358</v>
      </c>
      <c r="M578" s="112">
        <f ca="1">DATEDIF(DBGenzai[[#This Row],[生年月日]],TODAY(),"Y")</f>
        <v>29</v>
      </c>
      <c r="N578" s="348">
        <v>1300</v>
      </c>
      <c r="O578" s="116"/>
      <c r="P578" s="348">
        <v>1800</v>
      </c>
      <c r="Q578" s="116"/>
      <c r="R578" s="348">
        <f t="shared" si="9"/>
        <v>500</v>
      </c>
      <c r="S578" s="85">
        <v>260000</v>
      </c>
      <c r="T578" s="78">
        <f>IF(OR(DBGenzai[[#This Row],[標準報酬]]="",DBGenzai[[#This Row],[標準報酬]]=0),"",ROUNDUP(_xlfn.XLOOKUP(DBGenzai[[#This Row],[標準報酬]],HDATE23[月  額],HDATE23[健康保険],"",0,1)-0.5,0))</f>
        <v>13039</v>
      </c>
      <c r="U5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5">
        <f ca="1">IF(DBGenzai[[#This Row],[年齢]]&lt;=69,_xlfn.XLOOKUP(DBGenzai[[#This Row],[標準報酬]],HDATE23[月  額],HDATE23[厚生年金],"",0,1),"0")</f>
        <v>23790</v>
      </c>
      <c r="W578" s="117">
        <v>46742</v>
      </c>
      <c r="X5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4" t="s">
        <v>1712</v>
      </c>
      <c r="Z578" s="112" t="s">
        <v>2775</v>
      </c>
      <c r="AA578" s="115" t="s">
        <v>2774</v>
      </c>
      <c r="AB578" s="115" t="s">
        <v>2564</v>
      </c>
      <c r="AC578" s="104">
        <v>45101</v>
      </c>
      <c r="AD578" s="104">
        <v>45093</v>
      </c>
      <c r="AE578" s="104">
        <v>45755</v>
      </c>
      <c r="AF578" s="104"/>
      <c r="AG578" s="104" t="s">
        <v>2789</v>
      </c>
      <c r="AH578" s="112" t="s">
        <v>2790</v>
      </c>
      <c r="AI578" s="118" t="s">
        <v>2888</v>
      </c>
      <c r="AJ578" s="100">
        <f>DBGenzai[[#This Row],[入社日]]</f>
        <v>45093</v>
      </c>
      <c r="AK578" s="343"/>
      <c r="AL578" s="355"/>
      <c r="AM578" s="77"/>
      <c r="AN578" s="355"/>
      <c r="AO578" s="345"/>
    </row>
    <row r="579" spans="1:41">
      <c r="A579" s="111" t="s">
        <v>40</v>
      </c>
      <c r="B579" s="112">
        <v>230604</v>
      </c>
      <c r="C579" s="113">
        <v>232110</v>
      </c>
      <c r="D579" s="82" t="s">
        <v>152</v>
      </c>
      <c r="E579" s="101" t="s">
        <v>4630</v>
      </c>
      <c r="F579" s="256" t="s">
        <v>3771</v>
      </c>
      <c r="G579" s="256" t="s">
        <v>3772</v>
      </c>
      <c r="H579" s="115" t="s">
        <v>2724</v>
      </c>
      <c r="I579" s="115" t="s">
        <v>2725</v>
      </c>
      <c r="J579" s="112" t="s">
        <v>2005</v>
      </c>
      <c r="K579" s="112" t="s">
        <v>1711</v>
      </c>
      <c r="L579" s="362">
        <v>33756</v>
      </c>
      <c r="M579" s="112">
        <f ca="1">DATEDIF(DBGenzai[[#This Row],[生年月日]],TODAY(),"Y")</f>
        <v>33</v>
      </c>
      <c r="N579" s="348">
        <v>1310</v>
      </c>
      <c r="O579" s="116"/>
      <c r="P579" s="348">
        <v>1710</v>
      </c>
      <c r="Q579" s="116"/>
      <c r="R579" s="348">
        <f t="shared" si="9"/>
        <v>400</v>
      </c>
      <c r="S579" s="85">
        <v>280000</v>
      </c>
      <c r="T579" s="78">
        <f>IF(OR(DBGenzai[[#This Row],[標準報酬]]="",DBGenzai[[#This Row],[標準報酬]]=0),"",ROUNDUP(_xlfn.XLOOKUP(DBGenzai[[#This Row],[標準報酬]],HDATE23[月  額],HDATE23[健康保険],"",0,1)-0.5,0))</f>
        <v>14042</v>
      </c>
      <c r="U5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5">
        <f ca="1">IF(DBGenzai[[#This Row],[年齢]]&lt;=69,_xlfn.XLOOKUP(DBGenzai[[#This Row],[標準報酬]],HDATE23[月  額],HDATE23[厚生年金],"",0,1),"0")</f>
        <v>25620</v>
      </c>
      <c r="W579" s="117">
        <v>46550</v>
      </c>
      <c r="X5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4" t="s">
        <v>1712</v>
      </c>
      <c r="Z579" s="112" t="s">
        <v>2765</v>
      </c>
      <c r="AA579" s="115" t="s">
        <v>2760</v>
      </c>
      <c r="AB579" s="115" t="s">
        <v>2762</v>
      </c>
      <c r="AC579" s="104">
        <v>45089</v>
      </c>
      <c r="AD579" s="104">
        <v>45093</v>
      </c>
      <c r="AE579" s="104"/>
      <c r="AF579" s="104"/>
      <c r="AG579" s="104" t="s">
        <v>2789</v>
      </c>
      <c r="AH579" s="112" t="s">
        <v>2790</v>
      </c>
      <c r="AI579" s="118"/>
      <c r="AJ579" s="100">
        <f>DBGenzai[[#This Row],[入社日]]</f>
        <v>45093</v>
      </c>
      <c r="AK579" s="343"/>
      <c r="AL579" s="355"/>
      <c r="AM579" s="77"/>
      <c r="AN579" s="355"/>
      <c r="AO579" s="345"/>
    </row>
    <row r="580" spans="1:41">
      <c r="A580" s="111" t="s">
        <v>40</v>
      </c>
      <c r="B580" s="112">
        <v>230608</v>
      </c>
      <c r="C580" s="113">
        <v>232108</v>
      </c>
      <c r="D580" s="82" t="s">
        <v>152</v>
      </c>
      <c r="E580" s="101" t="s">
        <v>4630</v>
      </c>
      <c r="F580" s="256" t="s">
        <v>3771</v>
      </c>
      <c r="G580" s="256" t="s">
        <v>3772</v>
      </c>
      <c r="H580" s="115" t="s">
        <v>2732</v>
      </c>
      <c r="I580" s="115" t="s">
        <v>2733</v>
      </c>
      <c r="J580" s="112" t="s">
        <v>2005</v>
      </c>
      <c r="K580" s="112" t="s">
        <v>1711</v>
      </c>
      <c r="L580" s="362">
        <v>36244</v>
      </c>
      <c r="M580" s="112">
        <f ca="1">DATEDIF(DBGenzai[[#This Row],[生年月日]],TODAY(),"Y")</f>
        <v>26</v>
      </c>
      <c r="N580" s="348">
        <v>1320</v>
      </c>
      <c r="O580" s="116"/>
      <c r="P580" s="348">
        <v>1720</v>
      </c>
      <c r="Q580" s="116"/>
      <c r="R580" s="348">
        <f t="shared" si="9"/>
        <v>400</v>
      </c>
      <c r="S580" s="85">
        <v>260000</v>
      </c>
      <c r="T580" s="78">
        <f>IF(OR(DBGenzai[[#This Row],[標準報酬]]="",DBGenzai[[#This Row],[標準報酬]]=0),"",ROUNDUP(_xlfn.XLOOKUP(DBGenzai[[#This Row],[標準報酬]],HDATE23[月  額],HDATE23[健康保険],"",0,1)-0.5,0))</f>
        <v>13039</v>
      </c>
      <c r="U5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5">
        <f ca="1">IF(DBGenzai[[#This Row],[年齢]]&lt;=69,_xlfn.XLOOKUP(DBGenzai[[#This Row],[標準報酬]],HDATE23[月  額],HDATE23[厚生年金],"",0,1),"0")</f>
        <v>23790</v>
      </c>
      <c r="W580" s="117">
        <v>46550</v>
      </c>
      <c r="X5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4" t="s">
        <v>1712</v>
      </c>
      <c r="Z580" s="112" t="s">
        <v>2765</v>
      </c>
      <c r="AA580" s="115" t="s">
        <v>2760</v>
      </c>
      <c r="AB580" s="115" t="s">
        <v>2762</v>
      </c>
      <c r="AC580" s="104">
        <v>45089</v>
      </c>
      <c r="AD580" s="104">
        <v>45093</v>
      </c>
      <c r="AE580" s="104"/>
      <c r="AF580" s="104"/>
      <c r="AG580" s="104" t="s">
        <v>2791</v>
      </c>
      <c r="AH580" s="112" t="s">
        <v>2790</v>
      </c>
      <c r="AI580" s="118"/>
      <c r="AJ580" s="100">
        <f>DBGenzai[[#This Row],[入社日]]</f>
        <v>45093</v>
      </c>
      <c r="AK580" s="343"/>
      <c r="AL580" s="355"/>
      <c r="AM580" s="77"/>
      <c r="AN580" s="355"/>
      <c r="AO580" s="345"/>
    </row>
    <row r="581" spans="1:41">
      <c r="A581" s="111" t="s">
        <v>40</v>
      </c>
      <c r="B581" s="112">
        <v>230611</v>
      </c>
      <c r="C581" s="113">
        <v>232109</v>
      </c>
      <c r="D581" s="82" t="s">
        <v>152</v>
      </c>
      <c r="E581" s="101" t="s">
        <v>4630</v>
      </c>
      <c r="F581" s="256" t="s">
        <v>3771</v>
      </c>
      <c r="G581" s="256" t="s">
        <v>3772</v>
      </c>
      <c r="H581" s="115" t="s">
        <v>2738</v>
      </c>
      <c r="I581" s="115" t="s">
        <v>2739</v>
      </c>
      <c r="J581" s="112" t="s">
        <v>2005</v>
      </c>
      <c r="K581" s="112" t="s">
        <v>1711</v>
      </c>
      <c r="L581" s="362">
        <v>36586</v>
      </c>
      <c r="M581" s="112">
        <f ca="1">DATEDIF(DBGenzai[[#This Row],[生年月日]],TODAY(),"Y")</f>
        <v>25</v>
      </c>
      <c r="N581" s="348">
        <v>1310</v>
      </c>
      <c r="O581" s="116"/>
      <c r="P581" s="348">
        <v>1740</v>
      </c>
      <c r="Q581" s="116"/>
      <c r="R581" s="348">
        <f t="shared" si="9"/>
        <v>430</v>
      </c>
      <c r="S581" s="85">
        <v>280000</v>
      </c>
      <c r="T581" s="78">
        <f>IF(OR(DBGenzai[[#This Row],[標準報酬]]="",DBGenzai[[#This Row],[標準報酬]]=0),"",ROUNDUP(_xlfn.XLOOKUP(DBGenzai[[#This Row],[標準報酬]],HDATE23[月  額],HDATE23[健康保険],"",0,1)-0.5,0))</f>
        <v>14042</v>
      </c>
      <c r="U5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5">
        <f ca="1">IF(DBGenzai[[#This Row],[年齢]]&lt;=69,_xlfn.XLOOKUP(DBGenzai[[#This Row],[標準報酬]],HDATE23[月  額],HDATE23[厚生年金],"",0,1),"0")</f>
        <v>25620</v>
      </c>
      <c r="W581" s="117">
        <v>46550</v>
      </c>
      <c r="X5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4" t="s">
        <v>1712</v>
      </c>
      <c r="Z581" s="112" t="s">
        <v>2765</v>
      </c>
      <c r="AA581" s="115" t="s">
        <v>2760</v>
      </c>
      <c r="AB581" s="115" t="s">
        <v>2761</v>
      </c>
      <c r="AC581" s="104">
        <v>45089</v>
      </c>
      <c r="AD581" s="104">
        <v>45093</v>
      </c>
      <c r="AE581" s="104"/>
      <c r="AF581" s="104"/>
      <c r="AG581" s="104" t="s">
        <v>2791</v>
      </c>
      <c r="AH581" s="112" t="s">
        <v>2790</v>
      </c>
      <c r="AI581" s="118"/>
      <c r="AJ581" s="100">
        <f>DBGenzai[[#This Row],[入社日]]</f>
        <v>45093</v>
      </c>
      <c r="AK581" s="343"/>
      <c r="AL581" s="355"/>
      <c r="AM581" s="77"/>
      <c r="AN581" s="355"/>
      <c r="AO581" s="345"/>
    </row>
    <row r="582" spans="1:41">
      <c r="A582" s="111" t="s">
        <v>114</v>
      </c>
      <c r="B582" s="112">
        <v>230605</v>
      </c>
      <c r="C582" s="113">
        <v>232113</v>
      </c>
      <c r="D582" s="82" t="s">
        <v>152</v>
      </c>
      <c r="E582" s="101" t="s">
        <v>4630</v>
      </c>
      <c r="F582" s="256" t="s">
        <v>3771</v>
      </c>
      <c r="G582" s="256" t="s">
        <v>3772</v>
      </c>
      <c r="H582" s="115" t="s">
        <v>2726</v>
      </c>
      <c r="I582" s="115" t="s">
        <v>2727</v>
      </c>
      <c r="J582" s="112" t="s">
        <v>2005</v>
      </c>
      <c r="K582" s="112" t="s">
        <v>1711</v>
      </c>
      <c r="L582" s="362">
        <v>36477</v>
      </c>
      <c r="M582" s="112">
        <f ca="1">DATEDIF(DBGenzai[[#This Row],[生年月日]],TODAY(),"Y")</f>
        <v>26</v>
      </c>
      <c r="N582" s="348">
        <v>1300</v>
      </c>
      <c r="O582" s="116"/>
      <c r="P582" s="348">
        <v>1690</v>
      </c>
      <c r="Q582" s="116"/>
      <c r="R582" s="348">
        <f t="shared" si="9"/>
        <v>390</v>
      </c>
      <c r="S582" s="85">
        <v>240000</v>
      </c>
      <c r="T582" s="78">
        <f>IF(OR(DBGenzai[[#This Row],[標準報酬]]="",DBGenzai[[#This Row],[標準報酬]]=0),"",ROUNDUP(_xlfn.XLOOKUP(DBGenzai[[#This Row],[標準報酬]],HDATE23[月  額],HDATE23[健康保険],"",0,1)-0.5,0))</f>
        <v>12036</v>
      </c>
      <c r="U5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5">
        <f ca="1">IF(DBGenzai[[#This Row],[年齢]]&lt;=69,_xlfn.XLOOKUP(DBGenzai[[#This Row],[標準報酬]],HDATE23[月  額],HDATE23[厚生年金],"",0,1),"0")</f>
        <v>21960</v>
      </c>
      <c r="W582" s="117">
        <v>46550</v>
      </c>
      <c r="X5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4" t="s">
        <v>1712</v>
      </c>
      <c r="Z582" s="112" t="s">
        <v>208</v>
      </c>
      <c r="AA582" s="115" t="s">
        <v>1714</v>
      </c>
      <c r="AB582" s="115" t="s">
        <v>3353</v>
      </c>
      <c r="AC582" s="104">
        <v>45089</v>
      </c>
      <c r="AD582" s="104">
        <v>45093</v>
      </c>
      <c r="AE582" s="104">
        <v>45653</v>
      </c>
      <c r="AF582" s="104"/>
      <c r="AG582" s="104" t="s">
        <v>2791</v>
      </c>
      <c r="AH582" s="112" t="s">
        <v>2790</v>
      </c>
      <c r="AI582" s="118"/>
      <c r="AJ582" s="100">
        <f>DBGenzai[[#This Row],[入社日]]</f>
        <v>45093</v>
      </c>
      <c r="AK582" s="343"/>
      <c r="AL582" s="355"/>
      <c r="AM582" s="77"/>
      <c r="AN582" s="355"/>
      <c r="AO582" s="345"/>
    </row>
    <row r="583" spans="1:41">
      <c r="A583" s="111" t="s">
        <v>114</v>
      </c>
      <c r="B583" s="112">
        <v>230606</v>
      </c>
      <c r="C583" s="113">
        <v>232112</v>
      </c>
      <c r="D583" s="82" t="s">
        <v>152</v>
      </c>
      <c r="E583" s="101" t="s">
        <v>4630</v>
      </c>
      <c r="F583" s="256" t="s">
        <v>3771</v>
      </c>
      <c r="G583" s="256" t="s">
        <v>3772</v>
      </c>
      <c r="H583" s="115" t="s">
        <v>2728</v>
      </c>
      <c r="I583" s="115" t="s">
        <v>2729</v>
      </c>
      <c r="J583" s="112" t="s">
        <v>2005</v>
      </c>
      <c r="K583" s="112" t="s">
        <v>1711</v>
      </c>
      <c r="L583" s="362">
        <v>36426</v>
      </c>
      <c r="M583" s="112">
        <f ca="1">DATEDIF(DBGenzai[[#This Row],[生年月日]],TODAY(),"Y")</f>
        <v>26</v>
      </c>
      <c r="N583" s="348">
        <v>1310</v>
      </c>
      <c r="O583" s="116"/>
      <c r="P583" s="348">
        <v>1690</v>
      </c>
      <c r="Q583" s="116"/>
      <c r="R583" s="348">
        <f t="shared" si="9"/>
        <v>380</v>
      </c>
      <c r="S583" s="85">
        <v>260000</v>
      </c>
      <c r="T583" s="78">
        <f>IF(OR(DBGenzai[[#This Row],[標準報酬]]="",DBGenzai[[#This Row],[標準報酬]]=0),"",ROUNDUP(_xlfn.XLOOKUP(DBGenzai[[#This Row],[標準報酬]],HDATE23[月  額],HDATE23[健康保険],"",0,1)-0.5,0))</f>
        <v>13039</v>
      </c>
      <c r="U5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5">
        <f ca="1">IF(DBGenzai[[#This Row],[年齢]]&lt;=69,_xlfn.XLOOKUP(DBGenzai[[#This Row],[標準報酬]],HDATE23[月  額],HDATE23[厚生年金],"",0,1),"0")</f>
        <v>23790</v>
      </c>
      <c r="W583" s="117">
        <v>46550</v>
      </c>
      <c r="X5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4" t="s">
        <v>1712</v>
      </c>
      <c r="Z583" s="112" t="s">
        <v>2766</v>
      </c>
      <c r="AA583" s="115" t="s">
        <v>2155</v>
      </c>
      <c r="AB583" s="115" t="s">
        <v>2759</v>
      </c>
      <c r="AC583" s="104">
        <v>45089</v>
      </c>
      <c r="AD583" s="104">
        <v>45093</v>
      </c>
      <c r="AE583" s="104">
        <v>45700</v>
      </c>
      <c r="AF583" s="104"/>
      <c r="AG583" s="104" t="s">
        <v>2791</v>
      </c>
      <c r="AH583" s="112" t="s">
        <v>2790</v>
      </c>
      <c r="AI583" s="118"/>
      <c r="AJ583" s="100">
        <f>DBGenzai[[#This Row],[入社日]]</f>
        <v>45093</v>
      </c>
      <c r="AK583" s="343"/>
      <c r="AL583" s="355"/>
      <c r="AM583" s="77"/>
      <c r="AN583" s="355"/>
      <c r="AO583" s="345"/>
    </row>
    <row r="584" spans="1:41">
      <c r="A584" s="111" t="s">
        <v>114</v>
      </c>
      <c r="B584" s="112">
        <v>230607</v>
      </c>
      <c r="C584" s="113">
        <v>232111</v>
      </c>
      <c r="D584" s="82" t="s">
        <v>152</v>
      </c>
      <c r="E584" s="101" t="s">
        <v>4630</v>
      </c>
      <c r="F584" s="256" t="s">
        <v>3771</v>
      </c>
      <c r="G584" s="256" t="s">
        <v>3772</v>
      </c>
      <c r="H584" s="115" t="s">
        <v>2730</v>
      </c>
      <c r="I584" s="115" t="s">
        <v>2731</v>
      </c>
      <c r="J584" s="112" t="s">
        <v>2005</v>
      </c>
      <c r="K584" s="112" t="s">
        <v>1711</v>
      </c>
      <c r="L584" s="362">
        <v>34445</v>
      </c>
      <c r="M584" s="112">
        <f ca="1">DATEDIF(DBGenzai[[#This Row],[生年月日]],TODAY(),"Y")</f>
        <v>31</v>
      </c>
      <c r="N584" s="348">
        <v>1310</v>
      </c>
      <c r="O584" s="116"/>
      <c r="P584" s="348">
        <v>1690</v>
      </c>
      <c r="Q584" s="116"/>
      <c r="R584" s="348">
        <f t="shared" si="9"/>
        <v>380</v>
      </c>
      <c r="S584" s="85">
        <v>260000</v>
      </c>
      <c r="T584" s="78">
        <f>IF(OR(DBGenzai[[#This Row],[標準報酬]]="",DBGenzai[[#This Row],[標準報酬]]=0),"",ROUNDUP(_xlfn.XLOOKUP(DBGenzai[[#This Row],[標準報酬]],HDATE23[月  額],HDATE23[健康保険],"",0,1)-0.5,0))</f>
        <v>13039</v>
      </c>
      <c r="U5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5">
        <f ca="1">IF(DBGenzai[[#This Row],[年齢]]&lt;=69,_xlfn.XLOOKUP(DBGenzai[[#This Row],[標準報酬]],HDATE23[月  額],HDATE23[厚生年金],"",0,1),"0")</f>
        <v>23790</v>
      </c>
      <c r="W584" s="117">
        <v>46550</v>
      </c>
      <c r="X5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4" t="s">
        <v>1712</v>
      </c>
      <c r="Z584" s="112" t="s">
        <v>2765</v>
      </c>
      <c r="AA584" s="115" t="s">
        <v>2760</v>
      </c>
      <c r="AB584" s="115" t="s">
        <v>2761</v>
      </c>
      <c r="AC584" s="104">
        <v>45089</v>
      </c>
      <c r="AD584" s="104">
        <v>45093</v>
      </c>
      <c r="AE584" s="104">
        <v>45698</v>
      </c>
      <c r="AF584" s="104"/>
      <c r="AG584" s="104" t="s">
        <v>2791</v>
      </c>
      <c r="AH584" s="112" t="s">
        <v>2790</v>
      </c>
      <c r="AI584" s="118"/>
      <c r="AJ584" s="100">
        <f>DBGenzai[[#This Row],[入社日]]</f>
        <v>45093</v>
      </c>
      <c r="AK584" s="343"/>
      <c r="AL584" s="355"/>
      <c r="AM584" s="77"/>
      <c r="AN584" s="355"/>
      <c r="AO584" s="345"/>
    </row>
    <row r="585" spans="1:41">
      <c r="A585" s="111" t="s">
        <v>114</v>
      </c>
      <c r="B585" s="231">
        <v>230609</v>
      </c>
      <c r="C585" s="397">
        <v>232101</v>
      </c>
      <c r="D585" s="82" t="s">
        <v>152</v>
      </c>
      <c r="E585" s="101" t="s">
        <v>4630</v>
      </c>
      <c r="F585" s="256" t="s">
        <v>3771</v>
      </c>
      <c r="G585" s="256" t="s">
        <v>3772</v>
      </c>
      <c r="H585" s="233" t="s">
        <v>2734</v>
      </c>
      <c r="I585" s="233" t="s">
        <v>2735</v>
      </c>
      <c r="J585" s="112" t="s">
        <v>2005</v>
      </c>
      <c r="K585" s="112" t="s">
        <v>1711</v>
      </c>
      <c r="L585" s="363">
        <v>33830</v>
      </c>
      <c r="M585" s="112">
        <f ca="1">DATEDIF(DBGenzai[[#This Row],[生年月日]],TODAY(),"Y")</f>
        <v>33</v>
      </c>
      <c r="N585" s="348">
        <v>1300</v>
      </c>
      <c r="O585" s="235"/>
      <c r="P585" s="348">
        <v>1690</v>
      </c>
      <c r="Q585" s="235"/>
      <c r="R585" s="350">
        <f t="shared" si="9"/>
        <v>390</v>
      </c>
      <c r="S585" s="85">
        <v>220000</v>
      </c>
      <c r="T585" s="78">
        <f>IF(OR(DBGenzai[[#This Row],[標準報酬]]="",DBGenzai[[#This Row],[標準報酬]]=0),"",ROUNDUP(_xlfn.XLOOKUP(DBGenzai[[#This Row],[標準報酬]],HDATE23[月  額],HDATE23[健康保険],"",0,1)-0.5,0))</f>
        <v>11033</v>
      </c>
      <c r="U5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8">
        <f ca="1">IF(DBGenzai[[#This Row],[年齢]]&lt;=69,_xlfn.XLOOKUP(DBGenzai[[#This Row],[標準報酬]],HDATE23[月  額],HDATE23[厚生年金],"",0,1),"0")</f>
        <v>20130</v>
      </c>
      <c r="W585" s="117">
        <v>46550</v>
      </c>
      <c r="X5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4" t="s">
        <v>1712</v>
      </c>
      <c r="Z585" s="231" t="s">
        <v>208</v>
      </c>
      <c r="AA585" s="115" t="s">
        <v>1728</v>
      </c>
      <c r="AB585" s="115" t="s">
        <v>3849</v>
      </c>
      <c r="AC585" s="104">
        <v>45388</v>
      </c>
      <c r="AD585" s="104">
        <v>45093</v>
      </c>
      <c r="AE585" s="234">
        <v>45572</v>
      </c>
      <c r="AF585" s="234"/>
      <c r="AG585" s="234" t="s">
        <v>2791</v>
      </c>
      <c r="AH585" s="112" t="s">
        <v>2790</v>
      </c>
      <c r="AI585" s="118"/>
      <c r="AJ585" s="100">
        <f>DBGenzai[[#This Row],[入社日]]</f>
        <v>45093</v>
      </c>
      <c r="AK585" s="343"/>
      <c r="AL585" s="355"/>
      <c r="AM585" s="77"/>
      <c r="AN585" s="355"/>
      <c r="AO585" s="345"/>
    </row>
    <row r="586" spans="1:41">
      <c r="A586" s="455" t="s">
        <v>114</v>
      </c>
      <c r="B586" s="112">
        <v>230610</v>
      </c>
      <c r="C586" s="113">
        <v>232106</v>
      </c>
      <c r="D586" s="82" t="s">
        <v>152</v>
      </c>
      <c r="E586" s="101" t="s">
        <v>4630</v>
      </c>
      <c r="F586" s="256" t="s">
        <v>3771</v>
      </c>
      <c r="G586" s="256" t="s">
        <v>3772</v>
      </c>
      <c r="H586" s="115" t="s">
        <v>2736</v>
      </c>
      <c r="I586" s="115" t="s">
        <v>2737</v>
      </c>
      <c r="J586" s="112" t="s">
        <v>2005</v>
      </c>
      <c r="K586" s="112" t="s">
        <v>1711</v>
      </c>
      <c r="L586" s="362">
        <v>37030</v>
      </c>
      <c r="M586" s="112">
        <f ca="1">DATEDIF(DBGenzai[[#This Row],[生年月日]],TODAY(),"Y")</f>
        <v>24</v>
      </c>
      <c r="N586" s="348">
        <v>1300</v>
      </c>
      <c r="O586" s="116"/>
      <c r="P586" s="348">
        <v>1690</v>
      </c>
      <c r="Q586" s="116"/>
      <c r="R586" s="348">
        <f t="shared" si="9"/>
        <v>390</v>
      </c>
      <c r="S586" s="85">
        <v>260000</v>
      </c>
      <c r="T586" s="78">
        <f>IF(OR(DBGenzai[[#This Row],[標準報酬]]="",DBGenzai[[#This Row],[標準報酬]]=0),"",ROUNDUP(_xlfn.XLOOKUP(DBGenzai[[#This Row],[標準報酬]],HDATE23[月  額],HDATE23[健康保険],"",0,1)-0.5,0))</f>
        <v>13039</v>
      </c>
      <c r="U5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5">
        <f ca="1">IF(DBGenzai[[#This Row],[年齢]]&lt;=69,_xlfn.XLOOKUP(DBGenzai[[#This Row],[標準報酬]],HDATE23[月  額],HDATE23[厚生年金],"",0,1),"0")</f>
        <v>23790</v>
      </c>
      <c r="W586" s="117">
        <v>46550</v>
      </c>
      <c r="X5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4" t="s">
        <v>1712</v>
      </c>
      <c r="Z586" s="112" t="s">
        <v>208</v>
      </c>
      <c r="AA586" s="115" t="s">
        <v>1714</v>
      </c>
      <c r="AB586" s="115" t="s">
        <v>4274</v>
      </c>
      <c r="AC586" s="104">
        <v>45412</v>
      </c>
      <c r="AD586" s="104">
        <v>45093</v>
      </c>
      <c r="AE586" s="104">
        <v>45702</v>
      </c>
      <c r="AF586" s="104"/>
      <c r="AG586" s="104" t="s">
        <v>2791</v>
      </c>
      <c r="AH586" s="112" t="s">
        <v>2790</v>
      </c>
      <c r="AI586" s="118"/>
      <c r="AJ586" s="100">
        <f>DBGenzai[[#This Row],[入社日]]</f>
        <v>45093</v>
      </c>
      <c r="AK586" s="343"/>
      <c r="AL586" s="355"/>
      <c r="AM586" s="77"/>
      <c r="AN586" s="355"/>
      <c r="AO586" s="345"/>
    </row>
    <row r="587" spans="1:41">
      <c r="A587" s="112" t="s">
        <v>114</v>
      </c>
      <c r="B587" s="112">
        <v>210609</v>
      </c>
      <c r="C587" s="113">
        <v>8210059</v>
      </c>
      <c r="D587" s="82" t="s">
        <v>2129</v>
      </c>
      <c r="E587" s="101" t="s">
        <v>3161</v>
      </c>
      <c r="F587" s="101" t="s">
        <v>2782</v>
      </c>
      <c r="G587" s="101"/>
      <c r="H587" s="220" t="s">
        <v>358</v>
      </c>
      <c r="I587" s="220" t="s">
        <v>162</v>
      </c>
      <c r="J587" s="221" t="s">
        <v>43</v>
      </c>
      <c r="K587" s="221" t="s">
        <v>44</v>
      </c>
      <c r="L587" s="222">
        <v>34826</v>
      </c>
      <c r="M587" s="112">
        <f ca="1">DATEDIF(DBGenzai[[#This Row],[生年月日]],TODAY(),"Y")</f>
        <v>30</v>
      </c>
      <c r="N587" s="348">
        <v>1400</v>
      </c>
      <c r="O587" s="116"/>
      <c r="P587" s="348">
        <v>1960</v>
      </c>
      <c r="Q587" s="116"/>
      <c r="R587" s="348">
        <f t="shared" si="9"/>
        <v>560</v>
      </c>
      <c r="S587" s="85">
        <v>220000</v>
      </c>
      <c r="T587" s="78">
        <f>IF(OR(DBGenzai[[#This Row],[標準報酬]]="",DBGenzai[[#This Row],[標準報酬]]=0),"",ROUNDUP(_xlfn.XLOOKUP(DBGenzai[[#This Row],[標準報酬]],HDATE23[月  額],HDATE23[健康保険],"",0,1)-0.5,0))</f>
        <v>11033</v>
      </c>
      <c r="U5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5">
        <f ca="1">IF(DBGenzai[[#This Row],[年齢]]&lt;=69,_xlfn.XLOOKUP(DBGenzai[[#This Row],[標準報酬]],HDATE23[月  額],HDATE23[厚生年金],"",0,1),"0")</f>
        <v>20130</v>
      </c>
      <c r="W587" s="117">
        <v>45418</v>
      </c>
      <c r="X5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4" t="s">
        <v>1712</v>
      </c>
      <c r="Z587" s="112" t="s">
        <v>2763</v>
      </c>
      <c r="AA587" s="115" t="s">
        <v>2764</v>
      </c>
      <c r="AB587" s="115" t="s">
        <v>2771</v>
      </c>
      <c r="AC587" s="104">
        <v>45099</v>
      </c>
      <c r="AD587" s="104">
        <v>45103</v>
      </c>
      <c r="AE587" s="104">
        <v>45303</v>
      </c>
      <c r="AF587" s="104"/>
      <c r="AG587" s="104" t="s">
        <v>2805</v>
      </c>
      <c r="AH587" s="112" t="s">
        <v>2810</v>
      </c>
      <c r="AI587" s="118"/>
      <c r="AJ587" s="100">
        <f>DBGenzai[[#This Row],[入社日]]</f>
        <v>45103</v>
      </c>
      <c r="AK587" s="343"/>
      <c r="AL587" s="355"/>
      <c r="AM587" s="77"/>
      <c r="AN587" s="355"/>
      <c r="AO587" s="345"/>
    </row>
    <row r="588" spans="1:41">
      <c r="A588" s="112" t="s">
        <v>114</v>
      </c>
      <c r="B588" s="112">
        <v>230612</v>
      </c>
      <c r="C588" s="113">
        <v>242066</v>
      </c>
      <c r="D588" s="82" t="s">
        <v>95</v>
      </c>
      <c r="E588" s="101" t="s">
        <v>4626</v>
      </c>
      <c r="F588" s="256" t="s">
        <v>1982</v>
      </c>
      <c r="G588" s="256" t="s">
        <v>2647</v>
      </c>
      <c r="H588" s="115" t="s">
        <v>2755</v>
      </c>
      <c r="I588" s="115" t="s">
        <v>2756</v>
      </c>
      <c r="J588" s="112" t="s">
        <v>43</v>
      </c>
      <c r="K588" s="112" t="s">
        <v>44</v>
      </c>
      <c r="L588" s="362">
        <v>35972</v>
      </c>
      <c r="M588" s="112">
        <f ca="1">DATEDIF(DBGenzai[[#This Row],[生年月日]],TODAY(),"Y")</f>
        <v>27</v>
      </c>
      <c r="N588" s="348">
        <v>1250</v>
      </c>
      <c r="O588" s="116"/>
      <c r="P588" s="348">
        <v>1650</v>
      </c>
      <c r="Q588" s="116"/>
      <c r="R588" s="348">
        <f t="shared" si="9"/>
        <v>400</v>
      </c>
      <c r="S588" s="85">
        <v>280000</v>
      </c>
      <c r="T588" s="78">
        <f>IF(OR(DBGenzai[[#This Row],[標準報酬]]="",DBGenzai[[#This Row],[標準報酬]]=0),"",ROUNDUP(_xlfn.XLOOKUP(DBGenzai[[#This Row],[標準報酬]],HDATE23[月  額],HDATE23[健康保険],"",0,1)-0.5,0))</f>
        <v>14042</v>
      </c>
      <c r="U5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5">
        <f ca="1">IF(DBGenzai[[#This Row],[年齢]]&lt;=69,_xlfn.XLOOKUP(DBGenzai[[#This Row],[標準報酬]],HDATE23[月  額],HDATE23[厚生年金],"",0,1),"0")</f>
        <v>25620</v>
      </c>
      <c r="W588" s="117">
        <v>45683</v>
      </c>
      <c r="X5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4" t="s">
        <v>1712</v>
      </c>
      <c r="Z588" s="112" t="s">
        <v>105</v>
      </c>
      <c r="AA588" s="115" t="s">
        <v>2612</v>
      </c>
      <c r="AB588" s="115" t="s">
        <v>3417</v>
      </c>
      <c r="AC588" s="104">
        <v>45097</v>
      </c>
      <c r="AD588" s="104">
        <v>45103</v>
      </c>
      <c r="AE588" s="104">
        <v>45377</v>
      </c>
      <c r="AF588" s="104"/>
      <c r="AG588" s="104" t="s">
        <v>2823</v>
      </c>
      <c r="AH588" s="112" t="s">
        <v>2836</v>
      </c>
      <c r="AI588" s="118" t="s">
        <v>2758</v>
      </c>
      <c r="AJ588" s="100">
        <f>DBGenzai[[#This Row],[入社日]]</f>
        <v>45103</v>
      </c>
      <c r="AK588" s="343"/>
      <c r="AL588" s="355"/>
      <c r="AM588" s="77"/>
      <c r="AN588" s="355"/>
      <c r="AO588" s="345"/>
    </row>
    <row r="589" spans="1:41">
      <c r="A589" s="455" t="s">
        <v>40</v>
      </c>
      <c r="B589" s="112">
        <v>230613</v>
      </c>
      <c r="C589" s="113">
        <v>242067</v>
      </c>
      <c r="D589" s="82" t="s">
        <v>95</v>
      </c>
      <c r="E589" s="101" t="s">
        <v>4626</v>
      </c>
      <c r="F589" s="101" t="s">
        <v>1984</v>
      </c>
      <c r="G589" s="101" t="s">
        <v>2650</v>
      </c>
      <c r="H589" s="28" t="s">
        <v>1385</v>
      </c>
      <c r="I589" s="28" t="s">
        <v>1386</v>
      </c>
      <c r="J589" s="29" t="s">
        <v>43</v>
      </c>
      <c r="K589" s="29" t="s">
        <v>44</v>
      </c>
      <c r="L589" s="35">
        <v>36403</v>
      </c>
      <c r="M589" s="112">
        <f ca="1">DATEDIF(DBGenzai[[#This Row],[生年月日]],TODAY(),"Y")</f>
        <v>26</v>
      </c>
      <c r="N589" s="348">
        <v>1310</v>
      </c>
      <c r="O589" s="116"/>
      <c r="P589" s="348">
        <v>1710</v>
      </c>
      <c r="Q589" s="116"/>
      <c r="R589" s="348">
        <f t="shared" si="9"/>
        <v>400</v>
      </c>
      <c r="S589" s="85">
        <v>260000</v>
      </c>
      <c r="T589" s="78">
        <f>IF(OR(DBGenzai[[#This Row],[標準報酬]]="",DBGenzai[[#This Row],[標準報酬]]=0),"",ROUNDUP(_xlfn.XLOOKUP(DBGenzai[[#This Row],[標準報酬]],HDATE23[月  額],HDATE23[健康保険],"",0,1)-0.5,0))</f>
        <v>13039</v>
      </c>
      <c r="U5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5">
        <f ca="1">IF(DBGenzai[[#This Row],[年齢]]&lt;=69,_xlfn.XLOOKUP(DBGenzai[[#This Row],[標準報酬]],HDATE23[月  額],HDATE23[厚生年金],"",0,1),"0")</f>
        <v>23790</v>
      </c>
      <c r="W589" s="117">
        <v>47024</v>
      </c>
      <c r="X5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9" s="114" t="s">
        <v>1712</v>
      </c>
      <c r="Z589" s="112" t="s">
        <v>292</v>
      </c>
      <c r="AA589" s="115" t="s">
        <v>847</v>
      </c>
      <c r="AB589" s="115" t="s">
        <v>848</v>
      </c>
      <c r="AC589" s="104">
        <v>45097</v>
      </c>
      <c r="AD589" s="104">
        <v>45103</v>
      </c>
      <c r="AE589" s="104"/>
      <c r="AF589" s="104"/>
      <c r="AG589" s="104" t="s">
        <v>2824</v>
      </c>
      <c r="AH589" s="112" t="s">
        <v>2836</v>
      </c>
      <c r="AI589" s="118" t="s">
        <v>2757</v>
      </c>
      <c r="AJ589" s="100">
        <f>DBGenzai[[#This Row],[入社日]]</f>
        <v>45103</v>
      </c>
      <c r="AK589" s="343"/>
      <c r="AL589" s="355"/>
      <c r="AM589" s="77"/>
      <c r="AN589" s="355"/>
      <c r="AO589" s="345"/>
    </row>
    <row r="590" spans="1:41">
      <c r="A590" s="80" t="s">
        <v>40</v>
      </c>
      <c r="B590" s="80">
        <v>220308</v>
      </c>
      <c r="C590" s="81">
        <v>8210066</v>
      </c>
      <c r="D590" s="82" t="s">
        <v>2129</v>
      </c>
      <c r="E590" s="101" t="s">
        <v>3161</v>
      </c>
      <c r="F590" s="101" t="s">
        <v>3161</v>
      </c>
      <c r="G590" s="101"/>
      <c r="H590" s="83" t="s">
        <v>831</v>
      </c>
      <c r="I590" s="83" t="s">
        <v>832</v>
      </c>
      <c r="J590" s="80" t="s">
        <v>43</v>
      </c>
      <c r="K590" s="80" t="s">
        <v>44</v>
      </c>
      <c r="L590" s="84">
        <v>32237</v>
      </c>
      <c r="M590" s="80">
        <f ca="1">DATEDIF(DBGenzai[[#This Row],[生年月日]],TODAY(),"Y")</f>
        <v>37</v>
      </c>
      <c r="N590" s="347">
        <v>1500</v>
      </c>
      <c r="O590" s="85" t="s">
        <v>833</v>
      </c>
      <c r="P590" s="347">
        <v>2150</v>
      </c>
      <c r="Q590" s="85"/>
      <c r="R590" s="347">
        <f t="shared" si="9"/>
        <v>650</v>
      </c>
      <c r="S590" s="85">
        <v>380000</v>
      </c>
      <c r="T590" s="78">
        <f>IF(OR(DBGenzai[[#This Row],[標準報酬]]="",DBGenzai[[#This Row],[標準報酬]]=0),"",ROUNDUP(_xlfn.XLOOKUP(DBGenzai[[#This Row],[標準報酬]],HDATE23[月  額],HDATE23[健康保険],"",0,1)-0.5,0))</f>
        <v>19057</v>
      </c>
      <c r="U5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5">
        <f ca="1">IF(DBGenzai[[#This Row],[年齢]]&lt;=69,_xlfn.XLOOKUP(DBGenzai[[#This Row],[標準報酬]],HDATE23[月  額],HDATE23[厚生年金],"",0,1),"0")</f>
        <v>34770</v>
      </c>
      <c r="W590" s="86">
        <v>46779</v>
      </c>
      <c r="X5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2" t="s">
        <v>46</v>
      </c>
      <c r="Z590" s="80" t="s">
        <v>3039</v>
      </c>
      <c r="AA590" s="83" t="s">
        <v>2886</v>
      </c>
      <c r="AB590" s="83" t="s">
        <v>2885</v>
      </c>
      <c r="AC590" s="87">
        <v>45044</v>
      </c>
      <c r="AD590" s="87">
        <v>44623</v>
      </c>
      <c r="AE590" s="87"/>
      <c r="AF590" s="87"/>
      <c r="AG590" s="80">
        <v>22.05</v>
      </c>
      <c r="AH590" s="80" t="s">
        <v>50</v>
      </c>
      <c r="AI590" s="73" t="s">
        <v>2850</v>
      </c>
      <c r="AJ590" s="100">
        <f>DBGenzai[[#This Row],[入社日]]</f>
        <v>44623</v>
      </c>
      <c r="AK590" s="343"/>
      <c r="AL590" s="355"/>
      <c r="AM590" s="77" t="s">
        <v>3840</v>
      </c>
      <c r="AN590" s="355">
        <v>45505</v>
      </c>
      <c r="AO590" s="345"/>
    </row>
    <row r="591" spans="1:41">
      <c r="A591" s="112" t="s">
        <v>114</v>
      </c>
      <c r="B591" s="112">
        <v>230701</v>
      </c>
      <c r="C591" s="113"/>
      <c r="D591" s="82" t="s">
        <v>1823</v>
      </c>
      <c r="E591" s="101" t="s">
        <v>4678</v>
      </c>
      <c r="F591" s="101" t="s">
        <v>2499</v>
      </c>
      <c r="G591" s="101" t="s">
        <v>2671</v>
      </c>
      <c r="H591" s="115" t="s">
        <v>2751</v>
      </c>
      <c r="I591" s="115" t="s">
        <v>2752</v>
      </c>
      <c r="J591" s="221" t="s">
        <v>43</v>
      </c>
      <c r="K591" s="221" t="s">
        <v>44</v>
      </c>
      <c r="L591" s="362">
        <v>31876</v>
      </c>
      <c r="M591" s="112">
        <f ca="1">DATEDIF(DBGenzai[[#This Row],[生年月日]],TODAY(),"Y")</f>
        <v>38</v>
      </c>
      <c r="N591" s="348">
        <v>1350</v>
      </c>
      <c r="O591" s="116"/>
      <c r="P591" s="348">
        <v>1800</v>
      </c>
      <c r="Q591" s="116"/>
      <c r="R591" s="348">
        <f t="shared" si="9"/>
        <v>450</v>
      </c>
      <c r="S591" s="85">
        <v>240000</v>
      </c>
      <c r="T591" s="78">
        <f>IF(OR(DBGenzai[[#This Row],[標準報酬]]="",DBGenzai[[#This Row],[標準報酬]]=0),"",ROUNDUP(_xlfn.XLOOKUP(DBGenzai[[#This Row],[標準報酬]],HDATE23[月  額],HDATE23[健康保険],"",0,1)-0.5,0))</f>
        <v>12036</v>
      </c>
      <c r="U5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5">
        <f ca="1">IF(DBGenzai[[#This Row],[年齢]]&lt;=69,_xlfn.XLOOKUP(DBGenzai[[#This Row],[標準報酬]],HDATE23[月  額],HDATE23[厚生年金],"",0,1),"0")</f>
        <v>21960</v>
      </c>
      <c r="W591" s="117">
        <v>46096</v>
      </c>
      <c r="X5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4" t="s">
        <v>1712</v>
      </c>
      <c r="Z591" s="112" t="s">
        <v>1860</v>
      </c>
      <c r="AA591" s="115" t="s">
        <v>2654</v>
      </c>
      <c r="AB591" s="115" t="s">
        <v>2655</v>
      </c>
      <c r="AC591" s="104">
        <v>45104</v>
      </c>
      <c r="AD591" s="104">
        <v>45110</v>
      </c>
      <c r="AE591" s="104">
        <v>45838</v>
      </c>
      <c r="AF591" s="104"/>
      <c r="AG591" s="104" t="s">
        <v>2807</v>
      </c>
      <c r="AH591" s="112" t="s">
        <v>2811</v>
      </c>
      <c r="AI591" s="118"/>
      <c r="AJ591" s="100">
        <f>DBGenzai[[#This Row],[入社日]]</f>
        <v>45110</v>
      </c>
      <c r="AK591" s="343"/>
      <c r="AL591" s="355"/>
      <c r="AM591" s="77"/>
      <c r="AN591" s="355"/>
      <c r="AO591" s="345"/>
    </row>
    <row r="592" spans="1:41">
      <c r="A592" s="112" t="s">
        <v>114</v>
      </c>
      <c r="B592" s="112">
        <v>230702</v>
      </c>
      <c r="C592" s="113">
        <v>8210063</v>
      </c>
      <c r="D592" s="82" t="s">
        <v>3389</v>
      </c>
      <c r="E592" s="101" t="s">
        <v>3161</v>
      </c>
      <c r="F592" s="101" t="s">
        <v>2782</v>
      </c>
      <c r="G592" s="101"/>
      <c r="H592" s="115" t="s">
        <v>2786</v>
      </c>
      <c r="I592" s="115" t="s">
        <v>2787</v>
      </c>
      <c r="J592" s="112" t="s">
        <v>2005</v>
      </c>
      <c r="K592" s="112" t="s">
        <v>1711</v>
      </c>
      <c r="L592" s="362">
        <v>32063</v>
      </c>
      <c r="M592" s="112">
        <f ca="1">DATEDIF(DBGenzai[[#This Row],[生年月日]],TODAY(),"Y")</f>
        <v>38</v>
      </c>
      <c r="N592" s="348">
        <v>1400</v>
      </c>
      <c r="O592" s="116"/>
      <c r="P592" s="348">
        <v>1990</v>
      </c>
      <c r="Q592" s="116"/>
      <c r="R592" s="348">
        <f t="shared" si="9"/>
        <v>590</v>
      </c>
      <c r="S592" s="85">
        <v>320000</v>
      </c>
      <c r="T592" s="78">
        <f>IF(OR(DBGenzai[[#This Row],[標準報酬]]="",DBGenzai[[#This Row],[標準報酬]]=0),"",ROUNDUP(_xlfn.XLOOKUP(DBGenzai[[#This Row],[標準報酬]],HDATE23[月  額],HDATE23[健康保険],"",0,1)-0.5,0))</f>
        <v>16048</v>
      </c>
      <c r="U5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5">
        <f ca="1">IF(DBGenzai[[#This Row],[年齢]]&lt;=69,_xlfn.XLOOKUP(DBGenzai[[#This Row],[標準報酬]],HDATE23[月  額],HDATE23[厚生年金],"",0,1),"0")</f>
        <v>29280</v>
      </c>
      <c r="W592" s="117">
        <v>45911</v>
      </c>
      <c r="X5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4" t="s">
        <v>1712</v>
      </c>
      <c r="Z592" s="112" t="s">
        <v>2324</v>
      </c>
      <c r="AA592" s="115" t="s">
        <v>3706</v>
      </c>
      <c r="AB592" s="115" t="s">
        <v>3695</v>
      </c>
      <c r="AC592" s="104" t="s">
        <v>1697</v>
      </c>
      <c r="AD592" s="104">
        <v>45110</v>
      </c>
      <c r="AE592" s="104">
        <v>45688</v>
      </c>
      <c r="AF592" s="104"/>
      <c r="AG592" s="104" t="s">
        <v>2806</v>
      </c>
      <c r="AH592" s="112" t="s">
        <v>2811</v>
      </c>
      <c r="AI592" s="118"/>
      <c r="AJ592" s="100">
        <f>DBGenzai[[#This Row],[入社日]]</f>
        <v>45110</v>
      </c>
      <c r="AK592" s="343" t="s">
        <v>3819</v>
      </c>
      <c r="AL592" s="355">
        <v>47070</v>
      </c>
      <c r="AM592" s="77" t="s">
        <v>3819</v>
      </c>
      <c r="AN592" s="355">
        <v>46715</v>
      </c>
      <c r="AO592" s="345"/>
    </row>
    <row r="593" spans="1:41">
      <c r="A593" s="112" t="s">
        <v>114</v>
      </c>
      <c r="B593" s="112">
        <v>230703</v>
      </c>
      <c r="C593" s="113">
        <v>8210061</v>
      </c>
      <c r="D593" s="82" t="s">
        <v>2127</v>
      </c>
      <c r="E593" s="101" t="s">
        <v>2426</v>
      </c>
      <c r="F593" s="101" t="s">
        <v>3538</v>
      </c>
      <c r="G593" s="101"/>
      <c r="H593" s="115" t="s">
        <v>2783</v>
      </c>
      <c r="I593" s="115" t="s">
        <v>2784</v>
      </c>
      <c r="J593" s="112" t="s">
        <v>43</v>
      </c>
      <c r="K593" s="112" t="s">
        <v>44</v>
      </c>
      <c r="L593" s="362">
        <v>34476</v>
      </c>
      <c r="M593" s="112">
        <f ca="1">DATEDIF(DBGenzai[[#This Row],[生年月日]],TODAY(),"Y")</f>
        <v>31</v>
      </c>
      <c r="N593" s="348">
        <v>1400</v>
      </c>
      <c r="O593" s="116"/>
      <c r="P593" s="348">
        <v>1990</v>
      </c>
      <c r="Q593" s="116"/>
      <c r="R593" s="348">
        <f t="shared" si="9"/>
        <v>590</v>
      </c>
      <c r="S593" s="85">
        <v>220000</v>
      </c>
      <c r="T593" s="78">
        <f>IF(OR(DBGenzai[[#This Row],[標準報酬]]="",DBGenzai[[#This Row],[標準報酬]]=0),"",ROUNDUP(_xlfn.XLOOKUP(DBGenzai[[#This Row],[標準報酬]],HDATE23[月  額],HDATE23[健康保険],"",0,1)-0.5,0))</f>
        <v>11033</v>
      </c>
      <c r="U5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5">
        <f ca="1">IF(DBGenzai[[#This Row],[年齢]]&lt;=69,_xlfn.XLOOKUP(DBGenzai[[#This Row],[標準報酬]],HDATE23[月  額],HDATE23[厚生年金],"",0,1),"0")</f>
        <v>20130</v>
      </c>
      <c r="W593" s="117">
        <v>45758</v>
      </c>
      <c r="X5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4" t="s">
        <v>1712</v>
      </c>
      <c r="Z593" s="112" t="s">
        <v>3440</v>
      </c>
      <c r="AA593" s="115" t="s">
        <v>3438</v>
      </c>
      <c r="AB593" s="115" t="s">
        <v>3439</v>
      </c>
      <c r="AC593" s="104">
        <v>45109</v>
      </c>
      <c r="AD593" s="104">
        <v>45110</v>
      </c>
      <c r="AE593" s="104">
        <v>45541</v>
      </c>
      <c r="AF593" s="104"/>
      <c r="AG593" s="104" t="s">
        <v>2806</v>
      </c>
      <c r="AH593" s="112" t="s">
        <v>2811</v>
      </c>
      <c r="AI593" s="118"/>
      <c r="AJ593" s="100">
        <f>DBGenzai[[#This Row],[入社日]]</f>
        <v>45110</v>
      </c>
      <c r="AK593" s="343" t="s">
        <v>3837</v>
      </c>
      <c r="AL593" s="355">
        <v>46195</v>
      </c>
      <c r="AM593" s="77" t="s">
        <v>3838</v>
      </c>
      <c r="AN593" s="355">
        <v>46452</v>
      </c>
      <c r="AO593" s="345"/>
    </row>
    <row r="594" spans="1:41">
      <c r="A594" s="80" t="s">
        <v>40</v>
      </c>
      <c r="B594" s="80">
        <v>220511</v>
      </c>
      <c r="C594" s="81">
        <v>5548</v>
      </c>
      <c r="D594" s="82" t="s">
        <v>2125</v>
      </c>
      <c r="E594" s="269" t="s">
        <v>4673</v>
      </c>
      <c r="F594" s="269" t="s">
        <v>2672</v>
      </c>
      <c r="G594" s="101" t="s">
        <v>3153</v>
      </c>
      <c r="H594" s="83" t="s">
        <v>1203</v>
      </c>
      <c r="I594" s="83" t="s">
        <v>1204</v>
      </c>
      <c r="J594" s="80" t="s">
        <v>43</v>
      </c>
      <c r="K594" s="80" t="s">
        <v>44</v>
      </c>
      <c r="L594" s="84">
        <v>34305</v>
      </c>
      <c r="M594" s="80">
        <f ca="1">DATEDIF(DBGenzai[[#This Row],[生年月日]],TODAY(),"Y")</f>
        <v>32</v>
      </c>
      <c r="N594" s="347">
        <v>1350</v>
      </c>
      <c r="O594" s="85" t="s">
        <v>4754</v>
      </c>
      <c r="P594" s="347">
        <v>1775</v>
      </c>
      <c r="Q594" s="85" t="s">
        <v>4755</v>
      </c>
      <c r="R594" s="347">
        <f t="shared" si="9"/>
        <v>425</v>
      </c>
      <c r="S594" s="85">
        <v>280000</v>
      </c>
      <c r="T594" s="78">
        <f>IF(OR(DBGenzai[[#This Row],[標準報酬]]="",DBGenzai[[#This Row],[標準報酬]]=0),"",ROUNDUP(_xlfn.XLOOKUP(DBGenzai[[#This Row],[標準報酬]],HDATE23[月  額],HDATE23[健康保険],"",0,1)-0.5,0))</f>
        <v>14042</v>
      </c>
      <c r="U5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5">
        <f ca="1">IF(DBGenzai[[#This Row],[年齢]]&lt;=69,_xlfn.XLOOKUP(DBGenzai[[#This Row],[標準報酬]],HDATE23[月  額],HDATE23[厚生年金],"",0,1),"0")</f>
        <v>25620</v>
      </c>
      <c r="W594" s="86">
        <v>46536</v>
      </c>
      <c r="X5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82" t="s">
        <v>46</v>
      </c>
      <c r="Z594" s="80" t="s">
        <v>2109</v>
      </c>
      <c r="AA594" s="83" t="s">
        <v>2525</v>
      </c>
      <c r="AB594" s="83" t="s">
        <v>2565</v>
      </c>
      <c r="AC594" s="87">
        <v>45025</v>
      </c>
      <c r="AD594" s="87">
        <v>44692</v>
      </c>
      <c r="AE594" s="87"/>
      <c r="AF594" s="87"/>
      <c r="AG594" s="103" t="s">
        <v>932</v>
      </c>
      <c r="AH594" s="80" t="s">
        <v>1200</v>
      </c>
      <c r="AI594" s="73" t="s">
        <v>2519</v>
      </c>
      <c r="AJ594" s="100">
        <f>DBGenzai[[#This Row],[入社日]]</f>
        <v>44692</v>
      </c>
      <c r="AK594" s="343"/>
      <c r="AL594" s="355"/>
      <c r="AM594" s="77"/>
      <c r="AN594" s="355"/>
      <c r="AO594" s="345"/>
    </row>
    <row r="595" spans="1:41">
      <c r="A595" s="112" t="s">
        <v>114</v>
      </c>
      <c r="B595" s="112">
        <v>230705</v>
      </c>
      <c r="C595" s="113"/>
      <c r="D595" s="114" t="s">
        <v>1877</v>
      </c>
      <c r="E595" s="82" t="s">
        <v>4621</v>
      </c>
      <c r="F595" s="82" t="s">
        <v>3885</v>
      </c>
      <c r="G595" s="82" t="s">
        <v>3887</v>
      </c>
      <c r="H595" s="115" t="s">
        <v>4611</v>
      </c>
      <c r="I595" s="115" t="s">
        <v>2794</v>
      </c>
      <c r="J595" s="112" t="s">
        <v>2005</v>
      </c>
      <c r="K595" s="112" t="s">
        <v>2066</v>
      </c>
      <c r="L595" s="362">
        <v>28516</v>
      </c>
      <c r="M595" s="112">
        <f ca="1">DATEDIF(DBGenzai[[#This Row],[生年月日]],TODAY(),"Y")</f>
        <v>47</v>
      </c>
      <c r="N595" s="348">
        <v>1400</v>
      </c>
      <c r="O595" s="116"/>
      <c r="P595" s="348">
        <v>1872</v>
      </c>
      <c r="Q595" s="116"/>
      <c r="R595" s="348">
        <f t="shared" si="9"/>
        <v>472</v>
      </c>
      <c r="S595" s="85">
        <v>220000</v>
      </c>
      <c r="T595" s="78">
        <f>IF(OR(DBGenzai[[#This Row],[標準報酬]]="",DBGenzai[[#This Row],[標準報酬]]=0),"",ROUNDUP(_xlfn.XLOOKUP(DBGenzai[[#This Row],[標準報酬]],HDATE23[月  額],HDATE23[健康保険],"",0,1)-0.5,0))</f>
        <v>11033</v>
      </c>
      <c r="U595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5">
        <f ca="1">IF(DBGenzai[[#This Row],[年齢]]&lt;=69,_xlfn.XLOOKUP(DBGenzai[[#This Row],[標準報酬]],HDATE23[月  額],HDATE23[厚生年金],"",0,1),"0")</f>
        <v>20130</v>
      </c>
      <c r="W595" s="117">
        <v>46081</v>
      </c>
      <c r="X5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4" t="s">
        <v>2795</v>
      </c>
      <c r="Z595" s="112" t="s">
        <v>3087</v>
      </c>
      <c r="AA595" s="115" t="s">
        <v>3086</v>
      </c>
      <c r="AB595" s="115" t="s">
        <v>3085</v>
      </c>
      <c r="AC595" s="104" t="s">
        <v>1697</v>
      </c>
      <c r="AD595" s="104">
        <v>45112</v>
      </c>
      <c r="AE595" s="104">
        <v>45229</v>
      </c>
      <c r="AF595" s="104"/>
      <c r="AG595" s="104" t="s">
        <v>2808</v>
      </c>
      <c r="AH595" s="112" t="s">
        <v>2811</v>
      </c>
      <c r="AI595" s="118"/>
      <c r="AJ595" s="100">
        <f>DBGenzai[[#This Row],[入社日]]</f>
        <v>45112</v>
      </c>
      <c r="AK595" s="343"/>
      <c r="AL595" s="355"/>
      <c r="AM595" s="77"/>
      <c r="AN595" s="355"/>
      <c r="AO595" s="345"/>
    </row>
    <row r="596" spans="1:41">
      <c r="A596" s="112" t="s">
        <v>40</v>
      </c>
      <c r="B596" s="112">
        <v>230706</v>
      </c>
      <c r="C596" s="113">
        <v>232114</v>
      </c>
      <c r="D596" s="82" t="s">
        <v>152</v>
      </c>
      <c r="E596" s="101" t="s">
        <v>4686</v>
      </c>
      <c r="F596" s="101" t="s">
        <v>3784</v>
      </c>
      <c r="G596" s="101" t="s">
        <v>2631</v>
      </c>
      <c r="H596" s="115" t="s">
        <v>2797</v>
      </c>
      <c r="I596" s="115" t="s">
        <v>2798</v>
      </c>
      <c r="J596" s="112" t="s">
        <v>1951</v>
      </c>
      <c r="K596" s="112" t="s">
        <v>1711</v>
      </c>
      <c r="L596" s="362">
        <v>33757</v>
      </c>
      <c r="M596" s="112">
        <f ca="1">DATEDIF(DBGenzai[[#This Row],[生年月日]],TODAY(),"Y")</f>
        <v>33</v>
      </c>
      <c r="N596" s="348">
        <v>1100</v>
      </c>
      <c r="O596" s="116"/>
      <c r="P596" s="348">
        <v>1630</v>
      </c>
      <c r="Q596" s="116"/>
      <c r="R596" s="348">
        <f t="shared" si="9"/>
        <v>530</v>
      </c>
      <c r="S596" s="85">
        <v>88000</v>
      </c>
      <c r="T596" s="78">
        <f>IF(OR(DBGenzai[[#This Row],[標準報酬]]="",DBGenzai[[#This Row],[標準報酬]]=0),"",ROUNDUP(_xlfn.XLOOKUP(DBGenzai[[#This Row],[標準報酬]],HDATE23[月  額],HDATE23[健康保険],"",0,1)-0.5,0))</f>
        <v>4413</v>
      </c>
      <c r="U5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5">
        <f ca="1">IF(DBGenzai[[#This Row],[年齢]]&lt;=69,_xlfn.XLOOKUP(DBGenzai[[#This Row],[標準報酬]],HDATE23[月  額],HDATE23[厚生年金],"",0,1),"0")</f>
        <v>8052</v>
      </c>
      <c r="W596" s="117">
        <v>46152</v>
      </c>
      <c r="X5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4" t="s">
        <v>2799</v>
      </c>
      <c r="Z596" s="112" t="s">
        <v>2521</v>
      </c>
      <c r="AA596" s="115" t="s">
        <v>2165</v>
      </c>
      <c r="AB596" s="115" t="s">
        <v>3414</v>
      </c>
      <c r="AC596" s="104">
        <v>45318</v>
      </c>
      <c r="AD596" s="104">
        <v>45117</v>
      </c>
      <c r="AE596" s="104"/>
      <c r="AF596" s="104"/>
      <c r="AG596" s="104" t="s">
        <v>2835</v>
      </c>
      <c r="AH596" s="112" t="s">
        <v>2893</v>
      </c>
      <c r="AI596" s="118"/>
      <c r="AJ596" s="100">
        <f>DBGenzai[[#This Row],[入社日]]</f>
        <v>45117</v>
      </c>
      <c r="AK596" s="343"/>
      <c r="AL596" s="355"/>
      <c r="AM596" s="77"/>
      <c r="AN596" s="355"/>
      <c r="AO596" s="345"/>
    </row>
    <row r="597" spans="1:41">
      <c r="A597" s="112" t="s">
        <v>114</v>
      </c>
      <c r="B597" s="112">
        <v>230707</v>
      </c>
      <c r="C597" s="113">
        <v>232115</v>
      </c>
      <c r="D597" s="82" t="s">
        <v>152</v>
      </c>
      <c r="E597" s="259" t="s">
        <v>4636</v>
      </c>
      <c r="F597" s="259" t="s">
        <v>2508</v>
      </c>
      <c r="G597" s="259" t="s">
        <v>2633</v>
      </c>
      <c r="H597" s="115" t="s">
        <v>2800</v>
      </c>
      <c r="I597" s="115" t="s">
        <v>2801</v>
      </c>
      <c r="J597" s="112" t="s">
        <v>1951</v>
      </c>
      <c r="K597" s="112" t="s">
        <v>1711</v>
      </c>
      <c r="L597" s="362">
        <v>34232</v>
      </c>
      <c r="M597" s="112">
        <f ca="1">DATEDIF(DBGenzai[[#This Row],[生年月日]],TODAY(),"Y")</f>
        <v>32</v>
      </c>
      <c r="N597" s="348">
        <v>1100</v>
      </c>
      <c r="O597" s="116"/>
      <c r="P597" s="348">
        <v>1600</v>
      </c>
      <c r="Q597" s="116"/>
      <c r="R597" s="348">
        <f t="shared" si="9"/>
        <v>500</v>
      </c>
      <c r="S597" s="85">
        <v>126000</v>
      </c>
      <c r="T597" s="78">
        <f>IF(OR(DBGenzai[[#This Row],[標準報酬]]="",DBGenzai[[#This Row],[標準報酬]]=0),"",ROUNDUP(_xlfn.XLOOKUP(DBGenzai[[#This Row],[標準報酬]],HDATE23[月  額],HDATE23[健康保険],"",0,1)-0.5,0))</f>
        <v>6319</v>
      </c>
      <c r="U5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5">
        <f ca="1">IF(DBGenzai[[#This Row],[年齢]]&lt;=69,_xlfn.XLOOKUP(DBGenzai[[#This Row],[標準報酬]],HDATE23[月  額],HDATE23[厚生年金],"",0,1),"0")</f>
        <v>11529</v>
      </c>
      <c r="W597" s="117">
        <v>45630</v>
      </c>
      <c r="X5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4" t="s">
        <v>2799</v>
      </c>
      <c r="Z597" s="80" t="s">
        <v>2521</v>
      </c>
      <c r="AA597" s="115" t="s">
        <v>2929</v>
      </c>
      <c r="AB597" s="115" t="s">
        <v>2822</v>
      </c>
      <c r="AC597" s="104">
        <v>45118</v>
      </c>
      <c r="AD597" s="104">
        <v>45125</v>
      </c>
      <c r="AE597" s="104">
        <v>45180</v>
      </c>
      <c r="AF597" s="104"/>
      <c r="AG597" s="104" t="s">
        <v>2837</v>
      </c>
      <c r="AH597" s="112" t="s">
        <v>2839</v>
      </c>
      <c r="AI597" s="118"/>
      <c r="AJ597" s="100">
        <f>DBGenzai[[#This Row],[入社日]]</f>
        <v>45125</v>
      </c>
      <c r="AK597" s="343"/>
      <c r="AL597" s="355"/>
      <c r="AM597" s="77"/>
      <c r="AN597" s="355"/>
      <c r="AO597" s="345"/>
    </row>
    <row r="598" spans="1:41">
      <c r="A598" s="112" t="s">
        <v>114</v>
      </c>
      <c r="B598" s="112">
        <v>230708</v>
      </c>
      <c r="C598" s="113">
        <v>5578</v>
      </c>
      <c r="D598" s="82" t="s">
        <v>2125</v>
      </c>
      <c r="E598" s="101" t="s">
        <v>4673</v>
      </c>
      <c r="F598" s="101" t="s">
        <v>2673</v>
      </c>
      <c r="G598" s="101" t="s">
        <v>3153</v>
      </c>
      <c r="H598" s="115" t="s">
        <v>2825</v>
      </c>
      <c r="I598" s="115" t="s">
        <v>2826</v>
      </c>
      <c r="J598" s="112" t="s">
        <v>2005</v>
      </c>
      <c r="K598" s="112" t="s">
        <v>1711</v>
      </c>
      <c r="L598" s="362">
        <v>33552</v>
      </c>
      <c r="M598" s="112">
        <f ca="1">DATEDIF(DBGenzai[[#This Row],[生年月日]],TODAY(),"Y")</f>
        <v>34</v>
      </c>
      <c r="N598" s="348">
        <v>1300</v>
      </c>
      <c r="O598" s="116"/>
      <c r="P598" s="348">
        <v>1700</v>
      </c>
      <c r="Q598" s="116"/>
      <c r="R598" s="348">
        <f t="shared" si="9"/>
        <v>400</v>
      </c>
      <c r="S598" s="85">
        <v>220000</v>
      </c>
      <c r="T598" s="78">
        <f>IF(OR(DBGenzai[[#This Row],[標準報酬]]="",DBGenzai[[#This Row],[標準報酬]]=0),"",ROUNDUP(_xlfn.XLOOKUP(DBGenzai[[#This Row],[標準報酬]],HDATE23[月  額],HDATE23[健康保険],"",0,1)-0.5,0))</f>
        <v>11033</v>
      </c>
      <c r="U5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5">
        <f ca="1">IF(DBGenzai[[#This Row],[年齢]]&lt;=69,_xlfn.XLOOKUP(DBGenzai[[#This Row],[標準報酬]],HDATE23[月  額],HDATE23[厚生年金],"",0,1),"0")</f>
        <v>20130</v>
      </c>
      <c r="W598" s="117">
        <v>46103</v>
      </c>
      <c r="X5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4" t="s">
        <v>1712</v>
      </c>
      <c r="Z598" s="80" t="s">
        <v>2584</v>
      </c>
      <c r="AA598" s="83" t="s">
        <v>2583</v>
      </c>
      <c r="AB598" s="115" t="s">
        <v>2589</v>
      </c>
      <c r="AC598" s="104">
        <v>45126</v>
      </c>
      <c r="AD598" s="104">
        <v>45128</v>
      </c>
      <c r="AE598" s="104">
        <v>45248</v>
      </c>
      <c r="AF598" s="104"/>
      <c r="AG598" s="104" t="s">
        <v>2838</v>
      </c>
      <c r="AH598" s="112" t="s">
        <v>2839</v>
      </c>
      <c r="AI598" s="118"/>
      <c r="AJ598" s="100">
        <f>DBGenzai[[#This Row],[入社日]]</f>
        <v>45128</v>
      </c>
      <c r="AK598" s="343"/>
      <c r="AL598" s="355"/>
      <c r="AM598" s="77"/>
      <c r="AN598" s="355"/>
      <c r="AO598" s="345"/>
    </row>
    <row r="599" spans="1:41">
      <c r="A599" s="112" t="s">
        <v>114</v>
      </c>
      <c r="B599" s="112">
        <v>230709</v>
      </c>
      <c r="C599" s="113"/>
      <c r="D599" s="82" t="s">
        <v>1823</v>
      </c>
      <c r="E599" s="101" t="s">
        <v>4678</v>
      </c>
      <c r="F599" s="101" t="s">
        <v>2499</v>
      </c>
      <c r="G599" s="101" t="s">
        <v>2671</v>
      </c>
      <c r="H599" s="115" t="s">
        <v>2812</v>
      </c>
      <c r="I599" s="115" t="s">
        <v>2814</v>
      </c>
      <c r="J599" s="112" t="s">
        <v>2005</v>
      </c>
      <c r="K599" s="112" t="s">
        <v>1711</v>
      </c>
      <c r="L599" s="362">
        <v>35288</v>
      </c>
      <c r="M599" s="112">
        <f ca="1">DATEDIF(DBGenzai[[#This Row],[生年月日]],TODAY(),"Y")</f>
        <v>29</v>
      </c>
      <c r="N599" s="348">
        <v>1350</v>
      </c>
      <c r="O599" s="116"/>
      <c r="P599" s="348">
        <v>1800</v>
      </c>
      <c r="Q599" s="116"/>
      <c r="R599" s="348">
        <f t="shared" si="9"/>
        <v>450</v>
      </c>
      <c r="S599" s="85">
        <v>200000</v>
      </c>
      <c r="T599" s="78">
        <f>IF(OR(DBGenzai[[#This Row],[標準報酬]]="",DBGenzai[[#This Row],[標準報酬]]=0),"",ROUNDUP(_xlfn.XLOOKUP(DBGenzai[[#This Row],[標準報酬]],HDATE23[月  額],HDATE23[健康保険],"",0,1)-0.5,0))</f>
        <v>10030</v>
      </c>
      <c r="U5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5">
        <f ca="1">IF(DBGenzai[[#This Row],[年齢]]&lt;=69,_xlfn.XLOOKUP(DBGenzai[[#This Row],[標準報酬]],HDATE23[月  額],HDATE23[厚生年金],"",0,1),"0")</f>
        <v>18300</v>
      </c>
      <c r="W599" s="117">
        <v>45369</v>
      </c>
      <c r="X5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4" t="s">
        <v>1712</v>
      </c>
      <c r="Z599" s="112" t="s">
        <v>2818</v>
      </c>
      <c r="AA599" s="115" t="s">
        <v>2816</v>
      </c>
      <c r="AB599" s="115" t="s">
        <v>2817</v>
      </c>
      <c r="AC599" s="104">
        <v>45123</v>
      </c>
      <c r="AD599" s="104">
        <v>45132</v>
      </c>
      <c r="AE599" s="104">
        <v>45275</v>
      </c>
      <c r="AF599" s="104"/>
      <c r="AG599" s="104" t="s">
        <v>2894</v>
      </c>
      <c r="AH599" s="112" t="s">
        <v>2893</v>
      </c>
      <c r="AI599" s="118"/>
      <c r="AJ599" s="100">
        <f>DBGenzai[[#This Row],[入社日]]</f>
        <v>45132</v>
      </c>
      <c r="AK599" s="343"/>
      <c r="AL599" s="355"/>
      <c r="AM599" s="77"/>
      <c r="AN599" s="355"/>
      <c r="AO599" s="345"/>
    </row>
    <row r="600" spans="1:41">
      <c r="A600" s="112" t="s">
        <v>114</v>
      </c>
      <c r="B600" s="112">
        <v>230710</v>
      </c>
      <c r="C600" s="113"/>
      <c r="D600" s="82" t="s">
        <v>1823</v>
      </c>
      <c r="E600" s="101" t="s">
        <v>4678</v>
      </c>
      <c r="F600" s="101" t="s">
        <v>2499</v>
      </c>
      <c r="G600" s="101" t="s">
        <v>2671</v>
      </c>
      <c r="H600" s="115" t="s">
        <v>2813</v>
      </c>
      <c r="I600" s="115" t="s">
        <v>2815</v>
      </c>
      <c r="J600" s="112" t="s">
        <v>2005</v>
      </c>
      <c r="K600" s="112" t="s">
        <v>1711</v>
      </c>
      <c r="L600" s="362">
        <v>35502</v>
      </c>
      <c r="M600" s="112">
        <f ca="1">DATEDIF(DBGenzai[[#This Row],[生年月日]],TODAY(),"Y")</f>
        <v>28</v>
      </c>
      <c r="N600" s="348">
        <v>1350</v>
      </c>
      <c r="O600" s="116"/>
      <c r="P600" s="348">
        <v>1800</v>
      </c>
      <c r="Q600" s="116"/>
      <c r="R600" s="348">
        <f t="shared" si="9"/>
        <v>450</v>
      </c>
      <c r="S600" s="85">
        <v>200000</v>
      </c>
      <c r="T600" s="78">
        <f>IF(OR(DBGenzai[[#This Row],[標準報酬]]="",DBGenzai[[#This Row],[標準報酬]]=0),"",ROUNDUP(_xlfn.XLOOKUP(DBGenzai[[#This Row],[標準報酬]],HDATE23[月  額],HDATE23[健康保険],"",0,1)-0.5,0))</f>
        <v>10030</v>
      </c>
      <c r="U6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5">
        <f ca="1">IF(DBGenzai[[#This Row],[年齢]]&lt;=69,_xlfn.XLOOKUP(DBGenzai[[#This Row],[標準報酬]],HDATE23[月  額],HDATE23[厚生年金],"",0,1),"0")</f>
        <v>18300</v>
      </c>
      <c r="W600" s="117">
        <v>45634</v>
      </c>
      <c r="X6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4" t="s">
        <v>1712</v>
      </c>
      <c r="Z600" s="112" t="s">
        <v>2818</v>
      </c>
      <c r="AA600" s="115" t="s">
        <v>2816</v>
      </c>
      <c r="AB600" s="115" t="s">
        <v>2817</v>
      </c>
      <c r="AC600" s="104">
        <v>45123</v>
      </c>
      <c r="AD600" s="104">
        <v>45132</v>
      </c>
      <c r="AE600" s="104">
        <v>45273</v>
      </c>
      <c r="AF600" s="104"/>
      <c r="AG600" s="104" t="s">
        <v>2894</v>
      </c>
      <c r="AH600" s="112" t="s">
        <v>2893</v>
      </c>
      <c r="AI600" s="118"/>
      <c r="AJ600" s="100">
        <f>DBGenzai[[#This Row],[入社日]]</f>
        <v>45132</v>
      </c>
      <c r="AK600" s="343"/>
      <c r="AL600" s="355"/>
      <c r="AM600" s="77"/>
      <c r="AN600" s="355"/>
      <c r="AO600" s="345"/>
    </row>
    <row r="601" spans="1:41">
      <c r="A601" s="112" t="s">
        <v>114</v>
      </c>
      <c r="B601" s="231">
        <v>230711</v>
      </c>
      <c r="C601" s="397">
        <v>8210064</v>
      </c>
      <c r="D601" s="93" t="s">
        <v>2128</v>
      </c>
      <c r="E601" s="259"/>
      <c r="F601" s="259"/>
      <c r="G601" s="259"/>
      <c r="H601" s="233" t="s">
        <v>2831</v>
      </c>
      <c r="I601" s="233" t="s">
        <v>2832</v>
      </c>
      <c r="J601" s="231" t="s">
        <v>2005</v>
      </c>
      <c r="K601" s="231" t="s">
        <v>1711</v>
      </c>
      <c r="L601" s="363">
        <v>34375</v>
      </c>
      <c r="M601" s="112">
        <f ca="1">DATEDIF(DBGenzai[[#This Row],[生年月日]],TODAY(),"Y")</f>
        <v>31</v>
      </c>
      <c r="N601" s="350">
        <v>1400</v>
      </c>
      <c r="O601" s="235"/>
      <c r="P601" s="350">
        <v>1990</v>
      </c>
      <c r="Q601" s="235"/>
      <c r="R601" s="350">
        <f t="shared" si="9"/>
        <v>590</v>
      </c>
      <c r="S601" s="98">
        <v>0</v>
      </c>
      <c r="T601" s="78" t="str">
        <f>IF(OR(DBGenzai[[#This Row],[標準報酬]]="",DBGenzai[[#This Row],[標準報酬]]=0),"",ROUNDUP(_xlfn.XLOOKUP(DBGenzai[[#This Row],[標準報酬]],HDATE23[月  額],HDATE23[健康保険],"",0,1)-0.5,0))</f>
        <v/>
      </c>
      <c r="U6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8">
        <f ca="1">IF(DBGenzai[[#This Row],[年齢]]&lt;=69,_xlfn.XLOOKUP(DBGenzai[[#This Row],[標準報酬]],HDATE23[月  額],HDATE23[厚生年金],"",0,1),"0")</f>
        <v>0</v>
      </c>
      <c r="W601" s="236">
        <v>45620</v>
      </c>
      <c r="X6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2" t="s">
        <v>1712</v>
      </c>
      <c r="Z601" s="231" t="s">
        <v>2490</v>
      </c>
      <c r="AA601" s="233" t="s">
        <v>2803</v>
      </c>
      <c r="AB601" s="233" t="s">
        <v>2494</v>
      </c>
      <c r="AC601" s="234">
        <v>45131</v>
      </c>
      <c r="AD601" s="234">
        <v>45133</v>
      </c>
      <c r="AE601" s="234">
        <v>45149</v>
      </c>
      <c r="AF601" s="234"/>
      <c r="AG601" s="234"/>
      <c r="AH601" s="112"/>
      <c r="AI601" s="118"/>
      <c r="AJ601" s="100">
        <f>DBGenzai[[#This Row],[入社日]]</f>
        <v>45133</v>
      </c>
      <c r="AK601" s="343"/>
      <c r="AL601" s="355"/>
      <c r="AM601" s="77"/>
      <c r="AN601" s="355"/>
      <c r="AO601" s="345"/>
    </row>
    <row r="602" spans="1:41">
      <c r="A602" s="112" t="s">
        <v>114</v>
      </c>
      <c r="B602" s="112">
        <v>230712</v>
      </c>
      <c r="C602" s="113">
        <v>8210065</v>
      </c>
      <c r="D602" s="82" t="s">
        <v>2127</v>
      </c>
      <c r="E602" s="93"/>
      <c r="F602" s="93"/>
      <c r="G602" s="93"/>
      <c r="H602" s="115" t="s">
        <v>2833</v>
      </c>
      <c r="I602" s="115" t="s">
        <v>2834</v>
      </c>
      <c r="J602" s="231" t="s">
        <v>2005</v>
      </c>
      <c r="K602" s="112" t="s">
        <v>1711</v>
      </c>
      <c r="L602" s="362">
        <v>34848</v>
      </c>
      <c r="M602" s="112">
        <f ca="1">DATEDIF(DBGenzai[[#This Row],[生年月日]],TODAY(),"Y")</f>
        <v>30</v>
      </c>
      <c r="N602" s="348">
        <v>1400</v>
      </c>
      <c r="O602" s="116"/>
      <c r="P602" s="348">
        <v>1990</v>
      </c>
      <c r="Q602" s="116"/>
      <c r="R602" s="348">
        <f t="shared" si="9"/>
        <v>590</v>
      </c>
      <c r="S602" s="85">
        <v>220000</v>
      </c>
      <c r="T602" s="78">
        <f>IF(OR(DBGenzai[[#This Row],[標準報酬]]="",DBGenzai[[#This Row],[標準報酬]]=0),"",ROUNDUP(_xlfn.XLOOKUP(DBGenzai[[#This Row],[標準報酬]],HDATE23[月  額],HDATE23[健康保険],"",0,1)-0.5,0))</f>
        <v>11033</v>
      </c>
      <c r="U6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5">
        <f ca="1">IF(DBGenzai[[#This Row],[年齢]]&lt;=69,_xlfn.XLOOKUP(DBGenzai[[#This Row],[標準報酬]],HDATE23[月  額],HDATE23[厚生年金],"",0,1),"0")</f>
        <v>20130</v>
      </c>
      <c r="W602" s="117">
        <v>45795</v>
      </c>
      <c r="X6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4" t="s">
        <v>1712</v>
      </c>
      <c r="Z602" s="112" t="s">
        <v>2490</v>
      </c>
      <c r="AA602" s="115" t="s">
        <v>2803</v>
      </c>
      <c r="AB602" s="115" t="s">
        <v>2804</v>
      </c>
      <c r="AC602" s="104">
        <v>45131</v>
      </c>
      <c r="AD602" s="104">
        <v>45133</v>
      </c>
      <c r="AE602" s="104">
        <v>45219</v>
      </c>
      <c r="AF602" s="104"/>
      <c r="AG602" s="104" t="s">
        <v>2903</v>
      </c>
      <c r="AH602" s="112" t="s">
        <v>2906</v>
      </c>
      <c r="AI602" s="118"/>
      <c r="AJ602" s="100">
        <f>DBGenzai[[#This Row],[入社日]]</f>
        <v>45133</v>
      </c>
      <c r="AK602" s="343"/>
      <c r="AL602" s="355"/>
      <c r="AM602" s="77"/>
      <c r="AN602" s="355"/>
      <c r="AO602" s="345"/>
    </row>
    <row r="603" spans="1:41">
      <c r="A603" s="112" t="s">
        <v>40</v>
      </c>
      <c r="B603" s="112">
        <v>230713</v>
      </c>
      <c r="C603" s="113"/>
      <c r="D603" s="82" t="s">
        <v>234</v>
      </c>
      <c r="E603" s="101" t="s">
        <v>4640</v>
      </c>
      <c r="F603" s="256" t="s">
        <v>2749</v>
      </c>
      <c r="G603" s="256" t="s">
        <v>2750</v>
      </c>
      <c r="H603" s="115" t="s">
        <v>2879</v>
      </c>
      <c r="I603" s="115" t="s">
        <v>2880</v>
      </c>
      <c r="J603" s="231" t="s">
        <v>2005</v>
      </c>
      <c r="K603" s="112" t="s">
        <v>1711</v>
      </c>
      <c r="L603" s="362">
        <v>37078</v>
      </c>
      <c r="M603" s="112">
        <f ca="1">DATEDIF(DBGenzai[[#This Row],[生年月日]],TODAY(),"Y")</f>
        <v>24</v>
      </c>
      <c r="N603" s="348">
        <v>1310</v>
      </c>
      <c r="O603" s="116"/>
      <c r="P603" s="348">
        <v>1700</v>
      </c>
      <c r="Q603" s="116"/>
      <c r="R603" s="348">
        <f t="shared" ref="R603:R666" si="10">P603-N603</f>
        <v>390</v>
      </c>
      <c r="S603" s="85">
        <v>240000</v>
      </c>
      <c r="T603" s="78">
        <f>IF(OR(DBGenzai[[#This Row],[標準報酬]]="",DBGenzai[[#This Row],[標準報酬]]=0),"",ROUNDUP(_xlfn.XLOOKUP(DBGenzai[[#This Row],[標準報酬]],HDATE23[月  額],HDATE23[健康保険],"",0,1)-0.5,0))</f>
        <v>12036</v>
      </c>
      <c r="U6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5">
        <f ca="1">IF(DBGenzai[[#This Row],[年齢]]&lt;=69,_xlfn.XLOOKUP(DBGenzai[[#This Row],[標準報酬]],HDATE23[月  額],HDATE23[厚生年金],"",0,1),"0")</f>
        <v>21960</v>
      </c>
      <c r="W603" s="117">
        <v>46993</v>
      </c>
      <c r="X6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4" t="s">
        <v>1712</v>
      </c>
      <c r="Z603" s="80" t="s">
        <v>238</v>
      </c>
      <c r="AA603" s="83" t="s">
        <v>312</v>
      </c>
      <c r="AB603" s="83" t="s">
        <v>4230</v>
      </c>
      <c r="AC603" s="104">
        <v>45133</v>
      </c>
      <c r="AD603" s="104">
        <v>45138</v>
      </c>
      <c r="AE603" s="104"/>
      <c r="AF603" s="104">
        <v>45347</v>
      </c>
      <c r="AG603" s="104" t="s">
        <v>2904</v>
      </c>
      <c r="AH603" s="104" t="s">
        <v>2906</v>
      </c>
      <c r="AI603" s="118"/>
      <c r="AJ603" s="100">
        <f>DBGenzai[[#This Row],[入社日]]</f>
        <v>45138</v>
      </c>
      <c r="AK603" s="343"/>
      <c r="AL603" s="355"/>
      <c r="AM603" s="77"/>
      <c r="AN603" s="355"/>
      <c r="AO603" s="345"/>
    </row>
    <row r="604" spans="1:41" ht="18" customHeight="1">
      <c r="A604" s="112" t="s">
        <v>40</v>
      </c>
      <c r="B604" s="112">
        <v>230714</v>
      </c>
      <c r="C604" s="113"/>
      <c r="D604" s="82" t="s">
        <v>234</v>
      </c>
      <c r="E604" s="101" t="s">
        <v>4640</v>
      </c>
      <c r="F604" s="256" t="s">
        <v>2749</v>
      </c>
      <c r="G604" s="256" t="s">
        <v>2750</v>
      </c>
      <c r="H604" s="115" t="s">
        <v>2985</v>
      </c>
      <c r="I604" s="115" t="s">
        <v>2881</v>
      </c>
      <c r="J604" s="231" t="s">
        <v>2005</v>
      </c>
      <c r="K604" s="112" t="s">
        <v>1711</v>
      </c>
      <c r="L604" s="362">
        <v>35400</v>
      </c>
      <c r="M604" s="112">
        <f ca="1">DATEDIF(DBGenzai[[#This Row],[生年月日]],TODAY(),"Y")</f>
        <v>29</v>
      </c>
      <c r="N604" s="348">
        <v>1310</v>
      </c>
      <c r="O604" s="116"/>
      <c r="P604" s="348">
        <v>1700</v>
      </c>
      <c r="Q604" s="116"/>
      <c r="R604" s="348">
        <f t="shared" si="10"/>
        <v>390</v>
      </c>
      <c r="S604" s="85">
        <v>260000</v>
      </c>
      <c r="T604" s="78">
        <f>IF(OR(DBGenzai[[#This Row],[標準報酬]]="",DBGenzai[[#This Row],[標準報酬]]=0),"",ROUNDUP(_xlfn.XLOOKUP(DBGenzai[[#This Row],[標準報酬]],HDATE23[月  額],HDATE23[健康保険],"",0,1)-0.5,0))</f>
        <v>13039</v>
      </c>
      <c r="U6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5">
        <f ca="1">IF(DBGenzai[[#This Row],[年齢]]&lt;=69,_xlfn.XLOOKUP(DBGenzai[[#This Row],[標準報酬]],HDATE23[月  額],HDATE23[厚生年金],"",0,1),"0")</f>
        <v>23790</v>
      </c>
      <c r="W604" s="117">
        <v>46993</v>
      </c>
      <c r="X6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4" t="s">
        <v>1712</v>
      </c>
      <c r="Z604" s="80" t="s">
        <v>238</v>
      </c>
      <c r="AA604" s="83" t="s">
        <v>239</v>
      </c>
      <c r="AB604" s="83" t="s">
        <v>2884</v>
      </c>
      <c r="AC604" s="104">
        <v>45133</v>
      </c>
      <c r="AD604" s="104">
        <v>45138</v>
      </c>
      <c r="AE604" s="104"/>
      <c r="AF604" s="104"/>
      <c r="AG604" s="104" t="s">
        <v>2904</v>
      </c>
      <c r="AH604" s="104" t="s">
        <v>2906</v>
      </c>
      <c r="AI604" s="118"/>
      <c r="AJ604" s="100">
        <f>DBGenzai[[#This Row],[入社日]]</f>
        <v>45138</v>
      </c>
      <c r="AK604" s="343"/>
      <c r="AL604" s="355"/>
      <c r="AM604" s="77"/>
      <c r="AN604" s="355"/>
      <c r="AO604" s="345"/>
    </row>
    <row r="605" spans="1:41">
      <c r="A605" s="112" t="s">
        <v>40</v>
      </c>
      <c r="B605" s="112">
        <v>230715</v>
      </c>
      <c r="C605" s="113"/>
      <c r="D605" s="82" t="s">
        <v>234</v>
      </c>
      <c r="E605" s="101" t="s">
        <v>4640</v>
      </c>
      <c r="F605" s="256" t="s">
        <v>2749</v>
      </c>
      <c r="G605" s="256" t="s">
        <v>2750</v>
      </c>
      <c r="H605" s="115" t="s">
        <v>2882</v>
      </c>
      <c r="I605" s="115" t="s">
        <v>2883</v>
      </c>
      <c r="J605" s="231" t="s">
        <v>2005</v>
      </c>
      <c r="K605" s="112" t="s">
        <v>1711</v>
      </c>
      <c r="L605" s="362">
        <v>36146</v>
      </c>
      <c r="M605" s="112">
        <f ca="1">DATEDIF(DBGenzai[[#This Row],[生年月日]],TODAY(),"Y")</f>
        <v>26</v>
      </c>
      <c r="N605" s="348">
        <v>1310</v>
      </c>
      <c r="O605" s="116"/>
      <c r="P605" s="348">
        <v>1700</v>
      </c>
      <c r="Q605" s="116"/>
      <c r="R605" s="348">
        <f t="shared" si="10"/>
        <v>390</v>
      </c>
      <c r="S605" s="85">
        <v>260000</v>
      </c>
      <c r="T605" s="78">
        <f>IF(OR(DBGenzai[[#This Row],[標準報酬]]="",DBGenzai[[#This Row],[標準報酬]]=0),"",ROUNDUP(_xlfn.XLOOKUP(DBGenzai[[#This Row],[標準報酬]],HDATE23[月  額],HDATE23[健康保険],"",0,1)-0.5,0))</f>
        <v>13039</v>
      </c>
      <c r="U6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5">
        <f ca="1">IF(DBGenzai[[#This Row],[年齢]]&lt;=69,_xlfn.XLOOKUP(DBGenzai[[#This Row],[標準報酬]],HDATE23[月  額],HDATE23[厚生年金],"",0,1),"0")</f>
        <v>23790</v>
      </c>
      <c r="W605" s="117">
        <v>46993</v>
      </c>
      <c r="X6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4" t="s">
        <v>1712</v>
      </c>
      <c r="Z605" s="80" t="s">
        <v>238</v>
      </c>
      <c r="AA605" s="83" t="s">
        <v>239</v>
      </c>
      <c r="AB605" s="83" t="s">
        <v>442</v>
      </c>
      <c r="AC605" s="104">
        <v>45133</v>
      </c>
      <c r="AD605" s="104">
        <v>45138</v>
      </c>
      <c r="AE605" s="104"/>
      <c r="AF605" s="104"/>
      <c r="AG605" s="104" t="s">
        <v>2904</v>
      </c>
      <c r="AH605" s="104" t="s">
        <v>2906</v>
      </c>
      <c r="AI605" s="118"/>
      <c r="AJ605" s="100">
        <f>DBGenzai[[#This Row],[入社日]]</f>
        <v>45138</v>
      </c>
      <c r="AK605" s="343"/>
      <c r="AL605" s="355"/>
      <c r="AM605" s="77"/>
      <c r="AN605" s="355"/>
      <c r="AO605" s="345"/>
    </row>
    <row r="606" spans="1:41">
      <c r="A606" s="112" t="s">
        <v>40</v>
      </c>
      <c r="B606" s="112">
        <v>230801</v>
      </c>
      <c r="C606" s="113">
        <v>8210068</v>
      </c>
      <c r="D606" s="82" t="s">
        <v>2129</v>
      </c>
      <c r="E606" s="101" t="s">
        <v>3161</v>
      </c>
      <c r="F606" s="101" t="s">
        <v>3161</v>
      </c>
      <c r="G606" s="101"/>
      <c r="H606" s="115" t="s">
        <v>2840</v>
      </c>
      <c r="I606" s="115" t="s">
        <v>2841</v>
      </c>
      <c r="J606" s="231" t="s">
        <v>2005</v>
      </c>
      <c r="K606" s="112" t="s">
        <v>1711</v>
      </c>
      <c r="L606" s="362">
        <v>35830</v>
      </c>
      <c r="M606" s="112">
        <f ca="1">DATEDIF(DBGenzai[[#This Row],[生年月日]],TODAY(),"Y")</f>
        <v>27</v>
      </c>
      <c r="N606" s="348">
        <v>1555</v>
      </c>
      <c r="O606" s="116"/>
      <c r="P606" s="347">
        <v>2225</v>
      </c>
      <c r="Q606" s="116"/>
      <c r="R606" s="348">
        <f t="shared" si="10"/>
        <v>670</v>
      </c>
      <c r="S606" s="85">
        <v>360000</v>
      </c>
      <c r="T606" s="78">
        <f>IF(OR(DBGenzai[[#This Row],[標準報酬]]="",DBGenzai[[#This Row],[標準報酬]]=0),"",ROUNDUP(_xlfn.XLOOKUP(DBGenzai[[#This Row],[標準報酬]],HDATE23[月  額],HDATE23[健康保険],"",0,1)-0.5,0))</f>
        <v>18054</v>
      </c>
      <c r="U6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5">
        <f ca="1">IF(DBGenzai[[#This Row],[年齢]]&lt;=69,_xlfn.XLOOKUP(DBGenzai[[#This Row],[標準報酬]],HDATE23[月  額],HDATE23[厚生年金],"",0,1),"0")</f>
        <v>32940</v>
      </c>
      <c r="W606" s="117">
        <v>46843</v>
      </c>
      <c r="X60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4" t="s">
        <v>1712</v>
      </c>
      <c r="Z606" s="112" t="s">
        <v>2896</v>
      </c>
      <c r="AA606" s="115" t="s">
        <v>4582</v>
      </c>
      <c r="AB606" s="115" t="s">
        <v>4583</v>
      </c>
      <c r="AC606" s="104">
        <v>45140</v>
      </c>
      <c r="AD606" s="104">
        <v>45139</v>
      </c>
      <c r="AE606" s="104"/>
      <c r="AF606" s="104"/>
      <c r="AG606" s="104" t="s">
        <v>2904</v>
      </c>
      <c r="AH606" s="104" t="s">
        <v>2905</v>
      </c>
      <c r="AI606" s="118"/>
      <c r="AJ606" s="100">
        <f>DBGenzai[[#This Row],[入社日]]</f>
        <v>45139</v>
      </c>
      <c r="AK606" s="343" t="s">
        <v>3819</v>
      </c>
      <c r="AL606" s="355">
        <v>45720</v>
      </c>
      <c r="AM606" s="77" t="s">
        <v>3819</v>
      </c>
      <c r="AN606" s="355">
        <v>46080</v>
      </c>
      <c r="AO606" s="345"/>
    </row>
    <row r="607" spans="1:41">
      <c r="A607" s="112" t="s">
        <v>40</v>
      </c>
      <c r="B607" s="112">
        <v>230802</v>
      </c>
      <c r="C607" s="113">
        <v>8210069</v>
      </c>
      <c r="D607" s="82" t="s">
        <v>2129</v>
      </c>
      <c r="E607" s="101" t="s">
        <v>3161</v>
      </c>
      <c r="F607" s="101" t="s">
        <v>2782</v>
      </c>
      <c r="G607" s="101"/>
      <c r="H607" s="115" t="s">
        <v>2842</v>
      </c>
      <c r="I607" s="115" t="s">
        <v>2843</v>
      </c>
      <c r="J607" s="231" t="s">
        <v>2005</v>
      </c>
      <c r="K607" s="112" t="s">
        <v>1711</v>
      </c>
      <c r="L607" s="362">
        <v>35119</v>
      </c>
      <c r="M607" s="112">
        <f ca="1">DATEDIF(DBGenzai[[#This Row],[生年月日]],TODAY(),"Y")</f>
        <v>29</v>
      </c>
      <c r="N607" s="348">
        <v>1555</v>
      </c>
      <c r="O607" s="116"/>
      <c r="P607" s="347">
        <v>2225</v>
      </c>
      <c r="Q607" s="116"/>
      <c r="R607" s="348">
        <f t="shared" si="10"/>
        <v>670</v>
      </c>
      <c r="S607" s="85">
        <v>360000</v>
      </c>
      <c r="T607" s="78">
        <f>IF(OR(DBGenzai[[#This Row],[標準報酬]]="",DBGenzai[[#This Row],[標準報酬]]=0),"",ROUNDUP(_xlfn.XLOOKUP(DBGenzai[[#This Row],[標準報酬]],HDATE23[月  額],HDATE23[健康保険],"",0,1)-0.5,0))</f>
        <v>18054</v>
      </c>
      <c r="U6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5">
        <f ca="1">IF(DBGenzai[[#This Row],[年齢]]&lt;=69,_xlfn.XLOOKUP(DBGenzai[[#This Row],[標準報酬]],HDATE23[月  額],HDATE23[厚生年金],"",0,1),"0")</f>
        <v>32940</v>
      </c>
      <c r="W607" s="117">
        <v>46119</v>
      </c>
      <c r="X60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4" t="s">
        <v>1712</v>
      </c>
      <c r="Z607" s="112" t="s">
        <v>2896</v>
      </c>
      <c r="AA607" s="115" t="s">
        <v>2897</v>
      </c>
      <c r="AB607" s="115" t="s">
        <v>2898</v>
      </c>
      <c r="AC607" s="104">
        <v>45140</v>
      </c>
      <c r="AD607" s="104">
        <v>45139</v>
      </c>
      <c r="AE607" s="104"/>
      <c r="AF607" s="104"/>
      <c r="AG607" s="104" t="s">
        <v>2904</v>
      </c>
      <c r="AH607" s="104" t="s">
        <v>2905</v>
      </c>
      <c r="AI607" s="118"/>
      <c r="AJ607" s="100">
        <f>DBGenzai[[#This Row],[入社日]]</f>
        <v>45139</v>
      </c>
      <c r="AK607" s="343"/>
      <c r="AL607" s="355"/>
      <c r="AM607" s="77" t="s">
        <v>3840</v>
      </c>
      <c r="AN607" s="355">
        <v>45903</v>
      </c>
      <c r="AO607" s="345"/>
    </row>
    <row r="608" spans="1:41">
      <c r="A608" s="112" t="s">
        <v>114</v>
      </c>
      <c r="B608" s="112">
        <v>230803</v>
      </c>
      <c r="C608" s="113">
        <v>232117</v>
      </c>
      <c r="D608" s="82" t="s">
        <v>152</v>
      </c>
      <c r="E608" s="82" t="s">
        <v>4683</v>
      </c>
      <c r="F608" s="101" t="s">
        <v>1991</v>
      </c>
      <c r="G608" s="101" t="s">
        <v>3096</v>
      </c>
      <c r="H608" s="115" t="s">
        <v>2852</v>
      </c>
      <c r="I608" s="115" t="s">
        <v>2853</v>
      </c>
      <c r="J608" s="231" t="s">
        <v>2005</v>
      </c>
      <c r="K608" s="112" t="s">
        <v>1711</v>
      </c>
      <c r="L608" s="362">
        <v>36751</v>
      </c>
      <c r="M608" s="112">
        <f ca="1">DATEDIF(DBGenzai[[#This Row],[生年月日]],TODAY(),"Y")</f>
        <v>25</v>
      </c>
      <c r="N608" s="348">
        <v>1200</v>
      </c>
      <c r="O608" s="116"/>
      <c r="P608" s="348">
        <v>1650</v>
      </c>
      <c r="Q608" s="116"/>
      <c r="R608" s="348">
        <f t="shared" si="10"/>
        <v>450</v>
      </c>
      <c r="S608" s="85">
        <v>180000</v>
      </c>
      <c r="T608" s="78">
        <f>IF(OR(DBGenzai[[#This Row],[標準報酬]]="",DBGenzai[[#This Row],[標準報酬]]=0),"",ROUNDUP(_xlfn.XLOOKUP(DBGenzai[[#This Row],[標準報酬]],HDATE23[月  額],HDATE23[健康保険],"",0,1)-0.5,0))</f>
        <v>9027</v>
      </c>
      <c r="U6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5">
        <f ca="1">IF(DBGenzai[[#This Row],[年齢]]&lt;=69,_xlfn.XLOOKUP(DBGenzai[[#This Row],[標準報酬]],HDATE23[月  額],HDATE23[厚生年金],"",0,1),"0")</f>
        <v>16470</v>
      </c>
      <c r="W608" s="117">
        <v>45499</v>
      </c>
      <c r="X6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4" t="s">
        <v>1712</v>
      </c>
      <c r="Z608" s="112" t="s">
        <v>2766</v>
      </c>
      <c r="AA608" s="115" t="s">
        <v>2912</v>
      </c>
      <c r="AB608" s="115"/>
      <c r="AC608" s="104">
        <v>45133</v>
      </c>
      <c r="AD608" s="104">
        <v>45139</v>
      </c>
      <c r="AE608" s="104">
        <v>45397</v>
      </c>
      <c r="AF608" s="104"/>
      <c r="AG608" s="104" t="s">
        <v>2904</v>
      </c>
      <c r="AH608" s="104" t="s">
        <v>2905</v>
      </c>
      <c r="AI608" s="118"/>
      <c r="AJ608" s="100">
        <f>DBGenzai[[#This Row],[入社日]]</f>
        <v>45139</v>
      </c>
      <c r="AK608" s="343"/>
      <c r="AL608" s="355"/>
      <c r="AM608" s="77"/>
      <c r="AN608" s="355"/>
      <c r="AO608" s="345"/>
    </row>
    <row r="609" spans="1:41" ht="18" customHeight="1">
      <c r="A609" s="112" t="s">
        <v>114</v>
      </c>
      <c r="B609" s="112">
        <v>230804</v>
      </c>
      <c r="C609" s="113">
        <v>232119</v>
      </c>
      <c r="D609" s="82" t="s">
        <v>152</v>
      </c>
      <c r="E609" s="101" t="s">
        <v>4630</v>
      </c>
      <c r="F609" s="256" t="s">
        <v>3771</v>
      </c>
      <c r="G609" s="256" t="s">
        <v>3772</v>
      </c>
      <c r="H609" s="115" t="s">
        <v>2854</v>
      </c>
      <c r="I609" s="115" t="s">
        <v>2855</v>
      </c>
      <c r="J609" s="231" t="s">
        <v>2005</v>
      </c>
      <c r="K609" s="112" t="s">
        <v>1711</v>
      </c>
      <c r="L609" s="362">
        <v>36740</v>
      </c>
      <c r="M609" s="112">
        <f ca="1">DATEDIF(DBGenzai[[#This Row],[生年月日]],TODAY(),"Y")</f>
        <v>25</v>
      </c>
      <c r="N609" s="348">
        <v>1300</v>
      </c>
      <c r="O609" s="116"/>
      <c r="P609" s="348">
        <v>1690</v>
      </c>
      <c r="Q609" s="116"/>
      <c r="R609" s="348">
        <f t="shared" si="10"/>
        <v>390</v>
      </c>
      <c r="S609" s="85">
        <v>300000</v>
      </c>
      <c r="T609" s="78">
        <f>IF(OR(DBGenzai[[#This Row],[標準報酬]]="",DBGenzai[[#This Row],[標準報酬]]=0),"",ROUNDUP(_xlfn.XLOOKUP(DBGenzai[[#This Row],[標準報酬]],HDATE23[月  額],HDATE23[健康保険],"",0,1)-0.5,0))</f>
        <v>15045</v>
      </c>
      <c r="U6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5">
        <f ca="1">IF(DBGenzai[[#This Row],[年齢]]&lt;=69,_xlfn.XLOOKUP(DBGenzai[[#This Row],[標準報酬]],HDATE23[月  額],HDATE23[厚生年金],"",0,1),"0")</f>
        <v>27450</v>
      </c>
      <c r="W609" s="117">
        <v>46594</v>
      </c>
      <c r="X60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4" t="s">
        <v>1712</v>
      </c>
      <c r="Z609" s="112" t="s">
        <v>2766</v>
      </c>
      <c r="AA609" s="115" t="s">
        <v>2911</v>
      </c>
      <c r="AB609" s="115"/>
      <c r="AC609" s="104">
        <v>45133</v>
      </c>
      <c r="AD609" s="104">
        <v>45139</v>
      </c>
      <c r="AE609" s="104">
        <v>45761</v>
      </c>
      <c r="AF609" s="104"/>
      <c r="AG609" s="104" t="s">
        <v>2916</v>
      </c>
      <c r="AH609" s="112" t="s">
        <v>2921</v>
      </c>
      <c r="AI609" s="118"/>
      <c r="AJ609" s="100">
        <f>DBGenzai[[#This Row],[入社日]]</f>
        <v>45139</v>
      </c>
      <c r="AK609" s="343"/>
      <c r="AL609" s="355"/>
      <c r="AM609" s="77"/>
      <c r="AN609" s="355"/>
      <c r="AO609" s="345"/>
    </row>
    <row r="610" spans="1:41">
      <c r="A610" s="112" t="s">
        <v>114</v>
      </c>
      <c r="B610" s="231">
        <v>230805</v>
      </c>
      <c r="C610" s="397">
        <v>232116</v>
      </c>
      <c r="D610" s="82" t="s">
        <v>152</v>
      </c>
      <c r="E610" s="101" t="s">
        <v>4630</v>
      </c>
      <c r="F610" s="256" t="s">
        <v>3771</v>
      </c>
      <c r="G610" s="256" t="s">
        <v>3772</v>
      </c>
      <c r="H610" s="233" t="s">
        <v>2856</v>
      </c>
      <c r="I610" s="233" t="s">
        <v>2857</v>
      </c>
      <c r="J610" s="231" t="s">
        <v>2005</v>
      </c>
      <c r="K610" s="112" t="s">
        <v>1711</v>
      </c>
      <c r="L610" s="363">
        <v>37079</v>
      </c>
      <c r="M610" s="112">
        <f ca="1">DATEDIF(DBGenzai[[#This Row],[生年月日]],TODAY(),"Y")</f>
        <v>24</v>
      </c>
      <c r="N610" s="348">
        <v>1300</v>
      </c>
      <c r="O610" s="235"/>
      <c r="P610" s="348">
        <v>1690</v>
      </c>
      <c r="Q610" s="235"/>
      <c r="R610" s="350">
        <f t="shared" si="10"/>
        <v>390</v>
      </c>
      <c r="S610" s="98">
        <v>220000</v>
      </c>
      <c r="T610" s="78">
        <f>IF(OR(DBGenzai[[#This Row],[標準報酬]]="",DBGenzai[[#This Row],[標準報酬]]=0),"",ROUNDUP(_xlfn.XLOOKUP(DBGenzai[[#This Row],[標準報酬]],HDATE23[月  額],HDATE23[健康保険],"",0,1)-0.5,0))</f>
        <v>11033</v>
      </c>
      <c r="U6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8">
        <f ca="1">IF(DBGenzai[[#This Row],[年齢]]&lt;=69,_xlfn.XLOOKUP(DBGenzai[[#This Row],[標準報酬]],HDATE23[月  額],HDATE23[厚生年金],"",0,1),"0")</f>
        <v>20130</v>
      </c>
      <c r="W610" s="117">
        <v>46594</v>
      </c>
      <c r="X6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4" t="s">
        <v>1712</v>
      </c>
      <c r="Z610" s="112" t="s">
        <v>2766</v>
      </c>
      <c r="AA610" s="115" t="s">
        <v>2911</v>
      </c>
      <c r="AB610" s="233"/>
      <c r="AC610" s="104">
        <v>45133</v>
      </c>
      <c r="AD610" s="234">
        <v>45139</v>
      </c>
      <c r="AE610" s="234">
        <v>45667</v>
      </c>
      <c r="AF610" s="234"/>
      <c r="AG610" s="234" t="s">
        <v>2916</v>
      </c>
      <c r="AH610" s="112" t="s">
        <v>2920</v>
      </c>
      <c r="AI610" s="118"/>
      <c r="AJ610" s="100">
        <f>DBGenzai[[#This Row],[入社日]]</f>
        <v>45139</v>
      </c>
      <c r="AK610" s="343"/>
      <c r="AL610" s="355"/>
      <c r="AM610" s="77"/>
      <c r="AN610" s="355"/>
      <c r="AO610" s="345"/>
    </row>
    <row r="611" spans="1:41">
      <c r="A611" s="112" t="s">
        <v>114</v>
      </c>
      <c r="B611" s="112">
        <v>230806</v>
      </c>
      <c r="C611" s="113">
        <v>232118</v>
      </c>
      <c r="D611" s="82" t="s">
        <v>152</v>
      </c>
      <c r="E611" s="101" t="s">
        <v>4630</v>
      </c>
      <c r="F611" s="256" t="s">
        <v>3771</v>
      </c>
      <c r="G611" s="256" t="s">
        <v>3772</v>
      </c>
      <c r="H611" s="115" t="s">
        <v>2858</v>
      </c>
      <c r="I611" s="115" t="s">
        <v>2859</v>
      </c>
      <c r="J611" s="231" t="s">
        <v>2005</v>
      </c>
      <c r="K611" s="112" t="s">
        <v>1711</v>
      </c>
      <c r="L611" s="362">
        <v>36596</v>
      </c>
      <c r="M611" s="112">
        <f ca="1">DATEDIF(DBGenzai[[#This Row],[生年月日]],TODAY(),"Y")</f>
        <v>25</v>
      </c>
      <c r="N611" s="348">
        <v>1250</v>
      </c>
      <c r="O611" s="116"/>
      <c r="P611" s="348">
        <v>1690</v>
      </c>
      <c r="Q611" s="116"/>
      <c r="R611" s="348">
        <f t="shared" si="10"/>
        <v>440</v>
      </c>
      <c r="S611" s="85">
        <v>240000</v>
      </c>
      <c r="T611" s="78">
        <f>IF(OR(DBGenzai[[#This Row],[標準報酬]]="",DBGenzai[[#This Row],[標準報酬]]=0),"",ROUNDUP(_xlfn.XLOOKUP(DBGenzai[[#This Row],[標準報酬]],HDATE23[月  額],HDATE23[健康保険],"",0,1)-0.5,0))</f>
        <v>12036</v>
      </c>
      <c r="U6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5">
        <f ca="1">IF(DBGenzai[[#This Row],[年齢]]&lt;=69,_xlfn.XLOOKUP(DBGenzai[[#This Row],[標準報酬]],HDATE23[月  額],HDATE23[厚生年金],"",0,1),"0")</f>
        <v>21960</v>
      </c>
      <c r="W611" s="117">
        <v>46594</v>
      </c>
      <c r="X6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4" t="s">
        <v>1712</v>
      </c>
      <c r="Z611" s="112" t="s">
        <v>155</v>
      </c>
      <c r="AA611" s="115" t="s">
        <v>2911</v>
      </c>
      <c r="AB611" s="115"/>
      <c r="AC611" s="104">
        <v>45133</v>
      </c>
      <c r="AD611" s="104">
        <v>45139</v>
      </c>
      <c r="AE611" s="104">
        <v>45602</v>
      </c>
      <c r="AF611" s="104"/>
      <c r="AG611" s="104" t="s">
        <v>2916</v>
      </c>
      <c r="AH611" s="112" t="s">
        <v>2920</v>
      </c>
      <c r="AI611" s="118"/>
      <c r="AJ611" s="100">
        <f>DBGenzai[[#This Row],[入社日]]</f>
        <v>45139</v>
      </c>
      <c r="AK611" s="343"/>
      <c r="AL611" s="355"/>
      <c r="AM611" s="77"/>
      <c r="AN611" s="355"/>
      <c r="AO611" s="345"/>
    </row>
    <row r="612" spans="1:41">
      <c r="A612" s="112" t="s">
        <v>114</v>
      </c>
      <c r="B612" s="112">
        <v>230807</v>
      </c>
      <c r="C612" s="113">
        <v>242070</v>
      </c>
      <c r="D612" s="82" t="s">
        <v>95</v>
      </c>
      <c r="E612" s="275" t="s">
        <v>4625</v>
      </c>
      <c r="F612" s="262" t="s">
        <v>1986</v>
      </c>
      <c r="G612" s="262" t="s">
        <v>3094</v>
      </c>
      <c r="H612" s="115" t="s">
        <v>2860</v>
      </c>
      <c r="I612" s="115" t="s">
        <v>2861</v>
      </c>
      <c r="J612" s="231" t="s">
        <v>2005</v>
      </c>
      <c r="K612" s="112" t="s">
        <v>1711</v>
      </c>
      <c r="L612" s="362">
        <v>36053</v>
      </c>
      <c r="M612" s="112">
        <f ca="1">DATEDIF(DBGenzai[[#This Row],[生年月日]],TODAY(),"Y")</f>
        <v>27</v>
      </c>
      <c r="N612" s="348">
        <v>1300</v>
      </c>
      <c r="O612" s="116"/>
      <c r="P612" s="348">
        <v>1690</v>
      </c>
      <c r="Q612" s="116"/>
      <c r="R612" s="348">
        <f t="shared" si="10"/>
        <v>390</v>
      </c>
      <c r="S612" s="85">
        <v>240000</v>
      </c>
      <c r="T612" s="78">
        <f>IF(OR(DBGenzai[[#This Row],[標準報酬]]="",DBGenzai[[#This Row],[標準報酬]]=0),"",ROUNDUP(_xlfn.XLOOKUP(DBGenzai[[#This Row],[標準報酬]],HDATE23[月  額],HDATE23[健康保険],"",0,1)-0.5,0))</f>
        <v>12036</v>
      </c>
      <c r="U6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5">
        <f ca="1">IF(DBGenzai[[#This Row],[年齢]]&lt;=69,_xlfn.XLOOKUP(DBGenzai[[#This Row],[標準報酬]],HDATE23[月  額],HDATE23[厚生年金],"",0,1),"0")</f>
        <v>21960</v>
      </c>
      <c r="W612" s="117">
        <v>45892</v>
      </c>
      <c r="X6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4" t="s">
        <v>1712</v>
      </c>
      <c r="Z612" s="112" t="s">
        <v>398</v>
      </c>
      <c r="AA612" s="115" t="s">
        <v>2913</v>
      </c>
      <c r="AB612" s="115" t="s">
        <v>2915</v>
      </c>
      <c r="AC612" s="104">
        <v>45133</v>
      </c>
      <c r="AD612" s="104">
        <v>45139</v>
      </c>
      <c r="AE612" s="104">
        <v>45611</v>
      </c>
      <c r="AF612" s="104"/>
      <c r="AG612" s="104" t="s">
        <v>2916</v>
      </c>
      <c r="AH612" s="112" t="s">
        <v>2920</v>
      </c>
      <c r="AI612" s="118"/>
      <c r="AJ612" s="100">
        <f>DBGenzai[[#This Row],[入社日]]</f>
        <v>45139</v>
      </c>
      <c r="AK612" s="343"/>
      <c r="AL612" s="355"/>
      <c r="AM612" s="77"/>
      <c r="AN612" s="355"/>
      <c r="AO612" s="345"/>
    </row>
    <row r="613" spans="1:41">
      <c r="A613" s="112" t="s">
        <v>114</v>
      </c>
      <c r="B613" s="112">
        <v>230809</v>
      </c>
      <c r="C613" s="113">
        <v>242071</v>
      </c>
      <c r="D613" s="82" t="s">
        <v>95</v>
      </c>
      <c r="E613" s="101" t="s">
        <v>4625</v>
      </c>
      <c r="F613" s="82" t="s">
        <v>1855</v>
      </c>
      <c r="G613" s="44" t="s">
        <v>3095</v>
      </c>
      <c r="H613" s="115" t="s">
        <v>2864</v>
      </c>
      <c r="I613" s="115" t="s">
        <v>2865</v>
      </c>
      <c r="J613" s="231" t="s">
        <v>2005</v>
      </c>
      <c r="K613" s="112" t="s">
        <v>1711</v>
      </c>
      <c r="L613" s="362">
        <v>36239</v>
      </c>
      <c r="M613" s="112">
        <f ca="1">DATEDIF(DBGenzai[[#This Row],[生年月日]],TODAY(),"Y")</f>
        <v>26</v>
      </c>
      <c r="N613" s="348">
        <v>1200</v>
      </c>
      <c r="O613" s="116"/>
      <c r="P613" s="348">
        <v>1650</v>
      </c>
      <c r="Q613" s="116"/>
      <c r="R613" s="348">
        <f t="shared" si="10"/>
        <v>450</v>
      </c>
      <c r="S613" s="85">
        <v>180000</v>
      </c>
      <c r="T613" s="78">
        <f>IF(OR(DBGenzai[[#This Row],[標準報酬]]="",DBGenzai[[#This Row],[標準報酬]]=0),"",ROUNDUP(_xlfn.XLOOKUP(DBGenzai[[#This Row],[標準報酬]],HDATE23[月  額],HDATE23[健康保険],"",0,1)-0.5,0))</f>
        <v>9027</v>
      </c>
      <c r="U6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5">
        <f ca="1">IF(DBGenzai[[#This Row],[年齢]]&lt;=69,_xlfn.XLOOKUP(DBGenzai[[#This Row],[標準報酬]],HDATE23[月  額],HDATE23[厚生年金],"",0,1),"0")</f>
        <v>16470</v>
      </c>
      <c r="W613" s="117">
        <v>45499</v>
      </c>
      <c r="X6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4" t="s">
        <v>1712</v>
      </c>
      <c r="Z613" s="112" t="s">
        <v>398</v>
      </c>
      <c r="AA613" s="115" t="s">
        <v>2913</v>
      </c>
      <c r="AB613" s="115" t="s">
        <v>2914</v>
      </c>
      <c r="AC613" s="104">
        <v>45133</v>
      </c>
      <c r="AD613" s="104">
        <v>45139</v>
      </c>
      <c r="AE613" s="104">
        <v>45282</v>
      </c>
      <c r="AF613" s="104"/>
      <c r="AG613" s="104" t="s">
        <v>2916</v>
      </c>
      <c r="AH613" s="112" t="s">
        <v>2920</v>
      </c>
      <c r="AI613" s="118"/>
      <c r="AJ613" s="100">
        <f>DBGenzai[[#This Row],[入社日]]</f>
        <v>45139</v>
      </c>
      <c r="AK613" s="343"/>
      <c r="AL613" s="355"/>
      <c r="AM613" s="77"/>
      <c r="AN613" s="355"/>
      <c r="AO613" s="345"/>
    </row>
    <row r="614" spans="1:41">
      <c r="A614" s="112" t="s">
        <v>114</v>
      </c>
      <c r="B614" s="112">
        <v>230810</v>
      </c>
      <c r="C614" s="113">
        <v>242068</v>
      </c>
      <c r="D614" s="82" t="s">
        <v>95</v>
      </c>
      <c r="E614" s="82" t="s">
        <v>4626</v>
      </c>
      <c r="F614" s="82" t="s">
        <v>1982</v>
      </c>
      <c r="G614" s="82" t="s">
        <v>3092</v>
      </c>
      <c r="H614" s="115" t="s">
        <v>2866</v>
      </c>
      <c r="I614" s="115" t="s">
        <v>2867</v>
      </c>
      <c r="J614" s="231" t="s">
        <v>2005</v>
      </c>
      <c r="K614" s="112" t="s">
        <v>1711</v>
      </c>
      <c r="L614" s="362">
        <v>32899</v>
      </c>
      <c r="M614" s="112">
        <f ca="1">DATEDIF(DBGenzai[[#This Row],[生年月日]],TODAY(),"Y")</f>
        <v>35</v>
      </c>
      <c r="N614" s="348">
        <v>1300</v>
      </c>
      <c r="O614" s="116"/>
      <c r="P614" s="348">
        <v>1690</v>
      </c>
      <c r="Q614" s="116"/>
      <c r="R614" s="348">
        <f t="shared" si="10"/>
        <v>390</v>
      </c>
      <c r="S614" s="85">
        <v>240000</v>
      </c>
      <c r="T614" s="78">
        <f>IF(OR(DBGenzai[[#This Row],[標準報酬]]="",DBGenzai[[#This Row],[標準報酬]]=0),"",ROUNDUP(_xlfn.XLOOKUP(DBGenzai[[#This Row],[標準報酬]],HDATE23[月  額],HDATE23[健康保険],"",0,1)-0.5,0))</f>
        <v>12036</v>
      </c>
      <c r="U6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5">
        <f ca="1">IF(DBGenzai[[#This Row],[年齢]]&lt;=69,_xlfn.XLOOKUP(DBGenzai[[#This Row],[標準報酬]],HDATE23[月  額],HDATE23[厚生年金],"",0,1),"0")</f>
        <v>21960</v>
      </c>
      <c r="W614" s="117">
        <v>45897</v>
      </c>
      <c r="X6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4" t="s">
        <v>1712</v>
      </c>
      <c r="Z614" s="112" t="s">
        <v>105</v>
      </c>
      <c r="AA614" s="115" t="s">
        <v>2612</v>
      </c>
      <c r="AB614" s="115" t="s">
        <v>3417</v>
      </c>
      <c r="AC614" s="104">
        <v>45133</v>
      </c>
      <c r="AD614" s="104">
        <v>45139</v>
      </c>
      <c r="AE614" s="104">
        <v>45590</v>
      </c>
      <c r="AF614" s="104"/>
      <c r="AG614" s="104" t="s">
        <v>2916</v>
      </c>
      <c r="AH614" s="112" t="s">
        <v>2920</v>
      </c>
      <c r="AI614" s="118"/>
      <c r="AJ614" s="100">
        <f>DBGenzai[[#This Row],[入社日]]</f>
        <v>45139</v>
      </c>
      <c r="AK614" s="343"/>
      <c r="AL614" s="355"/>
      <c r="AM614" s="77"/>
      <c r="AN614" s="355"/>
      <c r="AO614" s="345"/>
    </row>
    <row r="615" spans="1:41">
      <c r="A615" s="112" t="s">
        <v>114</v>
      </c>
      <c r="B615" s="112">
        <v>230813</v>
      </c>
      <c r="C615" s="113">
        <v>212041</v>
      </c>
      <c r="D615" s="114" t="s">
        <v>91</v>
      </c>
      <c r="E615" s="82" t="s">
        <v>4687</v>
      </c>
      <c r="F615" s="256" t="s">
        <v>1854</v>
      </c>
      <c r="G615" s="44" t="s">
        <v>2653</v>
      </c>
      <c r="H615" s="115" t="s">
        <v>2877</v>
      </c>
      <c r="I615" s="115" t="s">
        <v>2878</v>
      </c>
      <c r="J615" s="231" t="s">
        <v>2005</v>
      </c>
      <c r="K615" s="112" t="s">
        <v>1711</v>
      </c>
      <c r="L615" s="362">
        <v>36654</v>
      </c>
      <c r="M615" s="112">
        <f ca="1">DATEDIF(DBGenzai[[#This Row],[生年月日]],TODAY(),"Y")</f>
        <v>25</v>
      </c>
      <c r="N615" s="348">
        <v>1250</v>
      </c>
      <c r="O615" s="116"/>
      <c r="P615" s="348">
        <v>1650</v>
      </c>
      <c r="Q615" s="116"/>
      <c r="R615" s="348">
        <f t="shared" si="10"/>
        <v>400</v>
      </c>
      <c r="S615" s="85">
        <v>300000</v>
      </c>
      <c r="T615" s="78">
        <f>IF(OR(DBGenzai[[#This Row],[標準報酬]]="",DBGenzai[[#This Row],[標準報酬]]=0),"",ROUNDUP(_xlfn.XLOOKUP(DBGenzai[[#This Row],[標準報酬]],HDATE23[月  額],HDATE23[健康保険],"",0,1)-0.5,0))</f>
        <v>15045</v>
      </c>
      <c r="U6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5">
        <f ca="1">IF(DBGenzai[[#This Row],[年齢]]&lt;=69,_xlfn.XLOOKUP(DBGenzai[[#This Row],[標準報酬]],HDATE23[月  額],HDATE23[厚生年金],"",0,1),"0")</f>
        <v>27450</v>
      </c>
      <c r="W615" s="117">
        <v>45903</v>
      </c>
      <c r="X61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4" t="s">
        <v>1712</v>
      </c>
      <c r="Z615" s="112" t="s">
        <v>2577</v>
      </c>
      <c r="AA615" s="115" t="s">
        <v>2578</v>
      </c>
      <c r="AB615" s="115" t="s">
        <v>2579</v>
      </c>
      <c r="AC615" s="104">
        <v>45133</v>
      </c>
      <c r="AD615" s="104">
        <v>45139</v>
      </c>
      <c r="AE615" s="104">
        <v>45755</v>
      </c>
      <c r="AF615" s="104"/>
      <c r="AG615" s="104" t="s">
        <v>2916</v>
      </c>
      <c r="AH615" s="112" t="s">
        <v>2906</v>
      </c>
      <c r="AI615" s="118" t="s">
        <v>3762</v>
      </c>
      <c r="AJ615" s="100">
        <f>DBGenzai[[#This Row],[入社日]]</f>
        <v>45139</v>
      </c>
      <c r="AK615" s="343"/>
      <c r="AL615" s="355"/>
      <c r="AM615" s="77"/>
      <c r="AN615" s="355"/>
      <c r="AO615" s="345"/>
    </row>
    <row r="616" spans="1:41">
      <c r="A616" s="112" t="s">
        <v>114</v>
      </c>
      <c r="B616" s="112">
        <v>230808</v>
      </c>
      <c r="C616" s="113">
        <v>242069</v>
      </c>
      <c r="D616" s="82" t="s">
        <v>95</v>
      </c>
      <c r="E616" s="101" t="s">
        <v>4626</v>
      </c>
      <c r="F616" s="82" t="s">
        <v>1982</v>
      </c>
      <c r="G616" s="82" t="s">
        <v>3092</v>
      </c>
      <c r="H616" s="115" t="s">
        <v>2862</v>
      </c>
      <c r="I616" s="115" t="s">
        <v>2863</v>
      </c>
      <c r="J616" s="231" t="s">
        <v>2005</v>
      </c>
      <c r="K616" s="112" t="s">
        <v>1711</v>
      </c>
      <c r="L616" s="362">
        <v>37208</v>
      </c>
      <c r="M616" s="112">
        <f ca="1">DATEDIF(DBGenzai[[#This Row],[生年月日]],TODAY(),"Y")</f>
        <v>24</v>
      </c>
      <c r="N616" s="348">
        <v>1310</v>
      </c>
      <c r="O616" s="116"/>
      <c r="P616" s="348">
        <v>1690</v>
      </c>
      <c r="Q616" s="116"/>
      <c r="R616" s="348">
        <f t="shared" si="10"/>
        <v>380</v>
      </c>
      <c r="S616" s="85">
        <v>260000</v>
      </c>
      <c r="T616" s="78">
        <f>IF(OR(DBGenzai[[#This Row],[標準報酬]]="",DBGenzai[[#This Row],[標準報酬]]=0),"",ROUNDUP(_xlfn.XLOOKUP(DBGenzai[[#This Row],[標準報酬]],HDATE23[月  額],HDATE23[健康保険],"",0,1)-0.5,0))</f>
        <v>13039</v>
      </c>
      <c r="U6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5">
        <f ca="1">IF(DBGenzai[[#This Row],[年齢]]&lt;=69,_xlfn.XLOOKUP(DBGenzai[[#This Row],[標準報酬]],HDATE23[月  額],HDATE23[厚生年金],"",0,1),"0")</f>
        <v>23790</v>
      </c>
      <c r="W616" s="117">
        <v>47001</v>
      </c>
      <c r="X61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6" s="114" t="s">
        <v>1712</v>
      </c>
      <c r="Z616" s="112" t="s">
        <v>105</v>
      </c>
      <c r="AA616" s="115" t="s">
        <v>2612</v>
      </c>
      <c r="AB616" s="115" t="s">
        <v>3417</v>
      </c>
      <c r="AC616" s="104">
        <v>45133</v>
      </c>
      <c r="AD616" s="104">
        <v>45139</v>
      </c>
      <c r="AE616" s="104">
        <v>45961</v>
      </c>
      <c r="AF616" s="104"/>
      <c r="AG616" s="104" t="s">
        <v>2916</v>
      </c>
      <c r="AH616" s="112" t="s">
        <v>2920</v>
      </c>
      <c r="AI616" s="118"/>
      <c r="AJ616" s="100">
        <f>DBGenzai[[#This Row],[入社日]]</f>
        <v>45139</v>
      </c>
      <c r="AK616" s="343"/>
      <c r="AL616" s="355"/>
      <c r="AM616" s="77"/>
      <c r="AN616" s="355"/>
      <c r="AO616" s="345"/>
    </row>
    <row r="617" spans="1:41">
      <c r="A617" s="112" t="s">
        <v>40</v>
      </c>
      <c r="B617" s="112">
        <v>230811</v>
      </c>
      <c r="C617" s="113">
        <v>212042</v>
      </c>
      <c r="D617" s="82" t="s">
        <v>107</v>
      </c>
      <c r="E617" s="82" t="s">
        <v>4622</v>
      </c>
      <c r="F617" s="82" t="s">
        <v>2641</v>
      </c>
      <c r="G617" s="254" t="s">
        <v>2650</v>
      </c>
      <c r="H617" s="115" t="s">
        <v>2872</v>
      </c>
      <c r="I617" s="115" t="s">
        <v>2873</v>
      </c>
      <c r="J617" s="231" t="s">
        <v>2005</v>
      </c>
      <c r="K617" s="112" t="s">
        <v>1711</v>
      </c>
      <c r="L617" s="362">
        <v>37213</v>
      </c>
      <c r="M617" s="112">
        <f ca="1">DATEDIF(DBGenzai[[#This Row],[生年月日]],TODAY(),"Y")</f>
        <v>24</v>
      </c>
      <c r="N617" s="348">
        <v>1310</v>
      </c>
      <c r="O617" s="116"/>
      <c r="P617" s="348">
        <v>1700</v>
      </c>
      <c r="Q617" s="116"/>
      <c r="R617" s="348">
        <f t="shared" si="10"/>
        <v>390</v>
      </c>
      <c r="S617" s="85">
        <v>240000</v>
      </c>
      <c r="T617" s="78">
        <f>IF(OR(DBGenzai[[#This Row],[標準報酬]]="",DBGenzai[[#This Row],[標準報酬]]=0),"",ROUNDUP(_xlfn.XLOOKUP(DBGenzai[[#This Row],[標準報酬]],HDATE23[月  額],HDATE23[健康保険],"",0,1)-0.5,0))</f>
        <v>12036</v>
      </c>
      <c r="U6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5">
        <f ca="1">IF(DBGenzai[[#This Row],[年齢]]&lt;=69,_xlfn.XLOOKUP(DBGenzai[[#This Row],[標準報酬]],HDATE23[月  額],HDATE23[厚生年金],"",0,1),"0")</f>
        <v>21960</v>
      </c>
      <c r="W617" s="117">
        <v>47015</v>
      </c>
      <c r="X61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4" t="s">
        <v>1712</v>
      </c>
      <c r="Z617" s="112" t="s">
        <v>2013</v>
      </c>
      <c r="AA617" s="115" t="s">
        <v>2870</v>
      </c>
      <c r="AB617" s="115" t="s">
        <v>2874</v>
      </c>
      <c r="AC617" s="104">
        <v>45133</v>
      </c>
      <c r="AD617" s="104">
        <v>45139</v>
      </c>
      <c r="AE617" s="104"/>
      <c r="AF617" s="104"/>
      <c r="AG617" s="104" t="s">
        <v>2916</v>
      </c>
      <c r="AH617" s="112" t="s">
        <v>2906</v>
      </c>
      <c r="AI617" s="118"/>
      <c r="AJ617" s="100">
        <f>DBGenzai[[#This Row],[入社日]]</f>
        <v>45139</v>
      </c>
      <c r="AK617" s="343"/>
      <c r="AL617" s="355"/>
      <c r="AM617" s="77"/>
      <c r="AN617" s="355"/>
      <c r="AO617" s="345"/>
    </row>
    <row r="618" spans="1:41">
      <c r="A618" s="112" t="s">
        <v>40</v>
      </c>
      <c r="B618" s="112">
        <v>230812</v>
      </c>
      <c r="C618" s="113">
        <v>212040</v>
      </c>
      <c r="D618" s="82" t="s">
        <v>107</v>
      </c>
      <c r="E618" s="82" t="s">
        <v>4622</v>
      </c>
      <c r="F618" s="256" t="s">
        <v>1854</v>
      </c>
      <c r="G618" s="412" t="s">
        <v>2653</v>
      </c>
      <c r="H618" s="115" t="s">
        <v>2875</v>
      </c>
      <c r="I618" s="115" t="s">
        <v>2876</v>
      </c>
      <c r="J618" s="231" t="s">
        <v>2005</v>
      </c>
      <c r="K618" s="112" t="s">
        <v>1711</v>
      </c>
      <c r="L618" s="362">
        <v>34092</v>
      </c>
      <c r="M618" s="112">
        <f ca="1">DATEDIF(DBGenzai[[#This Row],[生年月日]],TODAY(),"Y")</f>
        <v>32</v>
      </c>
      <c r="N618" s="348">
        <v>1310</v>
      </c>
      <c r="O618" s="116"/>
      <c r="P618" s="348">
        <v>1680</v>
      </c>
      <c r="Q618" s="116"/>
      <c r="R618" s="348">
        <f t="shared" si="10"/>
        <v>370</v>
      </c>
      <c r="S618" s="85">
        <v>220000</v>
      </c>
      <c r="T618" s="78">
        <f>IF(OR(DBGenzai[[#This Row],[標準報酬]]="",DBGenzai[[#This Row],[標準報酬]]=0),"",ROUNDUP(_xlfn.XLOOKUP(DBGenzai[[#This Row],[標準報酬]],HDATE23[月  額],HDATE23[健康保険],"",0,1)-0.5,0))</f>
        <v>11033</v>
      </c>
      <c r="U6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5">
        <f ca="1">IF(DBGenzai[[#This Row],[年齢]]&lt;=69,_xlfn.XLOOKUP(DBGenzai[[#This Row],[標準報酬]],HDATE23[月  額],HDATE23[厚生年金],"",0,1),"0")</f>
        <v>20130</v>
      </c>
      <c r="W618" s="117">
        <v>47015</v>
      </c>
      <c r="X618" s="326"/>
      <c r="Y618" s="114" t="s">
        <v>1712</v>
      </c>
      <c r="Z618" s="112" t="s">
        <v>2013</v>
      </c>
      <c r="AA618" s="115" t="s">
        <v>3748</v>
      </c>
      <c r="AB618" s="115" t="s">
        <v>4053</v>
      </c>
      <c r="AC618" s="104">
        <v>45133</v>
      </c>
      <c r="AD618" s="104">
        <v>45139</v>
      </c>
      <c r="AE618" s="104"/>
      <c r="AF618" s="104"/>
      <c r="AG618" s="104" t="s">
        <v>2916</v>
      </c>
      <c r="AH618" s="112" t="s">
        <v>2906</v>
      </c>
      <c r="AI618" s="118"/>
      <c r="AJ618" s="100">
        <f>DBGenzai[[#This Row],[入社日]]</f>
        <v>45139</v>
      </c>
      <c r="AK618" s="343"/>
      <c r="AL618" s="355"/>
      <c r="AM618" s="77"/>
      <c r="AN618" s="355"/>
      <c r="AO618" s="345"/>
    </row>
    <row r="619" spans="1:41">
      <c r="A619" s="112" t="s">
        <v>114</v>
      </c>
      <c r="B619" s="112">
        <v>230814</v>
      </c>
      <c r="C619" s="113">
        <v>222054</v>
      </c>
      <c r="D619" s="82" t="s">
        <v>177</v>
      </c>
      <c r="E619" s="82" t="s">
        <v>4632</v>
      </c>
      <c r="F619" s="82" t="s">
        <v>1979</v>
      </c>
      <c r="G619" s="6" t="s">
        <v>4133</v>
      </c>
      <c r="H619" s="115" t="s">
        <v>2868</v>
      </c>
      <c r="I619" s="115" t="s">
        <v>2869</v>
      </c>
      <c r="J619" s="231" t="s">
        <v>2005</v>
      </c>
      <c r="K619" s="112" t="s">
        <v>1711</v>
      </c>
      <c r="L619" s="362">
        <v>32096</v>
      </c>
      <c r="M619" s="112">
        <f ca="1">DATEDIF(DBGenzai[[#This Row],[生年月日]],TODAY(),"Y")</f>
        <v>38</v>
      </c>
      <c r="N619" s="348">
        <v>1300</v>
      </c>
      <c r="O619" s="116"/>
      <c r="P619" s="348">
        <v>1680</v>
      </c>
      <c r="Q619" s="116"/>
      <c r="R619" s="348">
        <f t="shared" si="10"/>
        <v>380</v>
      </c>
      <c r="S619" s="85">
        <v>260000</v>
      </c>
      <c r="T619" s="78">
        <f>IF(OR(DBGenzai[[#This Row],[標準報酬]]="",DBGenzai[[#This Row],[標準報酬]]=0),"",ROUNDUP(_xlfn.XLOOKUP(DBGenzai[[#This Row],[標準報酬]],HDATE23[月  額],HDATE23[健康保険],"",0,1)-0.5,0))</f>
        <v>13039</v>
      </c>
      <c r="U6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5">
        <f ca="1">IF(DBGenzai[[#This Row],[年齢]]&lt;=69,_xlfn.XLOOKUP(DBGenzai[[#This Row],[標準報酬]],HDATE23[月  額],HDATE23[厚生年金],"",0,1),"0")</f>
        <v>23790</v>
      </c>
      <c r="W619" s="117">
        <v>45897</v>
      </c>
      <c r="X61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4" t="s">
        <v>1712</v>
      </c>
      <c r="Z619" s="112" t="s">
        <v>2013</v>
      </c>
      <c r="AA619" s="115" t="s">
        <v>2870</v>
      </c>
      <c r="AB619" s="115" t="s">
        <v>2871</v>
      </c>
      <c r="AC619" s="104">
        <v>45133</v>
      </c>
      <c r="AD619" s="104">
        <v>45140</v>
      </c>
      <c r="AE619" s="104">
        <v>45685</v>
      </c>
      <c r="AF619" s="104"/>
      <c r="AG619" s="104" t="s">
        <v>2917</v>
      </c>
      <c r="AH619" s="112" t="s">
        <v>2905</v>
      </c>
      <c r="AI619" s="118"/>
      <c r="AJ619" s="100">
        <f>DBGenzai[[#This Row],[入社日]]</f>
        <v>45140</v>
      </c>
      <c r="AK619" s="343"/>
      <c r="AL619" s="355"/>
      <c r="AM619" s="77"/>
      <c r="AN619" s="355"/>
      <c r="AO619" s="345"/>
    </row>
    <row r="620" spans="1:41">
      <c r="A620" s="112" t="s">
        <v>40</v>
      </c>
      <c r="B620" s="112">
        <v>230602</v>
      </c>
      <c r="C620" s="113">
        <v>5570</v>
      </c>
      <c r="D620" s="82" t="s">
        <v>2124</v>
      </c>
      <c r="E620" s="101" t="s">
        <v>4685</v>
      </c>
      <c r="F620" s="101" t="s">
        <v>3152</v>
      </c>
      <c r="G620" s="101" t="s">
        <v>3153</v>
      </c>
      <c r="H620" s="115" t="s">
        <v>2740</v>
      </c>
      <c r="I620" s="115" t="s">
        <v>2741</v>
      </c>
      <c r="J620" s="231" t="s">
        <v>2005</v>
      </c>
      <c r="K620" s="112" t="s">
        <v>1711</v>
      </c>
      <c r="L620" s="362">
        <v>33704</v>
      </c>
      <c r="M620" s="112">
        <f ca="1">DATEDIF(DBGenzai[[#This Row],[生年月日]],TODAY(),"Y")</f>
        <v>33</v>
      </c>
      <c r="N620" s="348">
        <v>1330</v>
      </c>
      <c r="O620" s="116" t="s">
        <v>4748</v>
      </c>
      <c r="P620" s="348">
        <v>1745</v>
      </c>
      <c r="Q620" s="116" t="s">
        <v>4750</v>
      </c>
      <c r="R620" s="348">
        <f t="shared" si="10"/>
        <v>415</v>
      </c>
      <c r="S620" s="85">
        <v>240000</v>
      </c>
      <c r="T620" s="78">
        <f>IF(OR(DBGenzai[[#This Row],[標準報酬]]="",DBGenzai[[#This Row],[標準報酬]]=0),"",ROUNDUP(_xlfn.XLOOKUP(DBGenzai[[#This Row],[標準報酬]],HDATE23[月  額],HDATE23[健康保険],"",0,1)-0.5,0))</f>
        <v>12036</v>
      </c>
      <c r="U6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5">
        <f ca="1">IF(DBGenzai[[#This Row],[年齢]]&lt;=69,_xlfn.XLOOKUP(DBGenzai[[#This Row],[標準報酬]],HDATE23[月  額],HDATE23[厚生年金],"",0,1),"0")</f>
        <v>21960</v>
      </c>
      <c r="W620" s="117">
        <v>46361</v>
      </c>
      <c r="X6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4" t="s">
        <v>1712</v>
      </c>
      <c r="Z620" s="80" t="s">
        <v>2584</v>
      </c>
      <c r="AA620" s="83" t="s">
        <v>2583</v>
      </c>
      <c r="AB620" s="115" t="s">
        <v>2589</v>
      </c>
      <c r="AC620" s="104">
        <v>45077</v>
      </c>
      <c r="AD620" s="104">
        <v>45082</v>
      </c>
      <c r="AE620" s="104"/>
      <c r="AF620" s="104"/>
      <c r="AG620" s="104" t="s">
        <v>2770</v>
      </c>
      <c r="AH620" s="112" t="s">
        <v>2769</v>
      </c>
      <c r="AI620" s="118"/>
      <c r="AJ620" s="100">
        <f>DBGenzai[[#This Row],[入社日]]</f>
        <v>45082</v>
      </c>
      <c r="AK620" s="343"/>
      <c r="AL620" s="355"/>
      <c r="AM620" s="77"/>
      <c r="AN620" s="355"/>
      <c r="AO620" s="345"/>
    </row>
    <row r="621" spans="1:41">
      <c r="A621" s="112" t="s">
        <v>114</v>
      </c>
      <c r="B621" s="112">
        <v>230816</v>
      </c>
      <c r="C621" s="113"/>
      <c r="D621" s="114" t="s">
        <v>2030</v>
      </c>
      <c r="E621" s="458" t="s">
        <v>4680</v>
      </c>
      <c r="F621" s="458" t="s">
        <v>3355</v>
      </c>
      <c r="G621" s="459" t="s">
        <v>3354</v>
      </c>
      <c r="H621" s="115" t="s">
        <v>2891</v>
      </c>
      <c r="I621" s="115" t="s">
        <v>2892</v>
      </c>
      <c r="J621" s="231" t="s">
        <v>2005</v>
      </c>
      <c r="K621" s="112" t="s">
        <v>1711</v>
      </c>
      <c r="L621" s="362">
        <v>33874</v>
      </c>
      <c r="M621" s="112">
        <f ca="1">DATEDIF(DBGenzai[[#This Row],[生年月日]],TODAY(),"Y")</f>
        <v>33</v>
      </c>
      <c r="N621" s="348">
        <v>1300</v>
      </c>
      <c r="O621" s="116"/>
      <c r="P621" s="348">
        <v>1750</v>
      </c>
      <c r="Q621" s="116"/>
      <c r="R621" s="348">
        <f t="shared" si="10"/>
        <v>450</v>
      </c>
      <c r="S621" s="85">
        <v>200000</v>
      </c>
      <c r="T621" s="78">
        <f>IF(OR(DBGenzai[[#This Row],[標準報酬]]="",DBGenzai[[#This Row],[標準報酬]]=0),"",ROUNDUP(_xlfn.XLOOKUP(DBGenzai[[#This Row],[標準報酬]],HDATE23[月  額],HDATE23[健康保険],"",0,1)-0.5,0))</f>
        <v>10030</v>
      </c>
      <c r="U6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5">
        <f ca="1">IF(DBGenzai[[#This Row],[年齢]]&lt;=69,_xlfn.XLOOKUP(DBGenzai[[#This Row],[標準報酬]],HDATE23[月  額],HDATE23[厚生年金],"",0,1),"0")</f>
        <v>18300</v>
      </c>
      <c r="W621" s="117">
        <v>45681</v>
      </c>
      <c r="X6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4" t="s">
        <v>1712</v>
      </c>
      <c r="Z621" s="112" t="s">
        <v>2908</v>
      </c>
      <c r="AA621" s="115" t="s">
        <v>2909</v>
      </c>
      <c r="AB621" s="115" t="s">
        <v>2910</v>
      </c>
      <c r="AC621" s="104">
        <v>45140</v>
      </c>
      <c r="AD621" s="104">
        <v>45141</v>
      </c>
      <c r="AE621" s="104">
        <v>45405</v>
      </c>
      <c r="AF621" s="104"/>
      <c r="AG621" s="104" t="s">
        <v>2918</v>
      </c>
      <c r="AH621" s="112" t="s">
        <v>2920</v>
      </c>
      <c r="AI621" s="118"/>
      <c r="AJ621" s="100">
        <f>DBGenzai[[#This Row],[入社日]]</f>
        <v>45141</v>
      </c>
      <c r="AK621" s="343"/>
      <c r="AL621" s="355"/>
      <c r="AM621" s="77"/>
      <c r="AN621" s="355"/>
      <c r="AO621" s="345"/>
    </row>
    <row r="622" spans="1:41">
      <c r="A622" s="112" t="s">
        <v>40</v>
      </c>
      <c r="B622" s="112">
        <v>230817</v>
      </c>
      <c r="C622" s="113">
        <v>8210070</v>
      </c>
      <c r="D622" s="82" t="s">
        <v>2129</v>
      </c>
      <c r="E622" s="82" t="s">
        <v>3161</v>
      </c>
      <c r="F622" s="82" t="s">
        <v>3161</v>
      </c>
      <c r="G622" s="82"/>
      <c r="H622" s="115" t="s">
        <v>2844</v>
      </c>
      <c r="I622" s="115" t="s">
        <v>3392</v>
      </c>
      <c r="J622" s="231" t="s">
        <v>2005</v>
      </c>
      <c r="K622" s="112" t="s">
        <v>1711</v>
      </c>
      <c r="L622" s="362">
        <v>35362</v>
      </c>
      <c r="M622" s="112">
        <f ca="1">DATEDIF(DBGenzai[[#This Row],[生年月日]],TODAY(),"Y")</f>
        <v>29</v>
      </c>
      <c r="N622" s="348">
        <v>1555</v>
      </c>
      <c r="O622" s="116"/>
      <c r="P622" s="347">
        <v>2225</v>
      </c>
      <c r="Q622" s="116"/>
      <c r="R622" s="348">
        <f t="shared" si="10"/>
        <v>670</v>
      </c>
      <c r="S622" s="85">
        <v>360000</v>
      </c>
      <c r="T622" s="78">
        <f>IF(OR(DBGenzai[[#This Row],[標準報酬]]="",DBGenzai[[#This Row],[標準報酬]]=0),"",ROUNDUP(_xlfn.XLOOKUP(DBGenzai[[#This Row],[標準報酬]],HDATE23[月  額],HDATE23[健康保険],"",0,1)-0.5,0))</f>
        <v>18054</v>
      </c>
      <c r="U6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5">
        <f ca="1">IF(DBGenzai[[#This Row],[年齢]]&lt;=69,_xlfn.XLOOKUP(DBGenzai[[#This Row],[標準報酬]],HDATE23[月  額],HDATE23[厚生年金],"",0,1),"0")</f>
        <v>32940</v>
      </c>
      <c r="W622" s="117">
        <v>46777</v>
      </c>
      <c r="X6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4" t="s">
        <v>1712</v>
      </c>
      <c r="Z622" s="112" t="s">
        <v>2896</v>
      </c>
      <c r="AA622" s="115" t="s">
        <v>2897</v>
      </c>
      <c r="AB622" s="115" t="s">
        <v>2898</v>
      </c>
      <c r="AC622" s="104">
        <v>45140</v>
      </c>
      <c r="AD622" s="104">
        <v>45145</v>
      </c>
      <c r="AE622" s="104"/>
      <c r="AF622" s="104"/>
      <c r="AG622" s="104" t="s">
        <v>2919</v>
      </c>
      <c r="AH622" s="112" t="s">
        <v>2920</v>
      </c>
      <c r="AI622" s="118"/>
      <c r="AJ622" s="100">
        <f>DBGenzai[[#This Row],[入社日]]</f>
        <v>45145</v>
      </c>
      <c r="AK622" s="343"/>
      <c r="AL622" s="355"/>
      <c r="AM622" s="77" t="s">
        <v>3840</v>
      </c>
      <c r="AN622" s="355">
        <v>45870</v>
      </c>
      <c r="AO622" s="345"/>
    </row>
    <row r="623" spans="1:41">
      <c r="A623" s="112" t="s">
        <v>114</v>
      </c>
      <c r="B623" s="112">
        <v>230818</v>
      </c>
      <c r="C623" s="113">
        <v>8210072</v>
      </c>
      <c r="D623" s="82" t="s">
        <v>2126</v>
      </c>
      <c r="E623" s="82" t="s">
        <v>2429</v>
      </c>
      <c r="F623" s="82" t="s">
        <v>2429</v>
      </c>
      <c r="G623" s="82"/>
      <c r="H623" s="115" t="s">
        <v>2907</v>
      </c>
      <c r="I623" s="115" t="s">
        <v>2901</v>
      </c>
      <c r="J623" s="231" t="s">
        <v>2005</v>
      </c>
      <c r="K623" s="112" t="s">
        <v>1711</v>
      </c>
      <c r="L623" s="362">
        <v>33188</v>
      </c>
      <c r="M623" s="112">
        <f ca="1">DATEDIF(DBGenzai[[#This Row],[生年月日]],TODAY(),"Y")</f>
        <v>35</v>
      </c>
      <c r="N623" s="348">
        <v>1400</v>
      </c>
      <c r="O623" s="116"/>
      <c r="P623" s="347">
        <v>2050</v>
      </c>
      <c r="Q623" s="116"/>
      <c r="R623" s="348">
        <f t="shared" si="10"/>
        <v>650</v>
      </c>
      <c r="S623" s="85">
        <v>360000</v>
      </c>
      <c r="T623" s="78">
        <f>IF(OR(DBGenzai[[#This Row],[標準報酬]]="",DBGenzai[[#This Row],[標準報酬]]=0),"",ROUNDUP(_xlfn.XLOOKUP(DBGenzai[[#This Row],[標準報酬]],HDATE23[月  額],HDATE23[健康保険],"",0,1)-0.5,0))</f>
        <v>18054</v>
      </c>
      <c r="U6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5">
        <f ca="1">IF(DBGenzai[[#This Row],[年齢]]&lt;=69,_xlfn.XLOOKUP(DBGenzai[[#This Row],[標準報酬]],HDATE23[月  額],HDATE23[厚生年金],"",0,1),"0")</f>
        <v>32940</v>
      </c>
      <c r="W623" s="117">
        <v>46597</v>
      </c>
      <c r="X6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4" t="s">
        <v>1712</v>
      </c>
      <c r="Z623" s="112" t="s">
        <v>2490</v>
      </c>
      <c r="AA623" s="115" t="s">
        <v>2803</v>
      </c>
      <c r="AB623" s="115" t="s">
        <v>2412</v>
      </c>
      <c r="AC623" s="104">
        <v>45152</v>
      </c>
      <c r="AD623" s="104">
        <v>45159</v>
      </c>
      <c r="AE623" s="104">
        <v>45603</v>
      </c>
      <c r="AF623" s="104"/>
      <c r="AG623" s="104" t="s">
        <v>2943</v>
      </c>
      <c r="AH623" s="112" t="s">
        <v>1755</v>
      </c>
      <c r="AI623" s="118"/>
      <c r="AJ623" s="100">
        <f>DBGenzai[[#This Row],[入社日]]</f>
        <v>45159</v>
      </c>
      <c r="AK623" s="343" t="s">
        <v>3998</v>
      </c>
      <c r="AL623" s="355">
        <v>46367</v>
      </c>
      <c r="AM623" s="77" t="s">
        <v>3819</v>
      </c>
      <c r="AN623" s="355">
        <v>45739</v>
      </c>
      <c r="AO623" s="345"/>
    </row>
    <row r="624" spans="1:41">
      <c r="A624" s="112" t="s">
        <v>114</v>
      </c>
      <c r="B624" s="112">
        <v>230819</v>
      </c>
      <c r="C624" s="113">
        <v>8210071</v>
      </c>
      <c r="D624" s="82" t="s">
        <v>2129</v>
      </c>
      <c r="E624" s="82" t="s">
        <v>3161</v>
      </c>
      <c r="F624" s="82" t="s">
        <v>3161</v>
      </c>
      <c r="G624" s="82"/>
      <c r="H624" s="115" t="s">
        <v>2845</v>
      </c>
      <c r="I624" s="115" t="s">
        <v>2846</v>
      </c>
      <c r="J624" s="231" t="s">
        <v>2005</v>
      </c>
      <c r="K624" s="112" t="s">
        <v>1711</v>
      </c>
      <c r="L624" s="362">
        <v>33046</v>
      </c>
      <c r="M624" s="112">
        <f ca="1">DATEDIF(DBGenzai[[#This Row],[生年月日]],TODAY(),"Y")</f>
        <v>35</v>
      </c>
      <c r="N624" s="348">
        <v>1400</v>
      </c>
      <c r="O624" s="116"/>
      <c r="P624" s="347">
        <v>1960</v>
      </c>
      <c r="Q624" s="116"/>
      <c r="R624" s="348">
        <f t="shared" si="10"/>
        <v>560</v>
      </c>
      <c r="S624" s="85">
        <v>200000</v>
      </c>
      <c r="T624" s="78">
        <f>IF(OR(DBGenzai[[#This Row],[標準報酬]]="",DBGenzai[[#This Row],[標準報酬]]=0),"",ROUNDUP(_xlfn.XLOOKUP(DBGenzai[[#This Row],[標準報酬]],HDATE23[月  額],HDATE23[健康保険],"",0,1)-0.5,0))</f>
        <v>10030</v>
      </c>
      <c r="U6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5">
        <f ca="1">IF(DBGenzai[[#This Row],[年齢]]&lt;=69,_xlfn.XLOOKUP(DBGenzai[[#This Row],[標準報酬]],HDATE23[月  額],HDATE23[厚生年金],"",0,1),"0")</f>
        <v>18300</v>
      </c>
      <c r="W624" s="117">
        <v>45436</v>
      </c>
      <c r="X6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4" t="s">
        <v>1712</v>
      </c>
      <c r="Z624" s="112" t="s">
        <v>2847</v>
      </c>
      <c r="AA624" s="115" t="s">
        <v>2848</v>
      </c>
      <c r="AB624" s="115" t="s">
        <v>2849</v>
      </c>
      <c r="AC624" s="104" t="s">
        <v>1697</v>
      </c>
      <c r="AD624" s="104">
        <v>45159</v>
      </c>
      <c r="AE624" s="104">
        <v>45258</v>
      </c>
      <c r="AF624" s="104"/>
      <c r="AG624" s="104" t="s">
        <v>2942</v>
      </c>
      <c r="AH624" s="112" t="s">
        <v>1755</v>
      </c>
      <c r="AI624" s="118"/>
      <c r="AJ624" s="100">
        <f>DBGenzai[[#This Row],[入社日]]</f>
        <v>45159</v>
      </c>
      <c r="AK624" s="343"/>
      <c r="AL624" s="355"/>
      <c r="AM624" s="77"/>
      <c r="AN624" s="355"/>
      <c r="AO624" s="345"/>
    </row>
    <row r="625" spans="1:41">
      <c r="A625" s="112" t="s">
        <v>114</v>
      </c>
      <c r="B625" s="112">
        <v>230820</v>
      </c>
      <c r="C625" s="113">
        <v>8210073</v>
      </c>
      <c r="D625" s="82" t="s">
        <v>3164</v>
      </c>
      <c r="E625" s="82" t="s">
        <v>2425</v>
      </c>
      <c r="F625" s="82" t="s">
        <v>2425</v>
      </c>
      <c r="G625" s="82"/>
      <c r="H625" s="115" t="s">
        <v>2899</v>
      </c>
      <c r="I625" s="115" t="s">
        <v>2900</v>
      </c>
      <c r="J625" s="231" t="s">
        <v>2005</v>
      </c>
      <c r="K625" s="112" t="s">
        <v>1711</v>
      </c>
      <c r="L625" s="362">
        <v>32587</v>
      </c>
      <c r="M625" s="112">
        <f ca="1">DATEDIF(DBGenzai[[#This Row],[生年月日]],TODAY(),"Y")</f>
        <v>36</v>
      </c>
      <c r="N625" s="348">
        <v>1400</v>
      </c>
      <c r="O625" s="116"/>
      <c r="P625" s="347">
        <v>1990</v>
      </c>
      <c r="Q625" s="116"/>
      <c r="R625" s="348">
        <f t="shared" si="10"/>
        <v>590</v>
      </c>
      <c r="S625" s="85">
        <v>200000</v>
      </c>
      <c r="T625" s="78">
        <f>IF(OR(DBGenzai[[#This Row],[標準報酬]]="",DBGenzai[[#This Row],[標準報酬]]=0),"",ROUNDUP(_xlfn.XLOOKUP(DBGenzai[[#This Row],[標準報酬]],HDATE23[月  額],HDATE23[健康保険],"",0,1)-0.5,0))</f>
        <v>10030</v>
      </c>
      <c r="U6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5">
        <f ca="1">IF(DBGenzai[[#This Row],[年齢]]&lt;=69,_xlfn.XLOOKUP(DBGenzai[[#This Row],[標準報酬]],HDATE23[月  額],HDATE23[厚生年金],"",0,1),"0")</f>
        <v>18300</v>
      </c>
      <c r="W625" s="117">
        <v>45979</v>
      </c>
      <c r="X6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4" t="s">
        <v>1712</v>
      </c>
      <c r="Z625" s="112" t="s">
        <v>2397</v>
      </c>
      <c r="AA625" s="115" t="s">
        <v>2625</v>
      </c>
      <c r="AB625" s="115" t="s">
        <v>3761</v>
      </c>
      <c r="AC625" s="104"/>
      <c r="AD625" s="104">
        <v>45159</v>
      </c>
      <c r="AE625" s="104">
        <v>45456</v>
      </c>
      <c r="AF625" s="104"/>
      <c r="AG625" s="104" t="s">
        <v>2942</v>
      </c>
      <c r="AH625" s="112" t="s">
        <v>1755</v>
      </c>
      <c r="AI625" s="118"/>
      <c r="AJ625" s="100">
        <f>DBGenzai[[#This Row],[入社日]]</f>
        <v>45159</v>
      </c>
      <c r="AK625" s="343"/>
      <c r="AL625" s="355"/>
      <c r="AM625" s="77"/>
      <c r="AN625" s="355"/>
      <c r="AO625" s="345"/>
    </row>
    <row r="626" spans="1:41">
      <c r="A626" s="112" t="s">
        <v>114</v>
      </c>
      <c r="B626" s="112">
        <v>230821</v>
      </c>
      <c r="C626" s="113">
        <v>222055</v>
      </c>
      <c r="D626" s="82" t="s">
        <v>76</v>
      </c>
      <c r="E626" s="101" t="s">
        <v>4675</v>
      </c>
      <c r="F626" s="82" t="s">
        <v>1857</v>
      </c>
      <c r="G626" s="82" t="s">
        <v>3091</v>
      </c>
      <c r="H626" s="115" t="s">
        <v>2827</v>
      </c>
      <c r="I626" s="115" t="s">
        <v>2941</v>
      </c>
      <c r="J626" s="231" t="s">
        <v>2005</v>
      </c>
      <c r="K626" s="112" t="s">
        <v>1768</v>
      </c>
      <c r="L626" s="362">
        <v>22150</v>
      </c>
      <c r="M626" s="112">
        <f ca="1">DATEDIF(DBGenzai[[#This Row],[生年月日]],TODAY(),"Y")</f>
        <v>65</v>
      </c>
      <c r="N626" s="348">
        <v>1400</v>
      </c>
      <c r="O626" s="116"/>
      <c r="P626" s="348">
        <v>1780</v>
      </c>
      <c r="Q626" s="116"/>
      <c r="R626" s="348">
        <f t="shared" si="10"/>
        <v>380</v>
      </c>
      <c r="S626" s="85">
        <v>340000</v>
      </c>
      <c r="T626" s="78">
        <f>IF(OR(DBGenzai[[#This Row],[標準報酬]]="",DBGenzai[[#This Row],[標準報酬]]=0),"",ROUNDUP(_xlfn.XLOOKUP(DBGenzai[[#This Row],[標準報酬]],HDATE23[月  額],HDATE23[健康保険],"",0,1)-0.5,0))</f>
        <v>17051</v>
      </c>
      <c r="U6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5">
        <f ca="1">IF(DBGenzai[[#This Row],[年齢]]&lt;=69,_xlfn.XLOOKUP(DBGenzai[[#This Row],[標準報酬]],HDATE23[月  額],HDATE23[厚生年金],"",0,1),"0")</f>
        <v>31110</v>
      </c>
      <c r="W626" s="117">
        <v>46918</v>
      </c>
      <c r="X6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4" t="s">
        <v>1769</v>
      </c>
      <c r="Z626" s="112" t="s">
        <v>2828</v>
      </c>
      <c r="AA626" s="115" t="s">
        <v>2829</v>
      </c>
      <c r="AB626" s="115" t="s">
        <v>2830</v>
      </c>
      <c r="AC626" s="104" t="s">
        <v>1697</v>
      </c>
      <c r="AD626" s="104">
        <v>45159</v>
      </c>
      <c r="AE626" s="104">
        <v>45674</v>
      </c>
      <c r="AF626" s="104"/>
      <c r="AG626" s="104" t="s">
        <v>2942</v>
      </c>
      <c r="AH626" s="112" t="s">
        <v>1755</v>
      </c>
      <c r="AI626" s="118"/>
      <c r="AJ626" s="100">
        <f>DBGenzai[[#This Row],[入社日]]</f>
        <v>45159</v>
      </c>
      <c r="AK626" s="343"/>
      <c r="AL626" s="355"/>
      <c r="AM626" s="77"/>
      <c r="AN626" s="355"/>
      <c r="AO626" s="345"/>
    </row>
    <row r="627" spans="1:41">
      <c r="A627" s="112" t="s">
        <v>114</v>
      </c>
      <c r="B627" s="112">
        <v>230903</v>
      </c>
      <c r="C627" s="397"/>
      <c r="D627" s="114" t="s">
        <v>2030</v>
      </c>
      <c r="E627" s="82"/>
      <c r="F627" s="82"/>
      <c r="G627" s="254"/>
      <c r="H627" s="115" t="s">
        <v>2957</v>
      </c>
      <c r="I627" s="115" t="s">
        <v>2958</v>
      </c>
      <c r="J627" s="112" t="s">
        <v>2959</v>
      </c>
      <c r="K627" s="112" t="s">
        <v>1711</v>
      </c>
      <c r="L627" s="362">
        <v>31674</v>
      </c>
      <c r="M627" s="112">
        <f ca="1">DATEDIF(DBGenzai[[#This Row],[生年月日]],TODAY(),"Y")</f>
        <v>39</v>
      </c>
      <c r="N627" s="348">
        <v>1300</v>
      </c>
      <c r="O627" s="235"/>
      <c r="P627" s="348">
        <v>1750</v>
      </c>
      <c r="Q627" s="235"/>
      <c r="R627" s="350">
        <f t="shared" si="10"/>
        <v>450</v>
      </c>
      <c r="S627" s="85">
        <v>220000</v>
      </c>
      <c r="T627" s="78">
        <f>IF(OR(DBGenzai[[#This Row],[標準報酬]]="",DBGenzai[[#This Row],[標準報酬]]=0),"",ROUNDUP(_xlfn.XLOOKUP(DBGenzai[[#This Row],[標準報酬]],HDATE23[月  額],HDATE23[健康保険],"",0,1)-0.5,0))</f>
        <v>11033</v>
      </c>
      <c r="U6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5">
        <f ca="1">IF(DBGenzai[[#This Row],[年齢]]&lt;=69,_xlfn.XLOOKUP(DBGenzai[[#This Row],[標準報酬]],HDATE23[月  額],HDATE23[厚生年金],"",0,1),"0")</f>
        <v>20130</v>
      </c>
      <c r="W627" s="117">
        <v>45427</v>
      </c>
      <c r="X6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4" t="s">
        <v>1712</v>
      </c>
      <c r="Z627" s="249" t="s">
        <v>2962</v>
      </c>
      <c r="AA627" s="115" t="s">
        <v>2960</v>
      </c>
      <c r="AB627" s="115" t="s">
        <v>2961</v>
      </c>
      <c r="AC627" s="104" t="s">
        <v>1697</v>
      </c>
      <c r="AD627" s="104">
        <v>45170</v>
      </c>
      <c r="AE627" s="104">
        <v>45239</v>
      </c>
      <c r="AF627" s="104"/>
      <c r="AG627" s="104" t="s">
        <v>2940</v>
      </c>
      <c r="AH627" s="112" t="s">
        <v>2991</v>
      </c>
      <c r="AI627" s="118"/>
      <c r="AJ627" s="100">
        <f>DBGenzai[[#This Row],[入社日]]</f>
        <v>45170</v>
      </c>
      <c r="AK627" s="343"/>
      <c r="AL627" s="355"/>
      <c r="AM627" s="77"/>
      <c r="AN627" s="355"/>
      <c r="AO627" s="345"/>
    </row>
    <row r="628" spans="1:41">
      <c r="A628" s="112" t="s">
        <v>40</v>
      </c>
      <c r="B628" s="112">
        <v>230901</v>
      </c>
      <c r="C628" s="113">
        <v>242073</v>
      </c>
      <c r="D628" s="82" t="s">
        <v>95</v>
      </c>
      <c r="E628" s="82" t="s">
        <v>4625</v>
      </c>
      <c r="F628" s="82" t="s">
        <v>2642</v>
      </c>
      <c r="G628" s="44" t="s">
        <v>2649</v>
      </c>
      <c r="H628" s="115" t="s">
        <v>2922</v>
      </c>
      <c r="I628" s="115" t="s">
        <v>2923</v>
      </c>
      <c r="J628" s="112" t="s">
        <v>2005</v>
      </c>
      <c r="K628" s="112" t="s">
        <v>1711</v>
      </c>
      <c r="L628" s="362">
        <v>33801</v>
      </c>
      <c r="M628" s="112">
        <f ca="1">DATEDIF(DBGenzai[[#This Row],[生年月日]],TODAY(),"Y")</f>
        <v>33</v>
      </c>
      <c r="N628" s="348">
        <v>1320</v>
      </c>
      <c r="O628" s="116"/>
      <c r="P628" s="348">
        <v>1680</v>
      </c>
      <c r="Q628" s="116"/>
      <c r="R628" s="348">
        <f t="shared" si="10"/>
        <v>360</v>
      </c>
      <c r="S628" s="85">
        <v>260000</v>
      </c>
      <c r="T628" s="78">
        <f>IF(OR(DBGenzai[[#This Row],[標準報酬]]="",DBGenzai[[#This Row],[標準報酬]]=0),"",ROUNDUP(_xlfn.XLOOKUP(DBGenzai[[#This Row],[標準報酬]],HDATE23[月  額],HDATE23[健康保険],"",0,1)-0.5,0))</f>
        <v>13039</v>
      </c>
      <c r="U6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5">
        <f ca="1">IF(DBGenzai[[#This Row],[年齢]]&lt;=69,_xlfn.XLOOKUP(DBGenzai[[#This Row],[標準報酬]],HDATE23[月  額],HDATE23[厚生年金],"",0,1),"0")</f>
        <v>23790</v>
      </c>
      <c r="W628" s="117">
        <v>46999</v>
      </c>
      <c r="X6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4" t="s">
        <v>1712</v>
      </c>
      <c r="Z628" s="112" t="s">
        <v>1706</v>
      </c>
      <c r="AA628" s="115" t="s">
        <v>3286</v>
      </c>
      <c r="AB628" s="115" t="s">
        <v>3287</v>
      </c>
      <c r="AC628" s="104">
        <v>45166</v>
      </c>
      <c r="AD628" s="104">
        <v>45170</v>
      </c>
      <c r="AE628" s="104"/>
      <c r="AF628" s="104"/>
      <c r="AG628" s="104" t="s">
        <v>2936</v>
      </c>
      <c r="AH628" s="112" t="s">
        <v>2991</v>
      </c>
      <c r="AI628" s="118"/>
      <c r="AJ628" s="100">
        <f>DBGenzai[[#This Row],[入社日]]</f>
        <v>45170</v>
      </c>
      <c r="AK628" s="343"/>
      <c r="AL628" s="355"/>
      <c r="AM628" s="77"/>
      <c r="AN628" s="355"/>
      <c r="AO628" s="345" t="s">
        <v>4394</v>
      </c>
    </row>
    <row r="629" spans="1:41">
      <c r="A629" s="112" t="s">
        <v>114</v>
      </c>
      <c r="B629" s="112">
        <v>230902</v>
      </c>
      <c r="C629" s="113">
        <v>242072</v>
      </c>
      <c r="D629" s="82" t="s">
        <v>95</v>
      </c>
      <c r="E629" s="82" t="s">
        <v>4626</v>
      </c>
      <c r="F629" s="82" t="s">
        <v>1984</v>
      </c>
      <c r="G629" s="82" t="s">
        <v>2650</v>
      </c>
      <c r="H629" s="115" t="s">
        <v>2924</v>
      </c>
      <c r="I629" s="115" t="s">
        <v>2925</v>
      </c>
      <c r="J629" s="112" t="s">
        <v>2005</v>
      </c>
      <c r="K629" s="112" t="s">
        <v>1711</v>
      </c>
      <c r="L629" s="362">
        <v>32987</v>
      </c>
      <c r="M629" s="112">
        <f ca="1">DATEDIF(DBGenzai[[#This Row],[生年月日]],TODAY(),"Y")</f>
        <v>35</v>
      </c>
      <c r="N629" s="348">
        <v>1300</v>
      </c>
      <c r="O629" s="116"/>
      <c r="P629" s="348">
        <v>1700</v>
      </c>
      <c r="Q629" s="116"/>
      <c r="R629" s="348">
        <f t="shared" si="10"/>
        <v>400</v>
      </c>
      <c r="S629" s="85">
        <v>320000</v>
      </c>
      <c r="T629" s="78">
        <f>IF(OR(DBGenzai[[#This Row],[標準報酬]]="",DBGenzai[[#This Row],[標準報酬]]=0),"",ROUNDUP(_xlfn.XLOOKUP(DBGenzai[[#This Row],[標準報酬]],HDATE23[月  額],HDATE23[健康保険],"",0,1)-0.5,0))</f>
        <v>16048</v>
      </c>
      <c r="U6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5">
        <f ca="1">IF(DBGenzai[[#This Row],[年齢]]&lt;=69,_xlfn.XLOOKUP(DBGenzai[[#This Row],[標準報酬]],HDATE23[月  額],HDATE23[厚生年金],"",0,1),"0")</f>
        <v>29280</v>
      </c>
      <c r="W629" s="117">
        <v>45897</v>
      </c>
      <c r="X6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4" t="s">
        <v>1712</v>
      </c>
      <c r="Z629" s="112" t="s">
        <v>1920</v>
      </c>
      <c r="AA629" s="115" t="s">
        <v>2926</v>
      </c>
      <c r="AB629" s="115" t="s">
        <v>2927</v>
      </c>
      <c r="AC629" s="104">
        <v>45166</v>
      </c>
      <c r="AD629" s="104">
        <v>45170</v>
      </c>
      <c r="AE629" s="104">
        <v>45915</v>
      </c>
      <c r="AF629" s="104"/>
      <c r="AG629" s="104" t="s">
        <v>2940</v>
      </c>
      <c r="AH629" s="112" t="s">
        <v>2991</v>
      </c>
      <c r="AI629" s="118"/>
      <c r="AJ629" s="100">
        <f>DBGenzai[[#This Row],[入社日]]</f>
        <v>45170</v>
      </c>
      <c r="AK629" s="343"/>
      <c r="AL629" s="355"/>
      <c r="AM629" s="77"/>
      <c r="AN629" s="355"/>
      <c r="AO629" s="345"/>
    </row>
    <row r="630" spans="1:41">
      <c r="A630" s="112" t="s">
        <v>114</v>
      </c>
      <c r="B630" s="112">
        <v>230904</v>
      </c>
      <c r="C630" s="113"/>
      <c r="D630" s="114" t="s">
        <v>2946</v>
      </c>
      <c r="E630" s="82"/>
      <c r="F630" s="82"/>
      <c r="G630" s="82"/>
      <c r="H630" s="115" t="s">
        <v>2947</v>
      </c>
      <c r="I630" s="115" t="s">
        <v>2948</v>
      </c>
      <c r="J630" s="112" t="s">
        <v>2005</v>
      </c>
      <c r="K630" s="112" t="s">
        <v>1711</v>
      </c>
      <c r="L630" s="362">
        <v>35730</v>
      </c>
      <c r="M630" s="112">
        <f ca="1">DATEDIF(DBGenzai[[#This Row],[生年月日]],TODAY(),"Y")</f>
        <v>28</v>
      </c>
      <c r="N630" s="348">
        <v>1300</v>
      </c>
      <c r="O630" s="116"/>
      <c r="P630" s="348">
        <v>1700</v>
      </c>
      <c r="Q630" s="116"/>
      <c r="R630" s="348">
        <f t="shared" si="10"/>
        <v>400</v>
      </c>
      <c r="S630" s="85">
        <v>0</v>
      </c>
      <c r="T630" s="78" t="str">
        <f>IF(OR(DBGenzai[[#This Row],[標準報酬]]="",DBGenzai[[#This Row],[標準報酬]]=0),"",ROUNDUP(_xlfn.XLOOKUP(DBGenzai[[#This Row],[標準報酬]],HDATE23[月  額],HDATE23[健康保険],"",0,1)-0.5,0))</f>
        <v/>
      </c>
      <c r="U6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5">
        <f ca="1">IF(DBGenzai[[#This Row],[年齢]]&lt;=69,_xlfn.XLOOKUP(DBGenzai[[#This Row],[標準報酬]],HDATE23[月  額],HDATE23[厚生年金],"",0,1),"0")</f>
        <v>0</v>
      </c>
      <c r="W630" s="117">
        <v>45387</v>
      </c>
      <c r="X63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4" t="s">
        <v>1712</v>
      </c>
      <c r="Z630" s="112" t="s">
        <v>2949</v>
      </c>
      <c r="AA630" s="115" t="s">
        <v>2950</v>
      </c>
      <c r="AB630" s="115" t="s">
        <v>2951</v>
      </c>
      <c r="AC630" s="104">
        <v>45173</v>
      </c>
      <c r="AD630" s="104">
        <v>45175</v>
      </c>
      <c r="AE630" s="104">
        <v>45181</v>
      </c>
      <c r="AF630" s="104"/>
      <c r="AG630" s="104" t="s">
        <v>2992</v>
      </c>
      <c r="AH630" s="112" t="s">
        <v>2991</v>
      </c>
      <c r="AI630" s="118"/>
      <c r="AJ630" s="100">
        <f>DBGenzai[[#This Row],[入社日]]</f>
        <v>45175</v>
      </c>
      <c r="AK630" s="343"/>
      <c r="AL630" s="355"/>
      <c r="AM630" s="77"/>
      <c r="AN630" s="355"/>
      <c r="AO630" s="345"/>
    </row>
    <row r="631" spans="1:41">
      <c r="A631" s="112" t="s">
        <v>114</v>
      </c>
      <c r="B631" s="112">
        <v>230905</v>
      </c>
      <c r="C631" s="113">
        <v>8210075</v>
      </c>
      <c r="D631" s="82" t="s">
        <v>2129</v>
      </c>
      <c r="E631" s="101" t="s">
        <v>4443</v>
      </c>
      <c r="F631" s="82" t="s">
        <v>3163</v>
      </c>
      <c r="G631" s="82"/>
      <c r="H631" s="115" t="s">
        <v>2952</v>
      </c>
      <c r="I631" s="115" t="s">
        <v>2953</v>
      </c>
      <c r="J631" s="112" t="s">
        <v>2005</v>
      </c>
      <c r="K631" s="112" t="s">
        <v>1711</v>
      </c>
      <c r="L631" s="362">
        <v>32065</v>
      </c>
      <c r="M631" s="112">
        <f ca="1">DATEDIF(DBGenzai[[#This Row],[生年月日]],TODAY(),"Y")</f>
        <v>38</v>
      </c>
      <c r="N631" s="348">
        <v>1400</v>
      </c>
      <c r="O631" s="116"/>
      <c r="P631" s="347">
        <v>1960</v>
      </c>
      <c r="Q631" s="116"/>
      <c r="R631" s="348">
        <f t="shared" si="10"/>
        <v>560</v>
      </c>
      <c r="S631" s="85">
        <v>240000</v>
      </c>
      <c r="T631" s="78">
        <f>IF(OR(DBGenzai[[#This Row],[標準報酬]]="",DBGenzai[[#This Row],[標準報酬]]=0),"",ROUNDUP(_xlfn.XLOOKUP(DBGenzai[[#This Row],[標準報酬]],HDATE23[月  額],HDATE23[健康保険],"",0,1)-0.5,0))</f>
        <v>12036</v>
      </c>
      <c r="U6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5">
        <f ca="1">IF(DBGenzai[[#This Row],[年齢]]&lt;=69,_xlfn.XLOOKUP(DBGenzai[[#This Row],[標準報酬]],HDATE23[月  額],HDATE23[厚生年金],"",0,1),"0")</f>
        <v>21960</v>
      </c>
      <c r="W631" s="117">
        <v>45463</v>
      </c>
      <c r="X6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4" t="s">
        <v>1712</v>
      </c>
      <c r="Z631" s="112" t="s">
        <v>2989</v>
      </c>
      <c r="AA631" s="115" t="s">
        <v>2987</v>
      </c>
      <c r="AB631" s="115" t="s">
        <v>2986</v>
      </c>
      <c r="AC631" s="104"/>
      <c r="AD631" s="104">
        <v>45180</v>
      </c>
      <c r="AE631" s="104">
        <v>45288</v>
      </c>
      <c r="AF631" s="104"/>
      <c r="AG631" s="104" t="s">
        <v>3020</v>
      </c>
      <c r="AH631" s="104" t="s">
        <v>3022</v>
      </c>
      <c r="AI631" s="118"/>
      <c r="AJ631" s="100">
        <f>DBGenzai[[#This Row],[入社日]]</f>
        <v>45180</v>
      </c>
      <c r="AK631" s="343"/>
      <c r="AL631" s="355"/>
      <c r="AM631" s="77"/>
      <c r="AN631" s="355"/>
      <c r="AO631" s="345"/>
    </row>
    <row r="632" spans="1:41">
      <c r="A632" s="112" t="s">
        <v>114</v>
      </c>
      <c r="B632" s="112">
        <v>230906</v>
      </c>
      <c r="C632" s="113">
        <v>8210074</v>
      </c>
      <c r="D632" s="82" t="s">
        <v>3164</v>
      </c>
      <c r="E632" s="82" t="s">
        <v>2425</v>
      </c>
      <c r="F632" s="82" t="s">
        <v>2425</v>
      </c>
      <c r="G632" s="82"/>
      <c r="H632" s="115" t="s">
        <v>2954</v>
      </c>
      <c r="I632" s="115" t="s">
        <v>2955</v>
      </c>
      <c r="J632" s="112" t="s">
        <v>2005</v>
      </c>
      <c r="K632" s="112" t="s">
        <v>1711</v>
      </c>
      <c r="L632" s="362">
        <v>34237</v>
      </c>
      <c r="M632" s="112">
        <f ca="1">DATEDIF(DBGenzai[[#This Row],[生年月日]],TODAY(),"Y")</f>
        <v>32</v>
      </c>
      <c r="N632" s="348">
        <v>1400</v>
      </c>
      <c r="O632" s="116"/>
      <c r="P632" s="347">
        <v>1960</v>
      </c>
      <c r="Q632" s="116"/>
      <c r="R632" s="348">
        <f t="shared" si="10"/>
        <v>560</v>
      </c>
      <c r="S632" s="85">
        <v>240000</v>
      </c>
      <c r="T632" s="78">
        <f>IF(OR(DBGenzai[[#This Row],[標準報酬]]="",DBGenzai[[#This Row],[標準報酬]]=0),"",ROUNDUP(_xlfn.XLOOKUP(DBGenzai[[#This Row],[標準報酬]],HDATE23[月  額],HDATE23[健康保険],"",0,1)-0.5,0))</f>
        <v>12036</v>
      </c>
      <c r="U6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5">
        <f ca="1">IF(DBGenzai[[#This Row],[年齢]]&lt;=69,_xlfn.XLOOKUP(DBGenzai[[#This Row],[標準報酬]],HDATE23[月  額],HDATE23[厚生年金],"",0,1),"0")</f>
        <v>21960</v>
      </c>
      <c r="W632" s="117">
        <v>46915</v>
      </c>
      <c r="X6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4" t="s">
        <v>1712</v>
      </c>
      <c r="Z632" s="112" t="s">
        <v>2989</v>
      </c>
      <c r="AA632" s="115" t="s">
        <v>2987</v>
      </c>
      <c r="AB632" s="115" t="s">
        <v>2986</v>
      </c>
      <c r="AC632" s="104"/>
      <c r="AD632" s="104">
        <v>45180</v>
      </c>
      <c r="AE632" s="104">
        <v>45373</v>
      </c>
      <c r="AF632" s="104"/>
      <c r="AG632" s="104" t="s">
        <v>3019</v>
      </c>
      <c r="AH632" s="112" t="s">
        <v>3021</v>
      </c>
      <c r="AI632" s="118"/>
      <c r="AJ632" s="100">
        <f>DBGenzai[[#This Row],[入社日]]</f>
        <v>45180</v>
      </c>
      <c r="AK632" s="343"/>
      <c r="AL632" s="355"/>
      <c r="AM632" s="77"/>
      <c r="AN632" s="355"/>
      <c r="AO632" s="345"/>
    </row>
    <row r="633" spans="1:41">
      <c r="A633" s="112" t="s">
        <v>114</v>
      </c>
      <c r="B633" s="112">
        <v>230907</v>
      </c>
      <c r="C633" s="113">
        <v>8210076</v>
      </c>
      <c r="D633" s="114" t="s">
        <v>3389</v>
      </c>
      <c r="E633" s="82" t="s">
        <v>3161</v>
      </c>
      <c r="F633" s="256" t="s">
        <v>2782</v>
      </c>
      <c r="G633" s="82"/>
      <c r="H633" s="115" t="s">
        <v>2956</v>
      </c>
      <c r="I633" s="115" t="s">
        <v>3390</v>
      </c>
      <c r="J633" s="112" t="s">
        <v>2005</v>
      </c>
      <c r="K633" s="112" t="s">
        <v>1711</v>
      </c>
      <c r="L633" s="362">
        <v>35182</v>
      </c>
      <c r="M633" s="112">
        <f ca="1">DATEDIF(DBGenzai[[#This Row],[生年月日]],TODAY(),"Y")</f>
        <v>29</v>
      </c>
      <c r="N633" s="348">
        <v>1500</v>
      </c>
      <c r="O633" s="116"/>
      <c r="P633" s="348">
        <v>2150</v>
      </c>
      <c r="Q633" s="116"/>
      <c r="R633" s="348">
        <f t="shared" si="10"/>
        <v>650</v>
      </c>
      <c r="S633" s="85">
        <v>380000</v>
      </c>
      <c r="T633" s="78">
        <f>IF(OR(DBGenzai[[#This Row],[標準報酬]]="",DBGenzai[[#This Row],[標準報酬]]=0),"",ROUNDUP(_xlfn.XLOOKUP(DBGenzai[[#This Row],[標準報酬]],HDATE23[月  額],HDATE23[健康保険],"",0,1)-0.5,0))</f>
        <v>19057</v>
      </c>
      <c r="U6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5">
        <f ca="1">IF(DBGenzai[[#This Row],[年齢]]&lt;=69,_xlfn.XLOOKUP(DBGenzai[[#This Row],[標準報酬]],HDATE23[月  額],HDATE23[厚生年金],"",0,1),"0")</f>
        <v>34770</v>
      </c>
      <c r="W633" s="117">
        <v>46862</v>
      </c>
      <c r="X6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4" t="s">
        <v>1712</v>
      </c>
      <c r="Z633" s="112" t="s">
        <v>2990</v>
      </c>
      <c r="AA633" s="115" t="s">
        <v>2988</v>
      </c>
      <c r="AB633" s="115" t="s">
        <v>2491</v>
      </c>
      <c r="AC633" s="104">
        <v>45180</v>
      </c>
      <c r="AD633" s="104">
        <v>45180</v>
      </c>
      <c r="AE633" s="104">
        <v>45991</v>
      </c>
      <c r="AF633" s="104"/>
      <c r="AG633" s="104" t="s">
        <v>3019</v>
      </c>
      <c r="AH633" s="112" t="s">
        <v>3021</v>
      </c>
      <c r="AI633" s="118"/>
      <c r="AJ633" s="100">
        <f>DBGenzai[[#This Row],[入社日]]</f>
        <v>45180</v>
      </c>
      <c r="AK633" s="343" t="s">
        <v>3819</v>
      </c>
      <c r="AL633" s="355">
        <v>45804</v>
      </c>
      <c r="AM633" s="77" t="s">
        <v>3819</v>
      </c>
      <c r="AN633" s="355">
        <v>45909</v>
      </c>
      <c r="AO633" s="345"/>
    </row>
    <row r="634" spans="1:41">
      <c r="A634" s="112" t="s">
        <v>114</v>
      </c>
      <c r="B634" s="112">
        <v>230908</v>
      </c>
      <c r="C634" s="113">
        <v>212043</v>
      </c>
      <c r="D634" s="82" t="s">
        <v>107</v>
      </c>
      <c r="E634" s="101" t="s">
        <v>4622</v>
      </c>
      <c r="F634" s="82" t="s">
        <v>3088</v>
      </c>
      <c r="G634" s="82" t="s">
        <v>3090</v>
      </c>
      <c r="H634" s="115" t="s">
        <v>2967</v>
      </c>
      <c r="I634" s="115" t="s">
        <v>2968</v>
      </c>
      <c r="J634" s="112" t="s">
        <v>2005</v>
      </c>
      <c r="K634" s="112" t="s">
        <v>1711</v>
      </c>
      <c r="L634" s="362">
        <v>36910</v>
      </c>
      <c r="M634" s="112">
        <f ca="1">DATEDIF(DBGenzai[[#This Row],[生年月日]],TODAY(),"Y")</f>
        <v>24</v>
      </c>
      <c r="N634" s="348">
        <v>1300</v>
      </c>
      <c r="O634" s="116"/>
      <c r="P634" s="348">
        <v>1660</v>
      </c>
      <c r="Q634" s="116"/>
      <c r="R634" s="348">
        <f t="shared" si="10"/>
        <v>360</v>
      </c>
      <c r="S634" s="85">
        <v>320000</v>
      </c>
      <c r="T634" s="78">
        <f>IF(OR(DBGenzai[[#This Row],[標準報酬]]="",DBGenzai[[#This Row],[標準報酬]]=0),"",ROUNDUP(_xlfn.XLOOKUP(DBGenzai[[#This Row],[標準報酬]],HDATE23[月  額],HDATE23[健康保険],"",0,1)-0.5,0))</f>
        <v>16048</v>
      </c>
      <c r="U6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5">
        <f ca="1">IF(DBGenzai[[#This Row],[年齢]]&lt;=69,_xlfn.XLOOKUP(DBGenzai[[#This Row],[標準報酬]],HDATE23[月  額],HDATE23[厚生年金],"",0,1),"0")</f>
        <v>29280</v>
      </c>
      <c r="W634" s="117">
        <v>45927</v>
      </c>
      <c r="X6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4" t="s">
        <v>1712</v>
      </c>
      <c r="Z634" s="112" t="s">
        <v>2013</v>
      </c>
      <c r="AA634" s="115" t="s">
        <v>2870</v>
      </c>
      <c r="AB634" s="115" t="s">
        <v>2874</v>
      </c>
      <c r="AC634" s="104">
        <v>45181</v>
      </c>
      <c r="AD634" s="104">
        <v>45187</v>
      </c>
      <c r="AE634" s="104">
        <v>45737</v>
      </c>
      <c r="AF634" s="104"/>
      <c r="AG634" s="104" t="s">
        <v>3032</v>
      </c>
      <c r="AH634" s="104" t="s">
        <v>1815</v>
      </c>
      <c r="AI634" s="118"/>
      <c r="AJ634" s="100">
        <f>DBGenzai[[#This Row],[入社日]]</f>
        <v>45187</v>
      </c>
      <c r="AK634" s="343"/>
      <c r="AL634" s="355"/>
      <c r="AM634" s="77"/>
      <c r="AN634" s="355"/>
      <c r="AO634" s="345" t="s">
        <v>4394</v>
      </c>
    </row>
    <row r="635" spans="1:41">
      <c r="A635" s="112" t="s">
        <v>114</v>
      </c>
      <c r="B635" s="112">
        <v>230910</v>
      </c>
      <c r="C635" s="113">
        <v>242076</v>
      </c>
      <c r="D635" s="82" t="s">
        <v>95</v>
      </c>
      <c r="E635" s="82" t="s">
        <v>4626</v>
      </c>
      <c r="F635" s="82" t="s">
        <v>1982</v>
      </c>
      <c r="G635" s="82" t="s">
        <v>3092</v>
      </c>
      <c r="H635" s="115" t="s">
        <v>2971</v>
      </c>
      <c r="I635" s="115" t="s">
        <v>2972</v>
      </c>
      <c r="J635" s="112" t="s">
        <v>2005</v>
      </c>
      <c r="K635" s="112" t="s">
        <v>1711</v>
      </c>
      <c r="L635" s="362">
        <v>36274</v>
      </c>
      <c r="M635" s="112">
        <f ca="1">DATEDIF(DBGenzai[[#This Row],[生年月日]],TODAY(),"Y")</f>
        <v>26</v>
      </c>
      <c r="N635" s="348">
        <v>1300</v>
      </c>
      <c r="O635" s="116"/>
      <c r="P635" s="348">
        <v>1680</v>
      </c>
      <c r="Q635" s="116"/>
      <c r="R635" s="348">
        <f t="shared" si="10"/>
        <v>380</v>
      </c>
      <c r="S635" s="85">
        <v>260000</v>
      </c>
      <c r="T635" s="78">
        <f>IF(OR(DBGenzai[[#This Row],[標準報酬]]="",DBGenzai[[#This Row],[標準報酬]]=0),"",ROUNDUP(_xlfn.XLOOKUP(DBGenzai[[#This Row],[標準報酬]],HDATE23[月  額],HDATE23[健康保険],"",0,1)-0.5,0))</f>
        <v>13039</v>
      </c>
      <c r="U6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5">
        <f ca="1">IF(DBGenzai[[#This Row],[年齢]]&lt;=69,_xlfn.XLOOKUP(DBGenzai[[#This Row],[標準報酬]],HDATE23[月  額],HDATE23[厚生年金],"",0,1),"0")</f>
        <v>23790</v>
      </c>
      <c r="W635" s="117">
        <v>45927</v>
      </c>
      <c r="X6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4" t="s">
        <v>1712</v>
      </c>
      <c r="Z635" s="112" t="s">
        <v>2297</v>
      </c>
      <c r="AA635" s="115" t="s">
        <v>2984</v>
      </c>
      <c r="AB635" s="115" t="s">
        <v>1899</v>
      </c>
      <c r="AC635" s="104">
        <v>45181</v>
      </c>
      <c r="AD635" s="104">
        <v>45188</v>
      </c>
      <c r="AE635" s="104">
        <v>45707</v>
      </c>
      <c r="AF635" s="104"/>
      <c r="AG635" s="104" t="s">
        <v>3033</v>
      </c>
      <c r="AH635" s="104" t="s">
        <v>1815</v>
      </c>
      <c r="AI635" s="118"/>
      <c r="AJ635" s="100">
        <f>DBGenzai[[#This Row],[入社日]]</f>
        <v>45188</v>
      </c>
      <c r="AK635" s="343"/>
      <c r="AL635" s="355"/>
      <c r="AM635" s="77"/>
      <c r="AN635" s="355"/>
      <c r="AO635" s="345"/>
    </row>
    <row r="636" spans="1:41">
      <c r="A636" s="112" t="s">
        <v>114</v>
      </c>
      <c r="B636" s="112">
        <v>230911</v>
      </c>
      <c r="C636" s="113">
        <v>242075</v>
      </c>
      <c r="D636" s="82" t="s">
        <v>95</v>
      </c>
      <c r="E636" s="82" t="s">
        <v>4626</v>
      </c>
      <c r="F636" s="82" t="s">
        <v>1982</v>
      </c>
      <c r="G636" s="82" t="s">
        <v>3092</v>
      </c>
      <c r="H636" s="115" t="s">
        <v>2973</v>
      </c>
      <c r="I636" s="115" t="s">
        <v>2974</v>
      </c>
      <c r="J636" s="112" t="s">
        <v>2005</v>
      </c>
      <c r="K636" s="112" t="s">
        <v>1711</v>
      </c>
      <c r="L636" s="362">
        <v>36248</v>
      </c>
      <c r="M636" s="112">
        <f ca="1">DATEDIF(DBGenzai[[#This Row],[生年月日]],TODAY(),"Y")</f>
        <v>26</v>
      </c>
      <c r="N636" s="348">
        <v>1300</v>
      </c>
      <c r="O636" s="116"/>
      <c r="P636" s="348">
        <v>1680</v>
      </c>
      <c r="Q636" s="116"/>
      <c r="R636" s="348">
        <f t="shared" si="10"/>
        <v>380</v>
      </c>
      <c r="S636" s="85">
        <v>260000</v>
      </c>
      <c r="T636" s="78">
        <f>IF(OR(DBGenzai[[#This Row],[標準報酬]]="",DBGenzai[[#This Row],[標準報酬]]=0),"",ROUNDUP(_xlfn.XLOOKUP(DBGenzai[[#This Row],[標準報酬]],HDATE23[月  額],HDATE23[健康保険],"",0,1)-0.5,0))</f>
        <v>13039</v>
      </c>
      <c r="U6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5">
        <f ca="1">IF(DBGenzai[[#This Row],[年齢]]&lt;=69,_xlfn.XLOOKUP(DBGenzai[[#This Row],[標準報酬]],HDATE23[月  額],HDATE23[厚生年金],"",0,1),"0")</f>
        <v>23790</v>
      </c>
      <c r="W636" s="117">
        <v>45953</v>
      </c>
      <c r="X6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4" t="s">
        <v>1712</v>
      </c>
      <c r="Z636" s="112" t="s">
        <v>135</v>
      </c>
      <c r="AA636" s="115" t="s">
        <v>3909</v>
      </c>
      <c r="AB636" s="115" t="s">
        <v>2572</v>
      </c>
      <c r="AC636" s="104">
        <v>45181</v>
      </c>
      <c r="AD636" s="104">
        <v>45188</v>
      </c>
      <c r="AE636" s="104">
        <v>45654</v>
      </c>
      <c r="AF636" s="104"/>
      <c r="AG636" s="104" t="s">
        <v>3033</v>
      </c>
      <c r="AH636" s="104" t="s">
        <v>1815</v>
      </c>
      <c r="AI636" s="118"/>
      <c r="AJ636" s="100">
        <f>DBGenzai[[#This Row],[入社日]]</f>
        <v>45188</v>
      </c>
      <c r="AK636" s="343"/>
      <c r="AL636" s="355"/>
      <c r="AM636" s="77"/>
      <c r="AN636" s="355"/>
      <c r="AO636" s="345"/>
    </row>
    <row r="637" spans="1:41">
      <c r="A637" s="112" t="s">
        <v>40</v>
      </c>
      <c r="B637" s="112">
        <v>230909</v>
      </c>
      <c r="C637" s="113">
        <v>242077</v>
      </c>
      <c r="D637" s="82" t="s">
        <v>95</v>
      </c>
      <c r="E637" s="82" t="s">
        <v>4626</v>
      </c>
      <c r="F637" s="82" t="s">
        <v>1984</v>
      </c>
      <c r="G637" s="82" t="s">
        <v>2650</v>
      </c>
      <c r="H637" s="115" t="s">
        <v>2969</v>
      </c>
      <c r="I637" s="115" t="s">
        <v>2970</v>
      </c>
      <c r="J637" s="112" t="s">
        <v>2005</v>
      </c>
      <c r="K637" s="112" t="s">
        <v>1711</v>
      </c>
      <c r="L637" s="362">
        <v>36992</v>
      </c>
      <c r="M637" s="112">
        <f ca="1">DATEDIF(DBGenzai[[#This Row],[生年月日]],TODAY(),"Y")</f>
        <v>24</v>
      </c>
      <c r="N637" s="348">
        <v>1320</v>
      </c>
      <c r="O637" s="116"/>
      <c r="P637" s="348">
        <v>1700</v>
      </c>
      <c r="Q637" s="116"/>
      <c r="R637" s="348">
        <f t="shared" si="10"/>
        <v>380</v>
      </c>
      <c r="S637" s="85">
        <v>260000</v>
      </c>
      <c r="T637" s="78">
        <f>IF(OR(DBGenzai[[#This Row],[標準報酬]]="",DBGenzai[[#This Row],[標準報酬]]=0),"",ROUNDUP(_xlfn.XLOOKUP(DBGenzai[[#This Row],[標準報酬]],HDATE23[月  額],HDATE23[健康保険],"",0,1)-0.5,0))</f>
        <v>13039</v>
      </c>
      <c r="U6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5">
        <f ca="1">IF(DBGenzai[[#This Row],[年齢]]&lt;=69,_xlfn.XLOOKUP(DBGenzai[[#This Row],[標準報酬]],HDATE23[月  額],HDATE23[厚生年金],"",0,1),"0")</f>
        <v>23790</v>
      </c>
      <c r="W637" s="117">
        <v>47033</v>
      </c>
      <c r="X6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7" s="114" t="s">
        <v>1712</v>
      </c>
      <c r="Z637" s="112" t="s">
        <v>135</v>
      </c>
      <c r="AA637" s="115" t="s">
        <v>2980</v>
      </c>
      <c r="AB637" s="115" t="s">
        <v>2982</v>
      </c>
      <c r="AC637" s="104">
        <v>45181</v>
      </c>
      <c r="AD637" s="104">
        <v>45188</v>
      </c>
      <c r="AE637" s="104"/>
      <c r="AF637" s="104"/>
      <c r="AG637" s="104" t="s">
        <v>3033</v>
      </c>
      <c r="AH637" s="104" t="s">
        <v>1815</v>
      </c>
      <c r="AI637" s="118"/>
      <c r="AJ637" s="100">
        <f>DBGenzai[[#This Row],[入社日]]</f>
        <v>45188</v>
      </c>
      <c r="AK637" s="343"/>
      <c r="AL637" s="355"/>
      <c r="AM637" s="77"/>
      <c r="AN637" s="355"/>
      <c r="AO637" s="345" t="s">
        <v>4396</v>
      </c>
    </row>
    <row r="638" spans="1:41">
      <c r="A638" s="112" t="s">
        <v>40</v>
      </c>
      <c r="B638" s="112">
        <v>230912</v>
      </c>
      <c r="C638" s="113">
        <v>242074</v>
      </c>
      <c r="D638" s="82" t="s">
        <v>95</v>
      </c>
      <c r="E638" s="82" t="s">
        <v>4626</v>
      </c>
      <c r="F638" s="82" t="s">
        <v>1983</v>
      </c>
      <c r="G638" s="82" t="s">
        <v>2650</v>
      </c>
      <c r="H638" s="115" t="s">
        <v>2975</v>
      </c>
      <c r="I638" s="115" t="s">
        <v>2976</v>
      </c>
      <c r="J638" s="112" t="s">
        <v>2005</v>
      </c>
      <c r="K638" s="112" t="s">
        <v>1711</v>
      </c>
      <c r="L638" s="362">
        <v>35415</v>
      </c>
      <c r="M638" s="112">
        <f ca="1">DATEDIF(DBGenzai[[#This Row],[生年月日]],TODAY(),"Y")</f>
        <v>28</v>
      </c>
      <c r="N638" s="348">
        <v>1310</v>
      </c>
      <c r="O638" s="116"/>
      <c r="P638" s="348">
        <v>1700</v>
      </c>
      <c r="Q638" s="116"/>
      <c r="R638" s="348">
        <f t="shared" si="10"/>
        <v>390</v>
      </c>
      <c r="S638" s="85">
        <v>260000</v>
      </c>
      <c r="T638" s="78">
        <f>IF(OR(DBGenzai[[#This Row],[標準報酬]]="",DBGenzai[[#This Row],[標準報酬]]=0),"",ROUNDUP(_xlfn.XLOOKUP(DBGenzai[[#This Row],[標準報酬]],HDATE23[月  額],HDATE23[健康保険],"",0,1)-0.5,0))</f>
        <v>13039</v>
      </c>
      <c r="U6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5">
        <f ca="1">IF(DBGenzai[[#This Row],[年齢]]&lt;=69,_xlfn.XLOOKUP(DBGenzai[[#This Row],[標準報酬]],HDATE23[月  額],HDATE23[厚生年金],"",0,1),"0")</f>
        <v>23790</v>
      </c>
      <c r="W638" s="117">
        <v>47023</v>
      </c>
      <c r="X6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4" t="s">
        <v>1712</v>
      </c>
      <c r="Z638" s="112" t="s">
        <v>1706</v>
      </c>
      <c r="AA638" s="115" t="s">
        <v>2981</v>
      </c>
      <c r="AB638" s="115" t="s">
        <v>2983</v>
      </c>
      <c r="AC638" s="104">
        <v>45181</v>
      </c>
      <c r="AD638" s="104">
        <v>45188</v>
      </c>
      <c r="AE638" s="104"/>
      <c r="AF638" s="104"/>
      <c r="AG638" s="104" t="s">
        <v>3033</v>
      </c>
      <c r="AH638" s="104" t="s">
        <v>1815</v>
      </c>
      <c r="AI638" s="118"/>
      <c r="AJ638" s="100">
        <f>DBGenzai[[#This Row],[入社日]]</f>
        <v>45188</v>
      </c>
      <c r="AK638" s="343"/>
      <c r="AL638" s="355"/>
      <c r="AM638" s="77"/>
      <c r="AN638" s="355"/>
      <c r="AO638" s="345"/>
    </row>
    <row r="639" spans="1:41">
      <c r="A639" s="112" t="s">
        <v>40</v>
      </c>
      <c r="B639" s="112">
        <v>230913</v>
      </c>
      <c r="C639" s="113">
        <v>242078</v>
      </c>
      <c r="D639" s="82" t="s">
        <v>95</v>
      </c>
      <c r="E639" s="82" t="s">
        <v>4626</v>
      </c>
      <c r="F639" s="82" t="s">
        <v>1984</v>
      </c>
      <c r="G639" s="82" t="s">
        <v>2650</v>
      </c>
      <c r="H639" s="115" t="s">
        <v>2977</v>
      </c>
      <c r="I639" s="115" t="s">
        <v>2978</v>
      </c>
      <c r="J639" s="112" t="s">
        <v>2005</v>
      </c>
      <c r="K639" s="112" t="s">
        <v>1711</v>
      </c>
      <c r="L639" s="362">
        <v>37070</v>
      </c>
      <c r="M639" s="112">
        <f ca="1">DATEDIF(DBGenzai[[#This Row],[生年月日]],TODAY(),"Y")</f>
        <v>24</v>
      </c>
      <c r="N639" s="348">
        <v>1310</v>
      </c>
      <c r="O639" s="116"/>
      <c r="P639" s="348">
        <v>1690</v>
      </c>
      <c r="Q639" s="116"/>
      <c r="R639" s="348">
        <f t="shared" si="10"/>
        <v>380</v>
      </c>
      <c r="S639" s="85">
        <v>280000</v>
      </c>
      <c r="T639" s="78">
        <f>IF(OR(DBGenzai[[#This Row],[標準報酬]]="",DBGenzai[[#This Row],[標準報酬]]=0),"",ROUNDUP(_xlfn.XLOOKUP(DBGenzai[[#This Row],[標準報酬]],HDATE23[月  額],HDATE23[健康保険],"",0,1)-0.5,0))</f>
        <v>14042</v>
      </c>
      <c r="U6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5">
        <f ca="1">IF(DBGenzai[[#This Row],[年齢]]&lt;=69,_xlfn.XLOOKUP(DBGenzai[[#This Row],[標準報酬]],HDATE23[月  額],HDATE23[厚生年金],"",0,1),"0")</f>
        <v>25620</v>
      </c>
      <c r="W639" s="117">
        <v>47023</v>
      </c>
      <c r="X6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9" s="114" t="s">
        <v>1712</v>
      </c>
      <c r="Z639" s="112" t="s">
        <v>135</v>
      </c>
      <c r="AA639" s="115" t="s">
        <v>3908</v>
      </c>
      <c r="AB639" s="115" t="s">
        <v>2983</v>
      </c>
      <c r="AC639" s="104">
        <v>45181</v>
      </c>
      <c r="AD639" s="104">
        <v>45188</v>
      </c>
      <c r="AE639" s="104"/>
      <c r="AF639" s="104"/>
      <c r="AG639" s="104" t="s">
        <v>3033</v>
      </c>
      <c r="AH639" s="104" t="s">
        <v>1815</v>
      </c>
      <c r="AI639" s="118"/>
      <c r="AJ639" s="100">
        <f>DBGenzai[[#This Row],[入社日]]</f>
        <v>45188</v>
      </c>
      <c r="AK639" s="343"/>
      <c r="AL639" s="355"/>
      <c r="AM639" s="77"/>
      <c r="AN639" s="355"/>
      <c r="AO639" s="345"/>
    </row>
    <row r="640" spans="1:41">
      <c r="A640" s="112" t="s">
        <v>40</v>
      </c>
      <c r="B640" s="80">
        <v>230914</v>
      </c>
      <c r="C640" s="113">
        <v>242079</v>
      </c>
      <c r="D640" s="82" t="s">
        <v>95</v>
      </c>
      <c r="E640" s="82" t="s">
        <v>4625</v>
      </c>
      <c r="F640" s="82" t="s">
        <v>1987</v>
      </c>
      <c r="G640" s="82" t="s">
        <v>3094</v>
      </c>
      <c r="H640" s="115" t="s">
        <v>3008</v>
      </c>
      <c r="I640" s="115" t="s">
        <v>3009</v>
      </c>
      <c r="J640" s="112" t="s">
        <v>2005</v>
      </c>
      <c r="K640" s="112" t="s">
        <v>1711</v>
      </c>
      <c r="L640" s="362">
        <v>35440</v>
      </c>
      <c r="M640" s="112">
        <f ca="1">DATEDIF(DBGenzai[[#This Row],[生年月日]],TODAY(),"Y")</f>
        <v>28</v>
      </c>
      <c r="N640" s="348">
        <v>1320</v>
      </c>
      <c r="O640" s="116"/>
      <c r="P640" s="348">
        <v>1690</v>
      </c>
      <c r="Q640" s="116"/>
      <c r="R640" s="348">
        <f t="shared" si="10"/>
        <v>370</v>
      </c>
      <c r="S640" s="85">
        <v>260000</v>
      </c>
      <c r="T640" s="78">
        <f>IF(OR(DBGenzai[[#This Row],[標準報酬]]="",DBGenzai[[#This Row],[標準報酬]]=0),"",ROUNDUP(_xlfn.XLOOKUP(DBGenzai[[#This Row],[標準報酬]],HDATE23[月  額],HDATE23[健康保険],"",0,1)-0.5,0))</f>
        <v>13039</v>
      </c>
      <c r="U6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5">
        <f ca="1">IF(DBGenzai[[#This Row],[年齢]]&lt;=69,_xlfn.XLOOKUP(DBGenzai[[#This Row],[標準報酬]],HDATE23[月  額],HDATE23[厚生年金],"",0,1),"0")</f>
        <v>23790</v>
      </c>
      <c r="W640" s="117">
        <v>47014</v>
      </c>
      <c r="X6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4" t="s">
        <v>1712</v>
      </c>
      <c r="Z640" s="112" t="s">
        <v>3012</v>
      </c>
      <c r="AA640" s="115" t="s">
        <v>3013</v>
      </c>
      <c r="AB640" s="115" t="s">
        <v>3014</v>
      </c>
      <c r="AC640" s="104">
        <v>45187</v>
      </c>
      <c r="AD640" s="104">
        <v>45190</v>
      </c>
      <c r="AE640" s="104"/>
      <c r="AF640" s="104"/>
      <c r="AG640" s="104" t="s">
        <v>3080</v>
      </c>
      <c r="AH640" s="104" t="s">
        <v>3084</v>
      </c>
      <c r="AI640" s="118"/>
      <c r="AJ640" s="100">
        <f>DBGenzai[[#This Row],[入社日]]</f>
        <v>45190</v>
      </c>
      <c r="AK640" s="343"/>
      <c r="AL640" s="355"/>
      <c r="AM640" s="77"/>
      <c r="AN640" s="355"/>
      <c r="AO640" s="345" t="s">
        <v>4396</v>
      </c>
    </row>
    <row r="641" spans="1:41">
      <c r="A641" s="112" t="s">
        <v>40</v>
      </c>
      <c r="B641" s="80">
        <v>230915</v>
      </c>
      <c r="C641" s="113">
        <v>242080</v>
      </c>
      <c r="D641" s="82" t="s">
        <v>95</v>
      </c>
      <c r="E641" s="82" t="s">
        <v>4625</v>
      </c>
      <c r="F641" s="82" t="s">
        <v>3258</v>
      </c>
      <c r="G641" s="82" t="s">
        <v>3094</v>
      </c>
      <c r="H641" s="115" t="s">
        <v>3010</v>
      </c>
      <c r="I641" s="115" t="s">
        <v>3011</v>
      </c>
      <c r="J641" s="112" t="s">
        <v>2005</v>
      </c>
      <c r="K641" s="112" t="s">
        <v>1711</v>
      </c>
      <c r="L641" s="362">
        <v>36642</v>
      </c>
      <c r="M641" s="112">
        <f ca="1">DATEDIF(DBGenzai[[#This Row],[生年月日]],TODAY(),"Y")</f>
        <v>25</v>
      </c>
      <c r="N641" s="348">
        <v>1310</v>
      </c>
      <c r="O641" s="116"/>
      <c r="P641" s="348">
        <v>1680</v>
      </c>
      <c r="Q641" s="116"/>
      <c r="R641" s="348">
        <f t="shared" si="10"/>
        <v>370</v>
      </c>
      <c r="S641" s="85">
        <v>260000</v>
      </c>
      <c r="T641" s="78">
        <f>IF(OR(DBGenzai[[#This Row],[標準報酬]]="",DBGenzai[[#This Row],[標準報酬]]=0),"",ROUNDUP(_xlfn.XLOOKUP(DBGenzai[[#This Row],[標準報酬]],HDATE23[月  額],HDATE23[健康保険],"",0,1)-0.5,0))</f>
        <v>13039</v>
      </c>
      <c r="U6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5">
        <f ca="1">IF(DBGenzai[[#This Row],[年齢]]&lt;=69,_xlfn.XLOOKUP(DBGenzai[[#This Row],[標準報酬]],HDATE23[月  額],HDATE23[厚生年金],"",0,1),"0")</f>
        <v>23790</v>
      </c>
      <c r="W641" s="117">
        <v>47014</v>
      </c>
      <c r="X6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4" t="s">
        <v>1712</v>
      </c>
      <c r="Z641" s="112" t="s">
        <v>3012</v>
      </c>
      <c r="AA641" s="115" t="s">
        <v>3013</v>
      </c>
      <c r="AB641" s="115" t="s">
        <v>3014</v>
      </c>
      <c r="AC641" s="104">
        <v>45187</v>
      </c>
      <c r="AD641" s="104">
        <v>45190</v>
      </c>
      <c r="AE641" s="104"/>
      <c r="AF641" s="104"/>
      <c r="AG641" s="104" t="s">
        <v>3080</v>
      </c>
      <c r="AH641" s="112" t="s">
        <v>3084</v>
      </c>
      <c r="AI641" s="118"/>
      <c r="AJ641" s="100">
        <f>DBGenzai[[#This Row],[入社日]]</f>
        <v>45190</v>
      </c>
      <c r="AK641" s="343"/>
      <c r="AL641" s="355"/>
      <c r="AM641" s="77"/>
      <c r="AN641" s="355"/>
      <c r="AO641" s="345" t="s">
        <v>4394</v>
      </c>
    </row>
    <row r="642" spans="1:41">
      <c r="A642" s="112" t="s">
        <v>40</v>
      </c>
      <c r="B642" s="80">
        <v>230916</v>
      </c>
      <c r="C642" s="113">
        <v>8210077</v>
      </c>
      <c r="D642" s="114" t="s">
        <v>2127</v>
      </c>
      <c r="E642" s="101" t="s">
        <v>2420</v>
      </c>
      <c r="F642" s="101" t="s">
        <v>2420</v>
      </c>
      <c r="G642" s="82"/>
      <c r="H642" s="115" t="s">
        <v>2965</v>
      </c>
      <c r="I642" s="115" t="s">
        <v>2966</v>
      </c>
      <c r="J642" s="112" t="s">
        <v>2005</v>
      </c>
      <c r="K642" s="112" t="s">
        <v>1711</v>
      </c>
      <c r="L642" s="362">
        <v>36369</v>
      </c>
      <c r="M642" s="112">
        <f ca="1">DATEDIF(DBGenzai[[#This Row],[生年月日]],TODAY(),"Y")</f>
        <v>26</v>
      </c>
      <c r="N642" s="348">
        <v>1500</v>
      </c>
      <c r="O642" s="116"/>
      <c r="P642" s="348">
        <v>2150</v>
      </c>
      <c r="Q642" s="116"/>
      <c r="R642" s="348">
        <f t="shared" si="10"/>
        <v>650</v>
      </c>
      <c r="S642" s="85">
        <v>360000</v>
      </c>
      <c r="T642" s="78">
        <f>IF(OR(DBGenzai[[#This Row],[標準報酬]]="",DBGenzai[[#This Row],[標準報酬]]=0),"",ROUNDUP(_xlfn.XLOOKUP(DBGenzai[[#This Row],[標準報酬]],HDATE23[月  額],HDATE23[健康保険],"",0,1)-0.5,0))</f>
        <v>18054</v>
      </c>
      <c r="U6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5">
        <f ca="1">IF(DBGenzai[[#This Row],[年齢]]&lt;=69,_xlfn.XLOOKUP(DBGenzai[[#This Row],[標準報酬]],HDATE23[月  額],HDATE23[厚生年金],"",0,1),"0")</f>
        <v>32940</v>
      </c>
      <c r="W642" s="117">
        <v>46137</v>
      </c>
      <c r="X6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4" t="s">
        <v>1712</v>
      </c>
      <c r="Z642" s="112" t="s">
        <v>4616</v>
      </c>
      <c r="AA642" s="115" t="s">
        <v>4614</v>
      </c>
      <c r="AB642" s="115" t="s">
        <v>4615</v>
      </c>
      <c r="AC642" s="104">
        <v>45187</v>
      </c>
      <c r="AD642" s="104">
        <v>45194</v>
      </c>
      <c r="AE642" s="104"/>
      <c r="AF642" s="104"/>
      <c r="AG642" s="104" t="s">
        <v>3081</v>
      </c>
      <c r="AH642" s="112" t="s">
        <v>3084</v>
      </c>
      <c r="AI642" s="118"/>
      <c r="AJ642" s="100">
        <f>DBGenzai[[#This Row],[入社日]]</f>
        <v>45194</v>
      </c>
      <c r="AK642" s="343" t="s">
        <v>3819</v>
      </c>
      <c r="AL642" s="355">
        <v>45897</v>
      </c>
      <c r="AM642" s="77" t="s">
        <v>3819</v>
      </c>
      <c r="AN642" s="355">
        <v>46103</v>
      </c>
      <c r="AO642" s="345"/>
    </row>
    <row r="643" spans="1:41">
      <c r="A643" s="112" t="s">
        <v>40</v>
      </c>
      <c r="B643" s="112">
        <v>230917</v>
      </c>
      <c r="C643" s="422">
        <v>232124</v>
      </c>
      <c r="D643" s="82" t="s">
        <v>152</v>
      </c>
      <c r="E643" s="101" t="s">
        <v>4630</v>
      </c>
      <c r="F643" s="256" t="s">
        <v>3771</v>
      </c>
      <c r="G643" s="256" t="s">
        <v>3772</v>
      </c>
      <c r="H643" s="115" t="s">
        <v>3023</v>
      </c>
      <c r="I643" s="398" t="s">
        <v>3024</v>
      </c>
      <c r="J643" s="112" t="s">
        <v>2005</v>
      </c>
      <c r="K643" s="112" t="s">
        <v>1711</v>
      </c>
      <c r="L643" s="432">
        <v>32860</v>
      </c>
      <c r="M643" s="112">
        <f ca="1">DATEDIF(DBGenzai[[#This Row],[生年月日]],TODAY(),"Y")</f>
        <v>35</v>
      </c>
      <c r="N643" s="348">
        <v>1320</v>
      </c>
      <c r="O643" s="235"/>
      <c r="P643" s="348">
        <v>1700</v>
      </c>
      <c r="Q643" s="235"/>
      <c r="R643" s="350">
        <f t="shared" si="10"/>
        <v>380</v>
      </c>
      <c r="S643" s="85">
        <v>240000</v>
      </c>
      <c r="T643" s="78">
        <f>IF(OR(DBGenzai[[#This Row],[標準報酬]]="",DBGenzai[[#This Row],[標準報酬]]=0),"",ROUNDUP(_xlfn.XLOOKUP(DBGenzai[[#This Row],[標準報酬]],HDATE23[月  額],HDATE23[健康保険],"",0,1)-0.5,0))</f>
        <v>12036</v>
      </c>
      <c r="U6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8">
        <f ca="1">IF(DBGenzai[[#This Row],[年齢]]&lt;=69,_xlfn.XLOOKUP(DBGenzai[[#This Row],[標準報酬]],HDATE23[月  額],HDATE23[厚生年金],"",0,1),"0")</f>
        <v>21960</v>
      </c>
      <c r="W643" s="117">
        <v>46291</v>
      </c>
      <c r="X6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3" s="114" t="s">
        <v>1712</v>
      </c>
      <c r="Z643" s="439" t="s">
        <v>208</v>
      </c>
      <c r="AA643" s="398" t="s">
        <v>2760</v>
      </c>
      <c r="AB643" s="115" t="s">
        <v>3067</v>
      </c>
      <c r="AC643" s="104">
        <v>45191</v>
      </c>
      <c r="AD643" s="442">
        <v>45197</v>
      </c>
      <c r="AE643" s="442"/>
      <c r="AF643" s="442"/>
      <c r="AG643" s="104" t="s">
        <v>3082</v>
      </c>
      <c r="AH643" s="112" t="s">
        <v>3084</v>
      </c>
      <c r="AI643" s="118"/>
      <c r="AJ643" s="100">
        <f>DBGenzai[[#This Row],[入社日]]</f>
        <v>45197</v>
      </c>
      <c r="AK643" s="343"/>
      <c r="AL643" s="355"/>
      <c r="AM643" s="77"/>
      <c r="AN643" s="355"/>
      <c r="AO643" s="345"/>
    </row>
    <row r="644" spans="1:41">
      <c r="A644" s="112" t="s">
        <v>40</v>
      </c>
      <c r="B644" s="112">
        <v>230919</v>
      </c>
      <c r="C644" s="421">
        <v>232121</v>
      </c>
      <c r="D644" s="82" t="s">
        <v>152</v>
      </c>
      <c r="E644" s="101" t="s">
        <v>4630</v>
      </c>
      <c r="F644" s="256" t="s">
        <v>3771</v>
      </c>
      <c r="G644" s="256" t="s">
        <v>3772</v>
      </c>
      <c r="H644" s="115" t="s">
        <v>3027</v>
      </c>
      <c r="I644" s="115" t="s">
        <v>3028</v>
      </c>
      <c r="J644" s="112" t="s">
        <v>2005</v>
      </c>
      <c r="K644" s="112" t="s">
        <v>1711</v>
      </c>
      <c r="L644" s="362">
        <v>36595</v>
      </c>
      <c r="M644" s="112">
        <f ca="1">DATEDIF(DBGenzai[[#This Row],[生年月日]],TODAY(),"Y")</f>
        <v>25</v>
      </c>
      <c r="N644" s="348">
        <v>1310</v>
      </c>
      <c r="O644" s="116"/>
      <c r="P644" s="348">
        <v>1680</v>
      </c>
      <c r="Q644" s="116"/>
      <c r="R644" s="348">
        <f t="shared" si="10"/>
        <v>370</v>
      </c>
      <c r="S644" s="85">
        <v>260000</v>
      </c>
      <c r="T644" s="78">
        <f>IF(OR(DBGenzai[[#This Row],[標準報酬]]="",DBGenzai[[#This Row],[標準報酬]]=0),"",ROUNDUP(_xlfn.XLOOKUP(DBGenzai[[#This Row],[標準報酬]],HDATE23[月  額],HDATE23[健康保険],"",0,1)-0.5,0))</f>
        <v>13039</v>
      </c>
      <c r="U6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5">
        <f ca="1">IF(DBGenzai[[#This Row],[年齢]]&lt;=69,_xlfn.XLOOKUP(DBGenzai[[#This Row],[標準報酬]],HDATE23[月  額],HDATE23[厚生年金],"",0,1),"0")</f>
        <v>23790</v>
      </c>
      <c r="W644" s="117">
        <v>46291</v>
      </c>
      <c r="X6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4" s="114" t="s">
        <v>1712</v>
      </c>
      <c r="Z644" s="112" t="s">
        <v>208</v>
      </c>
      <c r="AA644" s="115" t="s">
        <v>2760</v>
      </c>
      <c r="AB644" s="115" t="s">
        <v>3067</v>
      </c>
      <c r="AC644" s="104">
        <v>45191</v>
      </c>
      <c r="AD644" s="104">
        <v>45197</v>
      </c>
      <c r="AE644" s="104"/>
      <c r="AF644" s="104"/>
      <c r="AG644" s="104" t="s">
        <v>3082</v>
      </c>
      <c r="AH644" s="112" t="s">
        <v>3084</v>
      </c>
      <c r="AI644" s="118"/>
      <c r="AJ644" s="100">
        <f>DBGenzai[[#This Row],[入社日]]</f>
        <v>45197</v>
      </c>
      <c r="AK644" s="343"/>
      <c r="AL644" s="355"/>
      <c r="AM644" s="77"/>
      <c r="AN644" s="355"/>
      <c r="AO644" s="345"/>
    </row>
    <row r="645" spans="1:41">
      <c r="A645" s="112" t="s">
        <v>114</v>
      </c>
      <c r="B645" s="112">
        <v>230920</v>
      </c>
      <c r="C645" s="421">
        <v>232123</v>
      </c>
      <c r="D645" s="82" t="s">
        <v>152</v>
      </c>
      <c r="E645" s="101" t="s">
        <v>4630</v>
      </c>
      <c r="F645" s="256" t="s">
        <v>3771</v>
      </c>
      <c r="G645" s="256" t="s">
        <v>3772</v>
      </c>
      <c r="H645" s="115" t="s">
        <v>3029</v>
      </c>
      <c r="I645" s="115" t="s">
        <v>3030</v>
      </c>
      <c r="J645" s="112" t="s">
        <v>2005</v>
      </c>
      <c r="K645" s="112" t="s">
        <v>1711</v>
      </c>
      <c r="L645" s="362">
        <v>36276</v>
      </c>
      <c r="M645" s="112">
        <f ca="1">DATEDIF(DBGenzai[[#This Row],[生年月日]],TODAY(),"Y")</f>
        <v>26</v>
      </c>
      <c r="N645" s="348">
        <v>1300</v>
      </c>
      <c r="O645" s="116"/>
      <c r="P645" s="348">
        <v>1700</v>
      </c>
      <c r="Q645" s="116"/>
      <c r="R645" s="348">
        <f t="shared" si="10"/>
        <v>400</v>
      </c>
      <c r="S645" s="85">
        <v>260000</v>
      </c>
      <c r="T645" s="78">
        <f>IF(OR(DBGenzai[[#This Row],[標準報酬]]="",DBGenzai[[#This Row],[標準報酬]]=0),"",ROUNDUP(_xlfn.XLOOKUP(DBGenzai[[#This Row],[標準報酬]],HDATE23[月  額],HDATE23[健康保険],"",0,1)-0.5,0))</f>
        <v>13039</v>
      </c>
      <c r="U6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5">
        <f ca="1">IF(DBGenzai[[#This Row],[年齢]]&lt;=69,_xlfn.XLOOKUP(DBGenzai[[#This Row],[標準報酬]],HDATE23[月  額],HDATE23[厚生年金],"",0,1),"0")</f>
        <v>23790</v>
      </c>
      <c r="W645" s="117">
        <v>46291</v>
      </c>
      <c r="X6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5" s="114" t="s">
        <v>1712</v>
      </c>
      <c r="Z645" s="112" t="s">
        <v>208</v>
      </c>
      <c r="AA645" s="115" t="s">
        <v>3170</v>
      </c>
      <c r="AB645" s="115" t="s">
        <v>3169</v>
      </c>
      <c r="AC645" s="104">
        <v>45191</v>
      </c>
      <c r="AD645" s="104">
        <v>45197</v>
      </c>
      <c r="AE645" s="104">
        <v>45989</v>
      </c>
      <c r="AF645" s="104"/>
      <c r="AG645" s="104" t="s">
        <v>3083</v>
      </c>
      <c r="AH645" s="112" t="s">
        <v>3084</v>
      </c>
      <c r="AI645" s="118"/>
      <c r="AJ645" s="100">
        <f>DBGenzai[[#This Row],[入社日]]</f>
        <v>45197</v>
      </c>
      <c r="AK645" s="343"/>
      <c r="AL645" s="355"/>
      <c r="AM645" s="77"/>
      <c r="AN645" s="355"/>
      <c r="AO645" s="345"/>
    </row>
    <row r="646" spans="1:41">
      <c r="A646" s="112" t="s">
        <v>114</v>
      </c>
      <c r="B646" s="112">
        <v>230918</v>
      </c>
      <c r="C646" s="421">
        <v>232122</v>
      </c>
      <c r="D646" s="82" t="s">
        <v>152</v>
      </c>
      <c r="E646" s="101" t="s">
        <v>4630</v>
      </c>
      <c r="F646" s="256" t="s">
        <v>3771</v>
      </c>
      <c r="G646" s="256" t="s">
        <v>3772</v>
      </c>
      <c r="H646" s="115" t="s">
        <v>3025</v>
      </c>
      <c r="I646" s="115" t="s">
        <v>3026</v>
      </c>
      <c r="J646" s="112" t="s">
        <v>2005</v>
      </c>
      <c r="K646" s="112" t="s">
        <v>1711</v>
      </c>
      <c r="L646" s="362">
        <v>35911</v>
      </c>
      <c r="M646" s="112">
        <f ca="1">DATEDIF(DBGenzai[[#This Row],[生年月日]],TODAY(),"Y")</f>
        <v>27</v>
      </c>
      <c r="N646" s="348">
        <v>1300</v>
      </c>
      <c r="O646" s="116"/>
      <c r="P646" s="348">
        <v>1680</v>
      </c>
      <c r="Q646" s="116"/>
      <c r="R646" s="348">
        <f t="shared" si="10"/>
        <v>380</v>
      </c>
      <c r="S646" s="85">
        <v>240000</v>
      </c>
      <c r="T646" s="78">
        <f>IF(OR(DBGenzai[[#This Row],[標準報酬]]="",DBGenzai[[#This Row],[標準報酬]]=0),"",ROUNDUP(_xlfn.XLOOKUP(DBGenzai[[#This Row],[標準報酬]],HDATE23[月  額],HDATE23[健康保険],"",0,1)-0.5,0))</f>
        <v>12036</v>
      </c>
      <c r="U6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5">
        <f ca="1">IF(DBGenzai[[#This Row],[年齢]]&lt;=69,_xlfn.XLOOKUP(DBGenzai[[#This Row],[標準報酬]],HDATE23[月  額],HDATE23[厚生年金],"",0,1),"0")</f>
        <v>21960</v>
      </c>
      <c r="W646" s="117">
        <v>45926</v>
      </c>
      <c r="X6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4" t="s">
        <v>1712</v>
      </c>
      <c r="Z646" s="439" t="s">
        <v>208</v>
      </c>
      <c r="AA646" s="398" t="s">
        <v>3172</v>
      </c>
      <c r="AB646" s="115" t="s">
        <v>3171</v>
      </c>
      <c r="AC646" s="104">
        <v>45191</v>
      </c>
      <c r="AD646" s="104">
        <v>45197</v>
      </c>
      <c r="AE646" s="104">
        <v>45644</v>
      </c>
      <c r="AF646" s="104"/>
      <c r="AG646" s="104" t="s">
        <v>3082</v>
      </c>
      <c r="AH646" s="112" t="s">
        <v>3084</v>
      </c>
      <c r="AI646" s="118"/>
      <c r="AJ646" s="100">
        <f>DBGenzai[[#This Row],[入社日]]</f>
        <v>45197</v>
      </c>
      <c r="AK646" s="343"/>
      <c r="AL646" s="355"/>
      <c r="AM646" s="77"/>
      <c r="AN646" s="355"/>
      <c r="AO646" s="345"/>
    </row>
    <row r="647" spans="1:41">
      <c r="A647" s="112" t="s">
        <v>40</v>
      </c>
      <c r="B647" s="112">
        <v>231001</v>
      </c>
      <c r="C647" s="421"/>
      <c r="D647" s="114" t="s">
        <v>2103</v>
      </c>
      <c r="E647" s="82"/>
      <c r="F647" s="82"/>
      <c r="G647" s="254"/>
      <c r="H647" s="115" t="s">
        <v>3034</v>
      </c>
      <c r="I647" s="115" t="s">
        <v>3035</v>
      </c>
      <c r="J647" s="112" t="s">
        <v>2005</v>
      </c>
      <c r="K647" s="112" t="s">
        <v>1711</v>
      </c>
      <c r="L647" s="362">
        <v>36675</v>
      </c>
      <c r="M647" s="112">
        <f ca="1">DATEDIF(DBGenzai[[#This Row],[生年月日]],TODAY(),"Y")</f>
        <v>25</v>
      </c>
      <c r="N647" s="348">
        <v>1300</v>
      </c>
      <c r="O647" s="116"/>
      <c r="P647" s="348">
        <v>1800</v>
      </c>
      <c r="Q647" s="116"/>
      <c r="R647" s="348">
        <f t="shared" si="10"/>
        <v>500</v>
      </c>
      <c r="S647" s="85">
        <v>240000</v>
      </c>
      <c r="T647" s="78">
        <f>IF(OR(DBGenzai[[#This Row],[標準報酬]]="",DBGenzai[[#This Row],[標準報酬]]=0),"",ROUNDUP(_xlfn.XLOOKUP(DBGenzai[[#This Row],[標準報酬]],HDATE23[月  額],HDATE23[健康保険],"",0,1)-0.5,0))</f>
        <v>12036</v>
      </c>
      <c r="U6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5">
        <f ca="1">IF(DBGenzai[[#This Row],[年齢]]&lt;=69,_xlfn.XLOOKUP(DBGenzai[[#This Row],[標準報酬]],HDATE23[月  額],HDATE23[厚生年金],"",0,1),"0")</f>
        <v>21960</v>
      </c>
      <c r="W647" s="117">
        <v>46854</v>
      </c>
      <c r="X6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4" t="s">
        <v>1712</v>
      </c>
      <c r="Z647" s="112" t="s">
        <v>2775</v>
      </c>
      <c r="AA647" s="115" t="s">
        <v>3062</v>
      </c>
      <c r="AB647" s="115" t="s">
        <v>3074</v>
      </c>
      <c r="AC647" s="104">
        <v>45199</v>
      </c>
      <c r="AD647" s="104">
        <v>45201</v>
      </c>
      <c r="AE647" s="104"/>
      <c r="AF647" s="104"/>
      <c r="AG647" s="104" t="s">
        <v>3136</v>
      </c>
      <c r="AH647" s="104" t="s">
        <v>3141</v>
      </c>
      <c r="AI647" s="118"/>
      <c r="AJ647" s="100">
        <f>DBGenzai[[#This Row],[入社日]]</f>
        <v>45201</v>
      </c>
      <c r="AK647" s="343"/>
      <c r="AL647" s="355"/>
      <c r="AM647" s="77"/>
      <c r="AN647" s="355"/>
      <c r="AO647" s="345"/>
    </row>
    <row r="648" spans="1:41">
      <c r="A648" s="112" t="s">
        <v>114</v>
      </c>
      <c r="B648" s="112">
        <v>231009</v>
      </c>
      <c r="C648" s="421"/>
      <c r="D648" s="82" t="s">
        <v>1782</v>
      </c>
      <c r="E648" s="82"/>
      <c r="F648" s="82"/>
      <c r="G648" s="254"/>
      <c r="H648" s="115" t="s">
        <v>3101</v>
      </c>
      <c r="I648" s="115" t="s">
        <v>3102</v>
      </c>
      <c r="J648" s="112" t="s">
        <v>2005</v>
      </c>
      <c r="K648" s="112" t="s">
        <v>1711</v>
      </c>
      <c r="L648" s="362">
        <v>33095</v>
      </c>
      <c r="M648" s="112">
        <f ca="1">DATEDIF(DBGenzai[[#This Row],[生年月日]],TODAY(),"Y")</f>
        <v>35</v>
      </c>
      <c r="N648" s="348">
        <v>1300</v>
      </c>
      <c r="O648" s="116"/>
      <c r="P648" s="348">
        <v>1650</v>
      </c>
      <c r="Q648" s="116"/>
      <c r="R648" s="348">
        <f t="shared" si="10"/>
        <v>350</v>
      </c>
      <c r="S648" s="85">
        <v>0</v>
      </c>
      <c r="T648" s="78" t="str">
        <f>IF(OR(DBGenzai[[#This Row],[標準報酬]]="",DBGenzai[[#This Row],[標準報酬]]=0),"",ROUNDUP(_xlfn.XLOOKUP(DBGenzai[[#This Row],[標準報酬]],HDATE23[月  額],HDATE23[健康保険],"",0,1)-0.5,0))</f>
        <v/>
      </c>
      <c r="U6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5">
        <f ca="1">IF(DBGenzai[[#This Row],[年齢]]&lt;=69,_xlfn.XLOOKUP(DBGenzai[[#This Row],[標準報酬]],HDATE23[月  額],HDATE23[厚生年金],"",0,1),"0")</f>
        <v>0</v>
      </c>
      <c r="W648" s="117">
        <v>45542</v>
      </c>
      <c r="X6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4" t="s">
        <v>1712</v>
      </c>
      <c r="Z648" s="112" t="s">
        <v>2577</v>
      </c>
      <c r="AA648" s="115" t="s">
        <v>2578</v>
      </c>
      <c r="AB648" s="115" t="s">
        <v>2579</v>
      </c>
      <c r="AC648" s="104"/>
      <c r="AD648" s="104">
        <v>45201</v>
      </c>
      <c r="AE648" s="104">
        <v>45202</v>
      </c>
      <c r="AF648" s="104"/>
      <c r="AG648" s="104"/>
      <c r="AH648" s="112" t="s">
        <v>3103</v>
      </c>
      <c r="AI648" s="118"/>
      <c r="AJ648" s="100">
        <f>DBGenzai[[#This Row],[入社日]]</f>
        <v>45201</v>
      </c>
      <c r="AK648" s="343"/>
      <c r="AL648" s="355"/>
      <c r="AM648" s="77"/>
      <c r="AN648" s="355"/>
      <c r="AO648" s="345"/>
    </row>
    <row r="649" spans="1:41">
      <c r="A649" s="112" t="s">
        <v>40</v>
      </c>
      <c r="B649" s="112">
        <v>231002</v>
      </c>
      <c r="C649" s="421">
        <v>8210078</v>
      </c>
      <c r="D649" s="114" t="s">
        <v>2127</v>
      </c>
      <c r="E649" s="82" t="s">
        <v>4029</v>
      </c>
      <c r="F649" s="82" t="s">
        <v>4029</v>
      </c>
      <c r="G649" s="254"/>
      <c r="H649" s="115" t="s">
        <v>3052</v>
      </c>
      <c r="I649" s="115" t="s">
        <v>3053</v>
      </c>
      <c r="J649" s="112" t="s">
        <v>2005</v>
      </c>
      <c r="K649" s="112" t="s">
        <v>1711</v>
      </c>
      <c r="L649" s="362">
        <v>35078</v>
      </c>
      <c r="M649" s="112">
        <f ca="1">DATEDIF(DBGenzai[[#This Row],[生年月日]],TODAY(),"Y")</f>
        <v>29</v>
      </c>
      <c r="N649" s="348">
        <v>1500</v>
      </c>
      <c r="O649" s="116"/>
      <c r="P649" s="348">
        <v>2150</v>
      </c>
      <c r="Q649" s="116"/>
      <c r="R649" s="348">
        <f t="shared" si="10"/>
        <v>650</v>
      </c>
      <c r="S649" s="85">
        <v>360000</v>
      </c>
      <c r="T649" s="78">
        <f>IF(OR(DBGenzai[[#This Row],[標準報酬]]="",DBGenzai[[#This Row],[標準報酬]]=0),"",ROUNDUP(_xlfn.XLOOKUP(DBGenzai[[#This Row],[標準報酬]],HDATE23[月  額],HDATE23[健康保険],"",0,1)-0.5,0))</f>
        <v>18054</v>
      </c>
      <c r="U6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5">
        <f ca="1">IF(DBGenzai[[#This Row],[年齢]]&lt;=69,_xlfn.XLOOKUP(DBGenzai[[#This Row],[標準報酬]],HDATE23[月  額],HDATE23[厚生年金],"",0,1),"0")</f>
        <v>32940</v>
      </c>
      <c r="W649" s="117">
        <v>47036</v>
      </c>
      <c r="X6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4" t="s">
        <v>1712</v>
      </c>
      <c r="Z649" s="112" t="s">
        <v>2397</v>
      </c>
      <c r="AA649" s="115" t="s">
        <v>2398</v>
      </c>
      <c r="AB649" s="115" t="s">
        <v>2494</v>
      </c>
      <c r="AC649" s="104"/>
      <c r="AD649" s="104">
        <v>45215</v>
      </c>
      <c r="AE649" s="104"/>
      <c r="AF649" s="104"/>
      <c r="AG649" s="104" t="s">
        <v>3137</v>
      </c>
      <c r="AH649" s="104" t="s">
        <v>3141</v>
      </c>
      <c r="AI649" s="118"/>
      <c r="AJ649" s="100">
        <f>DBGenzai[[#This Row],[入社日]]</f>
        <v>45215</v>
      </c>
      <c r="AK649" s="343" t="s">
        <v>3819</v>
      </c>
      <c r="AL649" s="355">
        <v>46067</v>
      </c>
      <c r="AM649" s="77" t="s">
        <v>3819</v>
      </c>
      <c r="AN649" s="355">
        <v>46309</v>
      </c>
      <c r="AO649" s="345"/>
    </row>
    <row r="650" spans="1:41">
      <c r="A650" s="112" t="s">
        <v>114</v>
      </c>
      <c r="B650" s="112">
        <v>231003</v>
      </c>
      <c r="C650" s="421">
        <v>8210079</v>
      </c>
      <c r="D650" s="114" t="s">
        <v>2127</v>
      </c>
      <c r="E650" s="82"/>
      <c r="F650" s="82"/>
      <c r="G650" s="254"/>
      <c r="H650" s="115" t="s">
        <v>3054</v>
      </c>
      <c r="I650" s="115" t="s">
        <v>3055</v>
      </c>
      <c r="J650" s="112" t="s">
        <v>2005</v>
      </c>
      <c r="K650" s="112" t="s">
        <v>1711</v>
      </c>
      <c r="L650" s="362">
        <v>36039</v>
      </c>
      <c r="M650" s="112">
        <f ca="1">DATEDIF(DBGenzai[[#This Row],[生年月日]],TODAY(),"Y")</f>
        <v>27</v>
      </c>
      <c r="N650" s="348">
        <v>1400</v>
      </c>
      <c r="O650" s="116"/>
      <c r="P650" s="348">
        <v>1990</v>
      </c>
      <c r="Q650" s="116"/>
      <c r="R650" s="348">
        <f t="shared" si="10"/>
        <v>590</v>
      </c>
      <c r="S650" s="85">
        <v>0</v>
      </c>
      <c r="T650" s="78" t="str">
        <f>IF(OR(DBGenzai[[#This Row],[標準報酬]]="",DBGenzai[[#This Row],[標準報酬]]=0),"",ROUNDUP(_xlfn.XLOOKUP(DBGenzai[[#This Row],[標準報酬]],HDATE23[月  額],HDATE23[健康保険],"",0,1)-0.5,0))</f>
        <v/>
      </c>
      <c r="U6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5">
        <f ca="1">IF(DBGenzai[[#This Row],[年齢]]&lt;=69,_xlfn.XLOOKUP(DBGenzai[[#This Row],[標準報酬]],HDATE23[月  額],HDATE23[厚生年金],"",0,1),"0")</f>
        <v>0</v>
      </c>
      <c r="W650" s="117">
        <v>45575</v>
      </c>
      <c r="X6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4" t="s">
        <v>1712</v>
      </c>
      <c r="Z650" s="112" t="s">
        <v>2397</v>
      </c>
      <c r="AA650" s="115" t="s">
        <v>2398</v>
      </c>
      <c r="AB650" s="115" t="s">
        <v>2494</v>
      </c>
      <c r="AC650" s="104"/>
      <c r="AD650" s="104">
        <v>45215</v>
      </c>
      <c r="AE650" s="104">
        <v>45219</v>
      </c>
      <c r="AF650" s="104"/>
      <c r="AG650" s="104"/>
      <c r="AH650" s="112"/>
      <c r="AI650" s="118"/>
      <c r="AJ650" s="100">
        <f>DBGenzai[[#This Row],[入社日]]</f>
        <v>45215</v>
      </c>
      <c r="AK650" s="343"/>
      <c r="AL650" s="355"/>
      <c r="AM650" s="77"/>
      <c r="AN650" s="355"/>
      <c r="AO650" s="345"/>
    </row>
    <row r="651" spans="1:41">
      <c r="A651" s="112" t="s">
        <v>114</v>
      </c>
      <c r="B651" s="112">
        <v>231004</v>
      </c>
      <c r="C651" s="421">
        <v>5600</v>
      </c>
      <c r="D651" s="82" t="s">
        <v>3138</v>
      </c>
      <c r="E651" s="82" t="s">
        <v>4688</v>
      </c>
      <c r="F651" s="82" t="s">
        <v>3198</v>
      </c>
      <c r="G651" s="254" t="s">
        <v>3153</v>
      </c>
      <c r="H651" s="115" t="s">
        <v>3058</v>
      </c>
      <c r="I651" s="115" t="s">
        <v>3059</v>
      </c>
      <c r="J651" s="112" t="s">
        <v>2005</v>
      </c>
      <c r="K651" s="112" t="s">
        <v>1711</v>
      </c>
      <c r="L651" s="362">
        <v>34038</v>
      </c>
      <c r="M651" s="112">
        <f ca="1">DATEDIF(DBGenzai[[#This Row],[生年月日]],TODAY(),"Y")</f>
        <v>32</v>
      </c>
      <c r="N651" s="348">
        <v>1300</v>
      </c>
      <c r="O651" s="116"/>
      <c r="P651" s="348">
        <v>1700</v>
      </c>
      <c r="Q651" s="116"/>
      <c r="R651" s="348">
        <f t="shared" si="10"/>
        <v>400</v>
      </c>
      <c r="S651" s="85">
        <v>220000</v>
      </c>
      <c r="T651" s="78">
        <f>IF(OR(DBGenzai[[#This Row],[標準報酬]]="",DBGenzai[[#This Row],[標準報酬]]=0),"",ROUNDUP(_xlfn.XLOOKUP(DBGenzai[[#This Row],[標準報酬]],HDATE23[月  額],HDATE23[健康保険],"",0,1)-0.5,0))</f>
        <v>11033</v>
      </c>
      <c r="U6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5">
        <f ca="1">IF(DBGenzai[[#This Row],[年齢]]&lt;=69,_xlfn.XLOOKUP(DBGenzai[[#This Row],[標準報酬]],HDATE23[月  額],HDATE23[厚生年金],"",0,1),"0")</f>
        <v>20130</v>
      </c>
      <c r="W651" s="117">
        <v>45535</v>
      </c>
      <c r="X6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4" t="s">
        <v>1712</v>
      </c>
      <c r="Z651" s="112" t="s">
        <v>1818</v>
      </c>
      <c r="AA651" s="115" t="s">
        <v>2405</v>
      </c>
      <c r="AB651" s="115" t="s">
        <v>1820</v>
      </c>
      <c r="AC651" s="104"/>
      <c r="AD651" s="104">
        <v>45215</v>
      </c>
      <c r="AE651" s="104">
        <v>45309</v>
      </c>
      <c r="AF651" s="104"/>
      <c r="AG651" s="104" t="s">
        <v>3137</v>
      </c>
      <c r="AH651" s="104" t="s">
        <v>3141</v>
      </c>
      <c r="AI651" s="118"/>
      <c r="AJ651" s="100">
        <f>DBGenzai[[#This Row],[入社日]]</f>
        <v>45215</v>
      </c>
      <c r="AK651" s="343"/>
      <c r="AL651" s="355"/>
      <c r="AM651" s="77"/>
      <c r="AN651" s="355"/>
      <c r="AO651" s="345"/>
    </row>
    <row r="652" spans="1:41">
      <c r="A652" s="112" t="s">
        <v>114</v>
      </c>
      <c r="B652" s="112">
        <v>231005</v>
      </c>
      <c r="C652" s="421">
        <v>4805</v>
      </c>
      <c r="D652" s="82" t="s">
        <v>2125</v>
      </c>
      <c r="E652" s="82" t="s">
        <v>4688</v>
      </c>
      <c r="F652" s="82" t="s">
        <v>3198</v>
      </c>
      <c r="G652" s="254" t="s">
        <v>3153</v>
      </c>
      <c r="H652" s="115" t="s">
        <v>3056</v>
      </c>
      <c r="I652" s="115" t="s">
        <v>3057</v>
      </c>
      <c r="J652" s="112" t="s">
        <v>2005</v>
      </c>
      <c r="K652" s="112" t="s">
        <v>1711</v>
      </c>
      <c r="L652" s="362">
        <v>33726</v>
      </c>
      <c r="M652" s="112">
        <f ca="1">DATEDIF(DBGenzai[[#This Row],[生年月日]],TODAY(),"Y")</f>
        <v>33</v>
      </c>
      <c r="N652" s="348">
        <v>1300</v>
      </c>
      <c r="O652" s="116"/>
      <c r="P652" s="348">
        <v>1700</v>
      </c>
      <c r="Q652" s="116"/>
      <c r="R652" s="348">
        <f t="shared" si="10"/>
        <v>400</v>
      </c>
      <c r="S652" s="85">
        <v>220000</v>
      </c>
      <c r="T652" s="78">
        <f>IF(OR(DBGenzai[[#This Row],[標準報酬]]="",DBGenzai[[#This Row],[標準報酬]]=0),"",ROUNDUP(_xlfn.XLOOKUP(DBGenzai[[#This Row],[標準報酬]],HDATE23[月  額],HDATE23[健康保険],"",0,1)-0.5,0))</f>
        <v>11033</v>
      </c>
      <c r="U6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5">
        <f ca="1">IF(DBGenzai[[#This Row],[年齢]]&lt;=69,_xlfn.XLOOKUP(DBGenzai[[#This Row],[標準報酬]],HDATE23[月  額],HDATE23[厚生年金],"",0,1),"0")</f>
        <v>20130</v>
      </c>
      <c r="W652" s="117">
        <v>45462</v>
      </c>
      <c r="X6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4" t="s">
        <v>1712</v>
      </c>
      <c r="Z652" s="112" t="s">
        <v>1989</v>
      </c>
      <c r="AA652" s="115" t="s">
        <v>2581</v>
      </c>
      <c r="AB652" s="115" t="s">
        <v>2582</v>
      </c>
      <c r="AC652" s="104"/>
      <c r="AD652" s="104">
        <v>45215</v>
      </c>
      <c r="AE652" s="104">
        <v>45316</v>
      </c>
      <c r="AF652" s="104"/>
      <c r="AG652" s="104" t="s">
        <v>3137</v>
      </c>
      <c r="AH652" s="104" t="s">
        <v>3141</v>
      </c>
      <c r="AI652" s="118"/>
      <c r="AJ652" s="100">
        <f>DBGenzai[[#This Row],[入社日]]</f>
        <v>45215</v>
      </c>
      <c r="AK652" s="343"/>
      <c r="AL652" s="355"/>
      <c r="AM652" s="77"/>
      <c r="AN652" s="355"/>
      <c r="AO652" s="345"/>
    </row>
    <row r="653" spans="1:41">
      <c r="A653" s="112" t="s">
        <v>40</v>
      </c>
      <c r="B653" s="112">
        <v>231006</v>
      </c>
      <c r="C653" s="421"/>
      <c r="D653" s="114" t="s">
        <v>91</v>
      </c>
      <c r="E653" s="101" t="s">
        <v>4624</v>
      </c>
      <c r="F653" s="101" t="s">
        <v>2658</v>
      </c>
      <c r="G653" s="101" t="s">
        <v>2659</v>
      </c>
      <c r="H653" s="115" t="s">
        <v>3100</v>
      </c>
      <c r="I653" s="115" t="s">
        <v>3098</v>
      </c>
      <c r="J653" s="112" t="s">
        <v>2005</v>
      </c>
      <c r="K653" s="112" t="s">
        <v>1711</v>
      </c>
      <c r="L653" s="362">
        <v>35593</v>
      </c>
      <c r="M653" s="112">
        <f ca="1">DATEDIF(DBGenzai[[#This Row],[生年月日]],TODAY(),"Y")</f>
        <v>28</v>
      </c>
      <c r="N653" s="348">
        <v>1300</v>
      </c>
      <c r="O653" s="116"/>
      <c r="P653" s="348">
        <v>1650</v>
      </c>
      <c r="Q653" s="116"/>
      <c r="R653" s="348">
        <f t="shared" si="10"/>
        <v>350</v>
      </c>
      <c r="S653" s="85">
        <v>300000</v>
      </c>
      <c r="T653" s="78">
        <f>IF(OR(DBGenzai[[#This Row],[標準報酬]]="",DBGenzai[[#This Row],[標準報酬]]=0),"",ROUNDUP(_xlfn.XLOOKUP(DBGenzai[[#This Row],[標準報酬]],HDATE23[月  額],HDATE23[健康保険],"",0,1)-0.5,0))</f>
        <v>15045</v>
      </c>
      <c r="U6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5">
        <f ca="1">IF(DBGenzai[[#This Row],[年齢]]&lt;=69,_xlfn.XLOOKUP(DBGenzai[[#This Row],[標準報酬]],HDATE23[月  額],HDATE23[厚生年金],"",0,1),"0")</f>
        <v>27450</v>
      </c>
      <c r="W653" s="117">
        <v>46837</v>
      </c>
      <c r="X6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4" t="s">
        <v>1712</v>
      </c>
      <c r="Z653" s="112" t="s">
        <v>2577</v>
      </c>
      <c r="AA653" s="115" t="s">
        <v>4012</v>
      </c>
      <c r="AB653" s="115" t="s">
        <v>4065</v>
      </c>
      <c r="AC653" s="104">
        <v>45215</v>
      </c>
      <c r="AD653" s="104">
        <v>45216</v>
      </c>
      <c r="AE653" s="104"/>
      <c r="AF653" s="104"/>
      <c r="AG653" s="104" t="s">
        <v>3139</v>
      </c>
      <c r="AH653" s="104" t="s">
        <v>3141</v>
      </c>
      <c r="AI653" s="118"/>
      <c r="AJ653" s="100">
        <f>DBGenzai[[#This Row],[入社日]]</f>
        <v>45216</v>
      </c>
      <c r="AK653" s="343"/>
      <c r="AL653" s="355"/>
      <c r="AM653" s="77"/>
      <c r="AN653" s="355"/>
      <c r="AO653" s="345"/>
    </row>
    <row r="654" spans="1:41">
      <c r="A654" s="112" t="s">
        <v>40</v>
      </c>
      <c r="B654" s="112">
        <v>231007</v>
      </c>
      <c r="C654" s="421"/>
      <c r="D654" s="114" t="s">
        <v>2103</v>
      </c>
      <c r="E654" s="82"/>
      <c r="F654" s="82"/>
      <c r="G654" s="254"/>
      <c r="H654" s="115" t="s">
        <v>3099</v>
      </c>
      <c r="I654" s="115" t="s">
        <v>3097</v>
      </c>
      <c r="J654" s="112" t="s">
        <v>1951</v>
      </c>
      <c r="K654" s="112" t="s">
        <v>1711</v>
      </c>
      <c r="L654" s="362">
        <v>33632</v>
      </c>
      <c r="M654" s="112">
        <f ca="1">DATEDIF(DBGenzai[[#This Row],[生年月日]],TODAY(),"Y")</f>
        <v>33</v>
      </c>
      <c r="N654" s="348">
        <v>1300</v>
      </c>
      <c r="O654" s="116"/>
      <c r="P654" s="348">
        <v>1800</v>
      </c>
      <c r="Q654" s="116"/>
      <c r="R654" s="348">
        <f t="shared" si="10"/>
        <v>500</v>
      </c>
      <c r="S654" s="85">
        <v>240000</v>
      </c>
      <c r="T654" s="78">
        <f>IF(OR(DBGenzai[[#This Row],[標準報酬]]="",DBGenzai[[#This Row],[標準報酬]]=0),"",ROUNDUP(_xlfn.XLOOKUP(DBGenzai[[#This Row],[標準報酬]],HDATE23[月  額],HDATE23[健康保険],"",0,1)-0.5,0))</f>
        <v>12036</v>
      </c>
      <c r="U6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5">
        <f ca="1">IF(DBGenzai[[#This Row],[年齢]]&lt;=69,_xlfn.XLOOKUP(DBGenzai[[#This Row],[標準報酬]],HDATE23[月  額],HDATE23[厚生年金],"",0,1),"0")</f>
        <v>21960</v>
      </c>
      <c r="W654" s="117">
        <v>47016</v>
      </c>
      <c r="X6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4" t="s">
        <v>1712</v>
      </c>
      <c r="Z654" s="80" t="s">
        <v>47</v>
      </c>
      <c r="AA654" s="83" t="s">
        <v>2152</v>
      </c>
      <c r="AB654" s="83" t="s">
        <v>2785</v>
      </c>
      <c r="AC654" s="104"/>
      <c r="AD654" s="104">
        <v>45217</v>
      </c>
      <c r="AE654" s="104"/>
      <c r="AF654" s="104"/>
      <c r="AG654" s="104" t="s">
        <v>3140</v>
      </c>
      <c r="AH654" s="104" t="s">
        <v>3141</v>
      </c>
      <c r="AI654" s="118"/>
      <c r="AJ654" s="100">
        <f>DBGenzai[[#This Row],[入社日]]</f>
        <v>45217</v>
      </c>
      <c r="AK654" s="343"/>
      <c r="AL654" s="355"/>
      <c r="AM654" s="77"/>
      <c r="AN654" s="355"/>
      <c r="AO654" s="345"/>
    </row>
    <row r="655" spans="1:41">
      <c r="A655" s="112" t="s">
        <v>114</v>
      </c>
      <c r="B655" s="112">
        <v>231008</v>
      </c>
      <c r="C655" s="421">
        <v>8210080</v>
      </c>
      <c r="D655" s="82" t="s">
        <v>2126</v>
      </c>
      <c r="E655" s="101" t="s">
        <v>4666</v>
      </c>
      <c r="F655" s="101" t="s">
        <v>4475</v>
      </c>
      <c r="G655" s="254"/>
      <c r="H655" s="115" t="s">
        <v>3048</v>
      </c>
      <c r="I655" s="115" t="s">
        <v>3049</v>
      </c>
      <c r="J655" s="112" t="s">
        <v>2005</v>
      </c>
      <c r="K655" s="112" t="s">
        <v>1711</v>
      </c>
      <c r="L655" s="362">
        <v>33460</v>
      </c>
      <c r="M655" s="112">
        <f ca="1">DATEDIF(DBGenzai[[#This Row],[生年月日]],TODAY(),"Y")</f>
        <v>34</v>
      </c>
      <c r="N655" s="348">
        <v>1500</v>
      </c>
      <c r="O655" s="116"/>
      <c r="P655" s="347">
        <v>2150</v>
      </c>
      <c r="Q655" s="116"/>
      <c r="R655" s="348">
        <f t="shared" si="10"/>
        <v>650</v>
      </c>
      <c r="S655" s="85">
        <v>380000</v>
      </c>
      <c r="T655" s="78">
        <f>IF(OR(DBGenzai[[#This Row],[標準報酬]]="",DBGenzai[[#This Row],[標準報酬]]=0),"",ROUNDUP(_xlfn.XLOOKUP(DBGenzai[[#This Row],[標準報酬]],HDATE23[月  額],HDATE23[健康保険],"",0,1)-0.5,0))</f>
        <v>19057</v>
      </c>
      <c r="U6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5">
        <f ca="1">IF(DBGenzai[[#This Row],[年齢]]&lt;=69,_xlfn.XLOOKUP(DBGenzai[[#This Row],[標準報酬]],HDATE23[月  額],HDATE23[厚生年金],"",0,1),"0")</f>
        <v>34770</v>
      </c>
      <c r="W655" s="117">
        <v>46823</v>
      </c>
      <c r="X6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4" t="s">
        <v>1712</v>
      </c>
      <c r="Z655" s="112" t="s">
        <v>249</v>
      </c>
      <c r="AA655" s="115" t="s">
        <v>250</v>
      </c>
      <c r="AB655" s="115" t="s">
        <v>4052</v>
      </c>
      <c r="AC655" s="104" t="s">
        <v>1697</v>
      </c>
      <c r="AD655" s="104">
        <v>45223</v>
      </c>
      <c r="AE655" s="104">
        <v>45797</v>
      </c>
      <c r="AF655" s="104"/>
      <c r="AG655" s="104" t="s">
        <v>3186</v>
      </c>
      <c r="AH655" s="112" t="s">
        <v>3189</v>
      </c>
      <c r="AI655" s="118"/>
      <c r="AJ655" s="100">
        <f>DBGenzai[[#This Row],[入社日]]</f>
        <v>45223</v>
      </c>
      <c r="AK655" s="343" t="s">
        <v>3837</v>
      </c>
      <c r="AL655" s="355">
        <v>45910</v>
      </c>
      <c r="AM655" s="77" t="s">
        <v>3838</v>
      </c>
      <c r="AN655" s="355">
        <v>46167</v>
      </c>
      <c r="AO655" s="345"/>
    </row>
    <row r="656" spans="1:41">
      <c r="A656" s="112" t="s">
        <v>114</v>
      </c>
      <c r="B656" s="112">
        <v>231010</v>
      </c>
      <c r="C656" s="421">
        <v>8210081</v>
      </c>
      <c r="D656" s="114" t="s">
        <v>3119</v>
      </c>
      <c r="E656" s="82" t="s">
        <v>2424</v>
      </c>
      <c r="F656" s="82" t="s">
        <v>2424</v>
      </c>
      <c r="G656" s="254"/>
      <c r="H656" s="115" t="s">
        <v>3120</v>
      </c>
      <c r="I656" s="115" t="s">
        <v>3121</v>
      </c>
      <c r="J656" s="112" t="s">
        <v>2005</v>
      </c>
      <c r="K656" s="112" t="s">
        <v>1711</v>
      </c>
      <c r="L656" s="362">
        <v>35727</v>
      </c>
      <c r="M656" s="112">
        <f ca="1">DATEDIF(DBGenzai[[#This Row],[生年月日]],TODAY(),"Y")</f>
        <v>28</v>
      </c>
      <c r="N656" s="348">
        <v>1400</v>
      </c>
      <c r="O656" s="116"/>
      <c r="P656" s="347">
        <v>1960</v>
      </c>
      <c r="Q656" s="116"/>
      <c r="R656" s="348">
        <f t="shared" si="10"/>
        <v>560</v>
      </c>
      <c r="S656" s="85">
        <v>240000</v>
      </c>
      <c r="T656" s="78">
        <f>IF(OR(DBGenzai[[#This Row],[標準報酬]]="",DBGenzai[[#This Row],[標準報酬]]=0),"",ROUNDUP(_xlfn.XLOOKUP(DBGenzai[[#This Row],[標準報酬]],HDATE23[月  額],HDATE23[健康保険],"",0,1)-0.5,0))</f>
        <v>12036</v>
      </c>
      <c r="U6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5">
        <f ca="1">IF(DBGenzai[[#This Row],[年齢]]&lt;=69,_xlfn.XLOOKUP(DBGenzai[[#This Row],[標準報酬]],HDATE23[月  額],HDATE23[厚生年金],"",0,1),"0")</f>
        <v>21960</v>
      </c>
      <c r="W656" s="117">
        <v>45536</v>
      </c>
      <c r="X6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4" t="s">
        <v>1712</v>
      </c>
      <c r="Z656" s="112" t="s">
        <v>3185</v>
      </c>
      <c r="AA656" s="115" t="s">
        <v>3177</v>
      </c>
      <c r="AB656" s="115" t="s">
        <v>3178</v>
      </c>
      <c r="AC656" s="104"/>
      <c r="AD656" s="104">
        <v>45225</v>
      </c>
      <c r="AE656" s="104">
        <v>45485</v>
      </c>
      <c r="AF656" s="104"/>
      <c r="AG656" s="104" t="s">
        <v>3191</v>
      </c>
      <c r="AH656" s="112" t="s">
        <v>3190</v>
      </c>
      <c r="AI656" s="118"/>
      <c r="AJ656" s="100">
        <f>DBGenzai[[#This Row],[入社日]]</f>
        <v>45225</v>
      </c>
      <c r="AK656" s="343"/>
      <c r="AL656" s="355"/>
      <c r="AM656" s="77"/>
      <c r="AN656" s="355"/>
      <c r="AO656" s="345"/>
    </row>
    <row r="657" spans="1:41">
      <c r="A657" s="112" t="s">
        <v>114</v>
      </c>
      <c r="B657" s="112">
        <v>231011</v>
      </c>
      <c r="C657" s="421">
        <v>8210082</v>
      </c>
      <c r="D657" s="114" t="s">
        <v>2127</v>
      </c>
      <c r="E657" s="82" t="s">
        <v>4689</v>
      </c>
      <c r="F657" s="82" t="s">
        <v>3158</v>
      </c>
      <c r="G657" s="254"/>
      <c r="H657" s="115" t="s">
        <v>3114</v>
      </c>
      <c r="I657" s="115" t="s">
        <v>3115</v>
      </c>
      <c r="J657" s="112" t="s">
        <v>2005</v>
      </c>
      <c r="K657" s="112" t="s">
        <v>1711</v>
      </c>
      <c r="L657" s="362">
        <v>31659</v>
      </c>
      <c r="M657" s="112">
        <f ca="1">DATEDIF(DBGenzai[[#This Row],[生年月日]],TODAY(),"Y")</f>
        <v>39</v>
      </c>
      <c r="N657" s="348">
        <v>1400</v>
      </c>
      <c r="O657" s="116"/>
      <c r="P657" s="347">
        <v>1960</v>
      </c>
      <c r="Q657" s="116"/>
      <c r="R657" s="348">
        <f t="shared" si="10"/>
        <v>560</v>
      </c>
      <c r="S657" s="85">
        <v>240000</v>
      </c>
      <c r="T657" s="78">
        <f>IF(OR(DBGenzai[[#This Row],[標準報酬]]="",DBGenzai[[#This Row],[標準報酬]]=0),"",ROUNDUP(_xlfn.XLOOKUP(DBGenzai[[#This Row],[標準報酬]],HDATE23[月  額],HDATE23[健康保険],"",0,1)-0.5,0))</f>
        <v>12036</v>
      </c>
      <c r="U6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5">
        <f ca="1">IF(DBGenzai[[#This Row],[年齢]]&lt;=69,_xlfn.XLOOKUP(DBGenzai[[#This Row],[標準報酬]],HDATE23[月  額],HDATE23[厚生年金],"",0,1),"0")</f>
        <v>21960</v>
      </c>
      <c r="W657" s="117">
        <v>45548</v>
      </c>
      <c r="X6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4" t="s">
        <v>1712</v>
      </c>
      <c r="Z657" s="112" t="s">
        <v>3185</v>
      </c>
      <c r="AA657" s="115" t="s">
        <v>3177</v>
      </c>
      <c r="AB657" s="115" t="s">
        <v>3178</v>
      </c>
      <c r="AC657" s="104"/>
      <c r="AD657" s="104">
        <v>45229</v>
      </c>
      <c r="AE657" s="104">
        <v>45307</v>
      </c>
      <c r="AF657" s="104"/>
      <c r="AG657" s="104" t="s">
        <v>3187</v>
      </c>
      <c r="AH657" s="112" t="s">
        <v>3189</v>
      </c>
      <c r="AI657" s="118"/>
      <c r="AJ657" s="100">
        <f>DBGenzai[[#This Row],[入社日]]</f>
        <v>45229</v>
      </c>
      <c r="AK657" s="343"/>
      <c r="AL657" s="355"/>
      <c r="AM657" s="77"/>
      <c r="AN657" s="355"/>
      <c r="AO657" s="345"/>
    </row>
    <row r="658" spans="1:41">
      <c r="A658" s="112" t="s">
        <v>114</v>
      </c>
      <c r="B658" s="112">
        <v>231012</v>
      </c>
      <c r="C658" s="421"/>
      <c r="D658" s="114" t="s">
        <v>3122</v>
      </c>
      <c r="E658" s="82" t="s">
        <v>4676</v>
      </c>
      <c r="F658" s="82" t="s">
        <v>2670</v>
      </c>
      <c r="G658" s="254" t="s">
        <v>2671</v>
      </c>
      <c r="H658" s="115" t="s">
        <v>3123</v>
      </c>
      <c r="I658" s="115" t="s">
        <v>3124</v>
      </c>
      <c r="J658" s="112" t="s">
        <v>43</v>
      </c>
      <c r="K658" s="112" t="s">
        <v>44</v>
      </c>
      <c r="L658" s="362">
        <v>34320</v>
      </c>
      <c r="M658" s="112">
        <f ca="1">DATEDIF(DBGenzai[[#This Row],[生年月日]],TODAY(),"Y")</f>
        <v>31</v>
      </c>
      <c r="N658" s="348">
        <v>1300</v>
      </c>
      <c r="O658" s="116"/>
      <c r="P658" s="348">
        <v>1900</v>
      </c>
      <c r="Q658" s="116"/>
      <c r="R658" s="348">
        <f t="shared" si="10"/>
        <v>600</v>
      </c>
      <c r="S658" s="85">
        <v>240000</v>
      </c>
      <c r="T658" s="78">
        <f>IF(OR(DBGenzai[[#This Row],[標準報酬]]="",DBGenzai[[#This Row],[標準報酬]]=0),"",ROUNDUP(_xlfn.XLOOKUP(DBGenzai[[#This Row],[標準報酬]],HDATE23[月  額],HDATE23[健康保険],"",0,1)-0.5,0))</f>
        <v>12036</v>
      </c>
      <c r="U6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5">
        <f ca="1">IF(DBGenzai[[#This Row],[年齢]]&lt;=69,_xlfn.XLOOKUP(DBGenzai[[#This Row],[標準報酬]],HDATE23[月  額],HDATE23[厚生年金],"",0,1),"0")</f>
        <v>21960</v>
      </c>
      <c r="W658" s="117">
        <v>45597</v>
      </c>
      <c r="X6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4" t="s">
        <v>1712</v>
      </c>
      <c r="Z658" s="112" t="s">
        <v>3184</v>
      </c>
      <c r="AA658" s="115" t="s">
        <v>3182</v>
      </c>
      <c r="AB658" s="115" t="s">
        <v>3183</v>
      </c>
      <c r="AC658" s="104" t="s">
        <v>1697</v>
      </c>
      <c r="AD658" s="104">
        <v>45230</v>
      </c>
      <c r="AE658" s="104">
        <v>45499</v>
      </c>
      <c r="AF658" s="104"/>
      <c r="AG658" s="104" t="s">
        <v>3188</v>
      </c>
      <c r="AH658" s="112" t="s">
        <v>3190</v>
      </c>
      <c r="AI658" s="118"/>
      <c r="AJ658" s="100">
        <f>DBGenzai[[#This Row],[入社日]]</f>
        <v>45230</v>
      </c>
      <c r="AK658" s="343"/>
      <c r="AL658" s="355"/>
      <c r="AM658" s="77"/>
      <c r="AN658" s="355"/>
      <c r="AO658" s="345"/>
    </row>
    <row r="659" spans="1:41">
      <c r="A659" s="112" t="s">
        <v>114</v>
      </c>
      <c r="B659" s="112">
        <v>231101</v>
      </c>
      <c r="C659" s="421"/>
      <c r="D659" s="114" t="s">
        <v>2030</v>
      </c>
      <c r="E659" s="417" t="s">
        <v>4680</v>
      </c>
      <c r="F659" s="328" t="s">
        <v>3356</v>
      </c>
      <c r="G659" s="329" t="s">
        <v>3354</v>
      </c>
      <c r="H659" s="115" t="s">
        <v>3125</v>
      </c>
      <c r="I659" s="115" t="s">
        <v>3126</v>
      </c>
      <c r="J659" s="112" t="s">
        <v>2005</v>
      </c>
      <c r="K659" s="112" t="s">
        <v>1711</v>
      </c>
      <c r="L659" s="362">
        <v>33417</v>
      </c>
      <c r="M659" s="112">
        <f ca="1">DATEDIF(DBGenzai[[#This Row],[生年月日]],TODAY(),"Y")</f>
        <v>34</v>
      </c>
      <c r="N659" s="348">
        <v>1350</v>
      </c>
      <c r="O659" s="116"/>
      <c r="P659" s="348">
        <v>1750</v>
      </c>
      <c r="Q659" s="116"/>
      <c r="R659" s="348">
        <f t="shared" si="10"/>
        <v>400</v>
      </c>
      <c r="S659" s="85">
        <v>280000</v>
      </c>
      <c r="T659" s="78">
        <f>IF(OR(DBGenzai[[#This Row],[標準報酬]]="",DBGenzai[[#This Row],[標準報酬]]=0),"",ROUNDUP(_xlfn.XLOOKUP(DBGenzai[[#This Row],[標準報酬]],HDATE23[月  額],HDATE23[健康保険],"",0,1)-0.5,0))</f>
        <v>14042</v>
      </c>
      <c r="U6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5">
        <f ca="1">IF(DBGenzai[[#This Row],[年齢]]&lt;=69,_xlfn.XLOOKUP(DBGenzai[[#This Row],[標準報酬]],HDATE23[月  額],HDATE23[厚生年金],"",0,1),"0")</f>
        <v>25620</v>
      </c>
      <c r="W659" s="117">
        <v>45805</v>
      </c>
      <c r="X6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4" t="s">
        <v>1712</v>
      </c>
      <c r="Z659" s="112" t="s">
        <v>3192</v>
      </c>
      <c r="AA659" s="115" t="s">
        <v>3193</v>
      </c>
      <c r="AB659" s="115" t="s">
        <v>3194</v>
      </c>
      <c r="AC659" s="104"/>
      <c r="AD659" s="104">
        <v>45231</v>
      </c>
      <c r="AE659" s="104">
        <v>45548</v>
      </c>
      <c r="AF659" s="104"/>
      <c r="AG659" s="104" t="s">
        <v>3217</v>
      </c>
      <c r="AH659" s="112" t="s">
        <v>3220</v>
      </c>
      <c r="AI659" s="118"/>
      <c r="AJ659" s="100">
        <f>DBGenzai[[#This Row],[入社日]]</f>
        <v>45231</v>
      </c>
      <c r="AK659" s="343"/>
      <c r="AL659" s="355"/>
      <c r="AM659" s="77"/>
      <c r="AN659" s="355"/>
      <c r="AO659" s="345"/>
    </row>
    <row r="660" spans="1:41">
      <c r="A660" s="112" t="s">
        <v>114</v>
      </c>
      <c r="B660" s="112">
        <v>231104</v>
      </c>
      <c r="C660" s="422">
        <v>232125</v>
      </c>
      <c r="D660" s="82" t="s">
        <v>3755</v>
      </c>
      <c r="E660" s="270" t="s">
        <v>4630</v>
      </c>
      <c r="F660" s="256" t="s">
        <v>3771</v>
      </c>
      <c r="G660" s="256" t="s">
        <v>3772</v>
      </c>
      <c r="H660" s="115" t="s">
        <v>3131</v>
      </c>
      <c r="I660" s="115" t="s">
        <v>3132</v>
      </c>
      <c r="J660" s="112" t="s">
        <v>2005</v>
      </c>
      <c r="K660" s="112" t="s">
        <v>1711</v>
      </c>
      <c r="L660" s="362">
        <v>36479</v>
      </c>
      <c r="M660" s="112">
        <f ca="1">DATEDIF(DBGenzai[[#This Row],[生年月日]],TODAY(),"Y")</f>
        <v>26</v>
      </c>
      <c r="N660" s="348">
        <v>1300</v>
      </c>
      <c r="O660" s="235"/>
      <c r="P660" s="348">
        <v>1680</v>
      </c>
      <c r="Q660" s="235"/>
      <c r="R660" s="350">
        <f t="shared" si="10"/>
        <v>380</v>
      </c>
      <c r="S660" s="85">
        <v>240000</v>
      </c>
      <c r="T660" s="78">
        <f>IF(OR(DBGenzai[[#This Row],[標準報酬]]="",DBGenzai[[#This Row],[標準報酬]]=0),"",ROUNDUP(_xlfn.XLOOKUP(DBGenzai[[#This Row],[標準報酬]],HDATE23[月  額],HDATE23[健康保険],"",0,1)-0.5,0))</f>
        <v>12036</v>
      </c>
      <c r="U6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5">
        <f ca="1">IF(DBGenzai[[#This Row],[年齢]]&lt;=69,_xlfn.XLOOKUP(DBGenzai[[#This Row],[標準報酬]],HDATE23[月  額],HDATE23[厚生年金],"",0,1),"0")</f>
        <v>21960</v>
      </c>
      <c r="W660" s="117">
        <v>45957</v>
      </c>
      <c r="X6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4" t="s">
        <v>1712</v>
      </c>
      <c r="Z660" s="112" t="s">
        <v>208</v>
      </c>
      <c r="AA660" s="115" t="s">
        <v>1254</v>
      </c>
      <c r="AB660" s="115" t="s">
        <v>3415</v>
      </c>
      <c r="AC660" s="104">
        <v>45226</v>
      </c>
      <c r="AD660" s="104">
        <v>45231</v>
      </c>
      <c r="AE660" s="104">
        <v>45695</v>
      </c>
      <c r="AF660" s="104"/>
      <c r="AG660" s="104" t="s">
        <v>3217</v>
      </c>
      <c r="AH660" s="112" t="s">
        <v>3220</v>
      </c>
      <c r="AI660" s="118"/>
      <c r="AJ660" s="100">
        <f>DBGenzai[[#This Row],[入社日]]</f>
        <v>45231</v>
      </c>
      <c r="AK660" s="343"/>
      <c r="AL660" s="355"/>
      <c r="AM660" s="77"/>
      <c r="AN660" s="355"/>
      <c r="AO660" s="345"/>
    </row>
    <row r="661" spans="1:41">
      <c r="A661" s="112" t="s">
        <v>114</v>
      </c>
      <c r="B661" s="112">
        <v>231105</v>
      </c>
      <c r="C661" s="113">
        <v>232126</v>
      </c>
      <c r="D661" s="114" t="s">
        <v>1803</v>
      </c>
      <c r="E661" s="82" t="s">
        <v>4630</v>
      </c>
      <c r="F661" s="82" t="s">
        <v>1991</v>
      </c>
      <c r="G661" s="82" t="s">
        <v>3096</v>
      </c>
      <c r="H661" s="115" t="s">
        <v>3133</v>
      </c>
      <c r="I661" s="115" t="s">
        <v>3134</v>
      </c>
      <c r="J661" s="112" t="s">
        <v>2005</v>
      </c>
      <c r="K661" s="112" t="s">
        <v>1711</v>
      </c>
      <c r="L661" s="362">
        <v>36198</v>
      </c>
      <c r="M661" s="112">
        <f ca="1">DATEDIF(DBGenzai[[#This Row],[生年月日]],TODAY(),"Y")</f>
        <v>26</v>
      </c>
      <c r="N661" s="348">
        <v>1200</v>
      </c>
      <c r="O661" s="116"/>
      <c r="P661" s="348">
        <v>1650</v>
      </c>
      <c r="Q661" s="116"/>
      <c r="R661" s="348">
        <f t="shared" si="10"/>
        <v>450</v>
      </c>
      <c r="S661" s="85">
        <v>200000</v>
      </c>
      <c r="T661" s="78">
        <f>IF(OR(DBGenzai[[#This Row],[標準報酬]]="",DBGenzai[[#This Row],[標準報酬]]=0),"",ROUNDUP(_xlfn.XLOOKUP(DBGenzai[[#This Row],[標準報酬]],HDATE23[月  額],HDATE23[健康保険],"",0,1)-0.5,0))</f>
        <v>10030</v>
      </c>
      <c r="U6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5">
        <f ca="1">IF(DBGenzai[[#This Row],[年齢]]&lt;=69,_xlfn.XLOOKUP(DBGenzai[[#This Row],[標準報酬]],HDATE23[月  額],HDATE23[厚生年金],"",0,1),"0")</f>
        <v>18300</v>
      </c>
      <c r="W661" s="117">
        <v>45592</v>
      </c>
      <c r="X6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4" t="s">
        <v>1712</v>
      </c>
      <c r="Z661" s="112" t="s">
        <v>208</v>
      </c>
      <c r="AA661" s="115" t="s">
        <v>1254</v>
      </c>
      <c r="AB661" s="115" t="s">
        <v>3415</v>
      </c>
      <c r="AC661" s="104">
        <v>45226</v>
      </c>
      <c r="AD661" s="104">
        <v>45231</v>
      </c>
      <c r="AE661" s="104">
        <v>45277</v>
      </c>
      <c r="AF661" s="104"/>
      <c r="AG661" s="104" t="s">
        <v>3217</v>
      </c>
      <c r="AH661" s="112" t="s">
        <v>3220</v>
      </c>
      <c r="AI661" s="118" t="s">
        <v>3436</v>
      </c>
      <c r="AJ661" s="100">
        <f>DBGenzai[[#This Row],[入社日]]</f>
        <v>45231</v>
      </c>
      <c r="AK661" s="343"/>
      <c r="AL661" s="355"/>
      <c r="AM661" s="77"/>
      <c r="AN661" s="355"/>
      <c r="AO661" s="345"/>
    </row>
    <row r="662" spans="1:41">
      <c r="A662" s="112" t="s">
        <v>40</v>
      </c>
      <c r="B662" s="112">
        <v>231102</v>
      </c>
      <c r="C662" s="113">
        <v>212044</v>
      </c>
      <c r="D662" s="114" t="s">
        <v>107</v>
      </c>
      <c r="E662" s="101" t="s">
        <v>4622</v>
      </c>
      <c r="F662" s="82" t="s">
        <v>1853</v>
      </c>
      <c r="G662" s="413" t="s">
        <v>2650</v>
      </c>
      <c r="H662" s="115" t="s">
        <v>3127</v>
      </c>
      <c r="I662" s="115" t="s">
        <v>3128</v>
      </c>
      <c r="J662" s="112" t="s">
        <v>2005</v>
      </c>
      <c r="K662" s="112" t="s">
        <v>1711</v>
      </c>
      <c r="L662" s="362">
        <v>35497</v>
      </c>
      <c r="M662" s="112">
        <f ca="1">DATEDIF(DBGenzai[[#This Row],[生年月日]],TODAY(),"Y")</f>
        <v>28</v>
      </c>
      <c r="N662" s="348">
        <v>1300</v>
      </c>
      <c r="O662" s="116"/>
      <c r="P662" s="348">
        <v>1710</v>
      </c>
      <c r="Q662" s="116"/>
      <c r="R662" s="348">
        <f t="shared" si="10"/>
        <v>410</v>
      </c>
      <c r="S662" s="85">
        <v>240000</v>
      </c>
      <c r="T662" s="78">
        <f>IF(OR(DBGenzai[[#This Row],[標準報酬]]="",DBGenzai[[#This Row],[標準報酬]]=0),"",ROUNDUP(_xlfn.XLOOKUP(DBGenzai[[#This Row],[標準報酬]],HDATE23[月  額],HDATE23[健康保険],"",0,1)-0.5,0))</f>
        <v>12036</v>
      </c>
      <c r="U6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5">
        <f ca="1">IF(DBGenzai[[#This Row],[年齢]]&lt;=69,_xlfn.XLOOKUP(DBGenzai[[#This Row],[標準報酬]],HDATE23[月  額],HDATE23[厚生年金],"",0,1),"0")</f>
        <v>21960</v>
      </c>
      <c r="W662" s="117">
        <v>47058</v>
      </c>
      <c r="X6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2" s="114" t="s">
        <v>1712</v>
      </c>
      <c r="Z662" s="112" t="s">
        <v>3214</v>
      </c>
      <c r="AA662" s="115" t="s">
        <v>3212</v>
      </c>
      <c r="AB662" s="115" t="s">
        <v>3213</v>
      </c>
      <c r="AC662" s="104">
        <v>45226</v>
      </c>
      <c r="AD662" s="104">
        <v>45231</v>
      </c>
      <c r="AE662" s="104"/>
      <c r="AF662" s="104"/>
      <c r="AG662" s="104" t="s">
        <v>3217</v>
      </c>
      <c r="AH662" s="112" t="s">
        <v>3220</v>
      </c>
      <c r="AI662" s="118"/>
      <c r="AJ662" s="100">
        <f>DBGenzai[[#This Row],[入社日]]</f>
        <v>45231</v>
      </c>
      <c r="AK662" s="343"/>
      <c r="AL662" s="355"/>
      <c r="AM662" s="77"/>
      <c r="AN662" s="355"/>
      <c r="AO662" s="345"/>
    </row>
    <row r="663" spans="1:41">
      <c r="A663" s="112" t="s">
        <v>40</v>
      </c>
      <c r="B663" s="112">
        <v>231103</v>
      </c>
      <c r="C663" s="113">
        <v>212045</v>
      </c>
      <c r="D663" s="82" t="s">
        <v>107</v>
      </c>
      <c r="E663" s="328" t="s">
        <v>4622</v>
      </c>
      <c r="F663" s="82" t="s">
        <v>1851</v>
      </c>
      <c r="G663" s="258" t="s">
        <v>3090</v>
      </c>
      <c r="H663" s="115" t="s">
        <v>3129</v>
      </c>
      <c r="I663" s="115" t="s">
        <v>3130</v>
      </c>
      <c r="J663" s="112" t="s">
        <v>2005</v>
      </c>
      <c r="K663" s="112" t="s">
        <v>1711</v>
      </c>
      <c r="L663" s="362">
        <v>36831</v>
      </c>
      <c r="M663" s="112">
        <f ca="1">DATEDIF(DBGenzai[[#This Row],[生年月日]],TODAY(),"Y")</f>
        <v>25</v>
      </c>
      <c r="N663" s="348">
        <v>1300</v>
      </c>
      <c r="O663" s="116"/>
      <c r="P663" s="348">
        <v>1680</v>
      </c>
      <c r="Q663" s="116"/>
      <c r="R663" s="348">
        <f t="shared" si="10"/>
        <v>380</v>
      </c>
      <c r="S663" s="85">
        <v>240000</v>
      </c>
      <c r="T663" s="78">
        <f>IF(OR(DBGenzai[[#This Row],[標準報酬]]="",DBGenzai[[#This Row],[標準報酬]]=0),"",ROUNDUP(_xlfn.XLOOKUP(DBGenzai[[#This Row],[標準報酬]],HDATE23[月  額],HDATE23[健康保険],"",0,1)-0.5,0))</f>
        <v>12036</v>
      </c>
      <c r="U6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5">
        <f ca="1">IF(DBGenzai[[#This Row],[年齢]]&lt;=69,_xlfn.XLOOKUP(DBGenzai[[#This Row],[標準報酬]],HDATE23[月  額],HDATE23[厚生年金],"",0,1),"0")</f>
        <v>21960</v>
      </c>
      <c r="W663" s="117">
        <v>47058</v>
      </c>
      <c r="X6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3" s="114" t="s">
        <v>1712</v>
      </c>
      <c r="Z663" s="112" t="s">
        <v>3214</v>
      </c>
      <c r="AA663" s="115" t="s">
        <v>3212</v>
      </c>
      <c r="AB663" s="115" t="s">
        <v>3213</v>
      </c>
      <c r="AC663" s="104">
        <v>45226</v>
      </c>
      <c r="AD663" s="104">
        <v>45231</v>
      </c>
      <c r="AE663" s="104"/>
      <c r="AF663" s="104"/>
      <c r="AG663" s="104" t="s">
        <v>3217</v>
      </c>
      <c r="AH663" s="112" t="s">
        <v>3220</v>
      </c>
      <c r="AI663" s="118"/>
      <c r="AJ663" s="100">
        <f>DBGenzai[[#This Row],[入社日]]</f>
        <v>45231</v>
      </c>
      <c r="AK663" s="343"/>
      <c r="AL663" s="355"/>
      <c r="AM663" s="77"/>
      <c r="AN663" s="355"/>
      <c r="AO663" s="345" t="s">
        <v>4394</v>
      </c>
    </row>
    <row r="664" spans="1:41">
      <c r="A664" s="112" t="s">
        <v>114</v>
      </c>
      <c r="B664" s="112">
        <v>231106</v>
      </c>
      <c r="C664" s="113">
        <v>222056</v>
      </c>
      <c r="D664" s="114" t="s">
        <v>3156</v>
      </c>
      <c r="E664" s="101" t="s">
        <v>4623</v>
      </c>
      <c r="F664" s="82" t="s">
        <v>1975</v>
      </c>
      <c r="G664" s="413" t="s">
        <v>2644</v>
      </c>
      <c r="H664" s="115" t="s">
        <v>3142</v>
      </c>
      <c r="I664" s="115" t="s">
        <v>3143</v>
      </c>
      <c r="J664" s="112" t="s">
        <v>2005</v>
      </c>
      <c r="K664" s="112" t="s">
        <v>1711</v>
      </c>
      <c r="L664" s="362">
        <v>33137</v>
      </c>
      <c r="M664" s="112">
        <f ca="1">DATEDIF(DBGenzai[[#This Row],[生年月日]],TODAY(),"Y")</f>
        <v>35</v>
      </c>
      <c r="N664" s="348">
        <v>1250</v>
      </c>
      <c r="O664" s="116"/>
      <c r="P664" s="348">
        <v>1680</v>
      </c>
      <c r="Q664" s="116"/>
      <c r="R664" s="348">
        <f t="shared" si="10"/>
        <v>430</v>
      </c>
      <c r="S664" s="85">
        <v>340000</v>
      </c>
      <c r="T664" s="78">
        <f>IF(OR(DBGenzai[[#This Row],[標準報酬]]="",DBGenzai[[#This Row],[標準報酬]]=0),"",ROUNDUP(_xlfn.XLOOKUP(DBGenzai[[#This Row],[標準報酬]],HDATE23[月  額],HDATE23[健康保険],"",0,1)-0.5,0))</f>
        <v>17051</v>
      </c>
      <c r="U6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5">
        <f ca="1">IF(DBGenzai[[#This Row],[年齢]]&lt;=69,_xlfn.XLOOKUP(DBGenzai[[#This Row],[標準報酬]],HDATE23[月  額],HDATE23[厚生年金],"",0,1),"0")</f>
        <v>31110</v>
      </c>
      <c r="W664" s="117">
        <v>45979</v>
      </c>
      <c r="X6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4" t="s">
        <v>1712</v>
      </c>
      <c r="Z664" s="80" t="s">
        <v>1914</v>
      </c>
      <c r="AA664" s="83" t="s">
        <v>1917</v>
      </c>
      <c r="AB664" s="83" t="s">
        <v>1952</v>
      </c>
      <c r="AC664" s="104"/>
      <c r="AD664" s="104">
        <v>45232</v>
      </c>
      <c r="AE664" s="104">
        <v>45758</v>
      </c>
      <c r="AF664" s="104"/>
      <c r="AG664" s="104" t="s">
        <v>3218</v>
      </c>
      <c r="AH664" s="112" t="s">
        <v>3220</v>
      </c>
      <c r="AI664" s="118"/>
      <c r="AJ664" s="100">
        <f>DBGenzai[[#This Row],[入社日]]</f>
        <v>45232</v>
      </c>
      <c r="AK664" s="343"/>
      <c r="AL664" s="355"/>
      <c r="AM664" s="77"/>
      <c r="AN664" s="355"/>
      <c r="AO664" s="345" t="s">
        <v>4394</v>
      </c>
    </row>
    <row r="665" spans="1:41">
      <c r="A665" s="112" t="s">
        <v>114</v>
      </c>
      <c r="B665" s="112">
        <v>231110</v>
      </c>
      <c r="C665" s="113">
        <v>242082</v>
      </c>
      <c r="D665" s="82" t="s">
        <v>95</v>
      </c>
      <c r="E665" s="82" t="s">
        <v>4626</v>
      </c>
      <c r="F665" s="82" t="s">
        <v>1983</v>
      </c>
      <c r="G665" s="82" t="s">
        <v>2650</v>
      </c>
      <c r="H665" s="115" t="s">
        <v>3150</v>
      </c>
      <c r="I665" s="115" t="s">
        <v>3151</v>
      </c>
      <c r="J665" s="112" t="s">
        <v>43</v>
      </c>
      <c r="K665" s="112" t="s">
        <v>44</v>
      </c>
      <c r="L665" s="362">
        <v>37096</v>
      </c>
      <c r="M665" s="112">
        <f ca="1">DATEDIF(DBGenzai[[#This Row],[生年月日]],TODAY(),"Y")</f>
        <v>24</v>
      </c>
      <c r="N665" s="348">
        <v>1250</v>
      </c>
      <c r="O665" s="116"/>
      <c r="P665" s="348">
        <v>1660</v>
      </c>
      <c r="Q665" s="116"/>
      <c r="R665" s="348">
        <f t="shared" si="10"/>
        <v>410</v>
      </c>
      <c r="S665" s="85">
        <v>280000</v>
      </c>
      <c r="T665" s="78">
        <f>IF(OR(DBGenzai[[#This Row],[標準報酬]]="",DBGenzai[[#This Row],[標準報酬]]=0),"",ROUNDUP(_xlfn.XLOOKUP(DBGenzai[[#This Row],[標準報酬]],HDATE23[月  額],HDATE23[健康保険],"",0,1)-0.5,0))</f>
        <v>14042</v>
      </c>
      <c r="U6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5">
        <f ca="1">IF(DBGenzai[[#This Row],[年齢]]&lt;=69,_xlfn.XLOOKUP(DBGenzai[[#This Row],[標準報酬]],HDATE23[月  額],HDATE23[厚生年金],"",0,1),"0")</f>
        <v>25620</v>
      </c>
      <c r="W665" s="117">
        <v>45962</v>
      </c>
      <c r="X6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4" t="s">
        <v>1712</v>
      </c>
      <c r="Z665" s="112" t="s">
        <v>354</v>
      </c>
      <c r="AA665" s="115" t="s">
        <v>2984</v>
      </c>
      <c r="AB665" s="115" t="s">
        <v>3418</v>
      </c>
      <c r="AC665" s="104"/>
      <c r="AD665" s="104">
        <v>45232</v>
      </c>
      <c r="AE665" s="104">
        <v>45685</v>
      </c>
      <c r="AF665" s="104"/>
      <c r="AG665" s="104" t="s">
        <v>3218</v>
      </c>
      <c r="AH665" s="112" t="s">
        <v>3220</v>
      </c>
      <c r="AI665" s="118"/>
      <c r="AJ665" s="100">
        <f>DBGenzai[[#This Row],[入社日]]</f>
        <v>45232</v>
      </c>
      <c r="AK665" s="343"/>
      <c r="AL665" s="355"/>
      <c r="AM665" s="77"/>
      <c r="AN665" s="355"/>
      <c r="AO665" s="345"/>
    </row>
    <row r="666" spans="1:41">
      <c r="A666" s="112" t="s">
        <v>40</v>
      </c>
      <c r="B666" s="112">
        <v>231111</v>
      </c>
      <c r="C666" s="113"/>
      <c r="D666" s="114" t="s">
        <v>2103</v>
      </c>
      <c r="E666" s="82"/>
      <c r="F666" s="82"/>
      <c r="G666" s="82"/>
      <c r="H666" s="115" t="s">
        <v>3967</v>
      </c>
      <c r="I666" s="115" t="s">
        <v>3968</v>
      </c>
      <c r="J666" s="112" t="s">
        <v>1951</v>
      </c>
      <c r="K666" s="112" t="s">
        <v>1711</v>
      </c>
      <c r="L666" s="362">
        <v>36383</v>
      </c>
      <c r="M666" s="112">
        <f ca="1">DATEDIF(DBGenzai[[#This Row],[生年月日]],TODAY(),"Y")</f>
        <v>26</v>
      </c>
      <c r="N666" s="348">
        <v>1300</v>
      </c>
      <c r="O666" s="116"/>
      <c r="P666" s="348">
        <v>1800</v>
      </c>
      <c r="Q666" s="116"/>
      <c r="R666" s="348">
        <f t="shared" si="10"/>
        <v>500</v>
      </c>
      <c r="S666" s="85">
        <v>220000</v>
      </c>
      <c r="T666" s="78">
        <f>IF(OR(DBGenzai[[#This Row],[標準報酬]]="",DBGenzai[[#This Row],[標準報酬]]=0),"",ROUNDUP(_xlfn.XLOOKUP(DBGenzai[[#This Row],[標準報酬]],HDATE23[月  額],HDATE23[健康保険],"",0,1)-0.5,0))</f>
        <v>11033</v>
      </c>
      <c r="U6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5">
        <f ca="1">IF(DBGenzai[[#This Row],[年齢]]&lt;=69,_xlfn.XLOOKUP(DBGenzai[[#This Row],[標準報酬]],HDATE23[月  額],HDATE23[厚生年金],"",0,1),"0")</f>
        <v>20130</v>
      </c>
      <c r="W666" s="117">
        <v>47058</v>
      </c>
      <c r="X6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6" s="114" t="s">
        <v>1712</v>
      </c>
      <c r="Z666" s="112" t="s">
        <v>3216</v>
      </c>
      <c r="AA666" s="115" t="s">
        <v>3969</v>
      </c>
      <c r="AB666" s="115" t="s">
        <v>3970</v>
      </c>
      <c r="AC666" s="104"/>
      <c r="AD666" s="104">
        <v>45232</v>
      </c>
      <c r="AE666" s="104"/>
      <c r="AF666" s="104"/>
      <c r="AG666" s="104" t="s">
        <v>3218</v>
      </c>
      <c r="AH666" s="112" t="s">
        <v>3220</v>
      </c>
      <c r="AI666" s="118"/>
      <c r="AJ666" s="100">
        <f>DBGenzai[[#This Row],[入社日]]</f>
        <v>45232</v>
      </c>
      <c r="AK666" s="343"/>
      <c r="AL666" s="355"/>
      <c r="AM666" s="77"/>
      <c r="AN666" s="355"/>
      <c r="AO666" s="345"/>
    </row>
    <row r="667" spans="1:41">
      <c r="A667" s="112" t="s">
        <v>40</v>
      </c>
      <c r="B667" s="112">
        <v>231107</v>
      </c>
      <c r="C667" s="113">
        <v>222057</v>
      </c>
      <c r="D667" s="114" t="s">
        <v>3156</v>
      </c>
      <c r="E667" s="101" t="s">
        <v>4623</v>
      </c>
      <c r="F667" s="82" t="s">
        <v>1975</v>
      </c>
      <c r="G667" s="44" t="s">
        <v>2644</v>
      </c>
      <c r="H667" s="115" t="s">
        <v>3144</v>
      </c>
      <c r="I667" s="115" t="s">
        <v>3145</v>
      </c>
      <c r="J667" s="112" t="s">
        <v>2005</v>
      </c>
      <c r="K667" s="112" t="s">
        <v>1711</v>
      </c>
      <c r="L667" s="362">
        <v>36408</v>
      </c>
      <c r="M667" s="112">
        <f ca="1">DATEDIF(DBGenzai[[#This Row],[生年月日]],TODAY(),"Y")</f>
        <v>26</v>
      </c>
      <c r="N667" s="348">
        <v>1300</v>
      </c>
      <c r="O667" s="116"/>
      <c r="P667" s="348">
        <v>1700</v>
      </c>
      <c r="Q667" s="116"/>
      <c r="R667" s="348">
        <f t="shared" ref="R667:R730" si="11">P667-N667</f>
        <v>400</v>
      </c>
      <c r="S667" s="85">
        <v>240000</v>
      </c>
      <c r="T667" s="78">
        <f>IF(OR(DBGenzai[[#This Row],[標準報酬]]="",DBGenzai[[#This Row],[標準報酬]]=0),"",ROUNDUP(_xlfn.XLOOKUP(DBGenzai[[#This Row],[標準報酬]],HDATE23[月  額],HDATE23[健康保険],"",0,1)-0.5,0))</f>
        <v>12036</v>
      </c>
      <c r="U6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5">
        <f ca="1">IF(DBGenzai[[#This Row],[年齢]]&lt;=69,_xlfn.XLOOKUP(DBGenzai[[#This Row],[標準報酬]],HDATE23[月  額],HDATE23[厚生年金],"",0,1),"0")</f>
        <v>21960</v>
      </c>
      <c r="W667" s="117">
        <v>47058</v>
      </c>
      <c r="X66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7" s="114" t="s">
        <v>1712</v>
      </c>
      <c r="Z667" s="112" t="s">
        <v>3214</v>
      </c>
      <c r="AA667" s="115" t="s">
        <v>3212</v>
      </c>
      <c r="AB667" s="115" t="s">
        <v>3213</v>
      </c>
      <c r="AC667" s="104"/>
      <c r="AD667" s="104">
        <v>45232</v>
      </c>
      <c r="AE667" s="104"/>
      <c r="AF667" s="104"/>
      <c r="AG667" s="104" t="s">
        <v>3218</v>
      </c>
      <c r="AH667" s="112" t="s">
        <v>3220</v>
      </c>
      <c r="AI667" s="118"/>
      <c r="AJ667" s="100">
        <f>DBGenzai[[#This Row],[入社日]]</f>
        <v>45232</v>
      </c>
      <c r="AK667" s="343"/>
      <c r="AL667" s="355"/>
      <c r="AM667" s="77"/>
      <c r="AN667" s="355"/>
      <c r="AO667" s="345" t="s">
        <v>4394</v>
      </c>
    </row>
    <row r="668" spans="1:41">
      <c r="A668" s="112" t="s">
        <v>40</v>
      </c>
      <c r="B668" s="112">
        <v>231108</v>
      </c>
      <c r="C668" s="397">
        <v>222058</v>
      </c>
      <c r="D668" s="114" t="s">
        <v>3156</v>
      </c>
      <c r="E668" s="270" t="s">
        <v>4623</v>
      </c>
      <c r="F668" s="270" t="s">
        <v>3843</v>
      </c>
      <c r="G668" s="277" t="s">
        <v>4136</v>
      </c>
      <c r="H668" s="115" t="s">
        <v>3146</v>
      </c>
      <c r="I668" s="115" t="s">
        <v>3147</v>
      </c>
      <c r="J668" s="112" t="s">
        <v>2005</v>
      </c>
      <c r="K668" s="112" t="s">
        <v>1768</v>
      </c>
      <c r="L668" s="362">
        <v>36615</v>
      </c>
      <c r="M668" s="112">
        <f ca="1">DATEDIF(DBGenzai[[#This Row],[生年月日]],TODAY(),"Y")</f>
        <v>25</v>
      </c>
      <c r="N668" s="348">
        <v>1300</v>
      </c>
      <c r="O668" s="235"/>
      <c r="P668" s="348">
        <v>1700</v>
      </c>
      <c r="Q668" s="235"/>
      <c r="R668" s="350">
        <f t="shared" si="11"/>
        <v>400</v>
      </c>
      <c r="S668" s="85">
        <v>240000</v>
      </c>
      <c r="T668" s="78">
        <f>IF(OR(DBGenzai[[#This Row],[標準報酬]]="",DBGenzai[[#This Row],[標準報酬]]=0),"",ROUNDUP(_xlfn.XLOOKUP(DBGenzai[[#This Row],[標準報酬]],HDATE23[月  額],HDATE23[健康保険],"",0,1)-0.5,0))</f>
        <v>12036</v>
      </c>
      <c r="U6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5">
        <f ca="1">IF(DBGenzai[[#This Row],[年齢]]&lt;=69,_xlfn.XLOOKUP(DBGenzai[[#This Row],[標準報酬]],HDATE23[月  額],HDATE23[厚生年金],"",0,1),"0")</f>
        <v>21960</v>
      </c>
      <c r="W668" s="117">
        <v>47084</v>
      </c>
      <c r="X6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8" s="114" t="s">
        <v>1880</v>
      </c>
      <c r="Z668" s="80" t="s">
        <v>81</v>
      </c>
      <c r="AA668" s="83" t="s">
        <v>4267</v>
      </c>
      <c r="AB668" s="83" t="s">
        <v>4057</v>
      </c>
      <c r="AC668" s="104"/>
      <c r="AD668" s="104">
        <v>45232</v>
      </c>
      <c r="AE668" s="104"/>
      <c r="AF668" s="104"/>
      <c r="AG668" s="104" t="s">
        <v>3218</v>
      </c>
      <c r="AH668" s="112" t="s">
        <v>3220</v>
      </c>
      <c r="AI668" s="118"/>
      <c r="AJ668" s="100">
        <f>DBGenzai[[#This Row],[入社日]]</f>
        <v>45232</v>
      </c>
      <c r="AK668" s="343"/>
      <c r="AL668" s="355"/>
      <c r="AM668" s="77"/>
      <c r="AN668" s="355"/>
      <c r="AO668" s="345"/>
    </row>
    <row r="669" spans="1:41" ht="18" customHeight="1">
      <c r="A669" s="112" t="s">
        <v>40</v>
      </c>
      <c r="B669" s="112">
        <v>231109</v>
      </c>
      <c r="C669" s="113">
        <v>242081</v>
      </c>
      <c r="D669" s="82" t="s">
        <v>95</v>
      </c>
      <c r="E669" s="82" t="s">
        <v>4626</v>
      </c>
      <c r="F669" s="82" t="s">
        <v>1984</v>
      </c>
      <c r="G669" s="82" t="s">
        <v>2650</v>
      </c>
      <c r="H669" s="115" t="s">
        <v>3148</v>
      </c>
      <c r="I669" s="115" t="s">
        <v>3149</v>
      </c>
      <c r="J669" s="112" t="s">
        <v>43</v>
      </c>
      <c r="K669" s="112" t="s">
        <v>44</v>
      </c>
      <c r="L669" s="362">
        <v>35962</v>
      </c>
      <c r="M669" s="112">
        <f ca="1">DATEDIF(DBGenzai[[#This Row],[生年月日]],TODAY(),"Y")</f>
        <v>27</v>
      </c>
      <c r="N669" s="348">
        <v>1300</v>
      </c>
      <c r="O669" s="116"/>
      <c r="P669" s="348">
        <v>1670</v>
      </c>
      <c r="Q669" s="116"/>
      <c r="R669" s="348">
        <f t="shared" si="11"/>
        <v>370</v>
      </c>
      <c r="S669" s="85">
        <v>280000</v>
      </c>
      <c r="T669" s="78">
        <f>IF(OR(DBGenzai[[#This Row],[標準報酬]]="",DBGenzai[[#This Row],[標準報酬]]=0),"",ROUNDUP(_xlfn.XLOOKUP(DBGenzai[[#This Row],[標準報酬]],HDATE23[月  額],HDATE23[健康保険],"",0,1)-0.5,0))</f>
        <v>14042</v>
      </c>
      <c r="U6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5">
        <f ca="1">IF(DBGenzai[[#This Row],[年齢]]&lt;=69,_xlfn.XLOOKUP(DBGenzai[[#This Row],[標準報酬]],HDATE23[月  額],HDATE23[厚生年金],"",0,1),"0")</f>
        <v>25620</v>
      </c>
      <c r="W669" s="117">
        <v>47058</v>
      </c>
      <c r="X6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9" s="114" t="s">
        <v>1712</v>
      </c>
      <c r="Z669" s="112" t="s">
        <v>2297</v>
      </c>
      <c r="AA669" s="115" t="s">
        <v>2984</v>
      </c>
      <c r="AB669" s="115" t="s">
        <v>3211</v>
      </c>
      <c r="AC669" s="104"/>
      <c r="AD669" s="104">
        <v>45232</v>
      </c>
      <c r="AE669" s="104"/>
      <c r="AF669" s="104"/>
      <c r="AG669" s="104" t="s">
        <v>3218</v>
      </c>
      <c r="AH669" s="112" t="s">
        <v>3220</v>
      </c>
      <c r="AI669" s="118"/>
      <c r="AJ669" s="100">
        <f>DBGenzai[[#This Row],[入社日]]</f>
        <v>45232</v>
      </c>
      <c r="AK669" s="343"/>
      <c r="AL669" s="355"/>
      <c r="AM669" s="77"/>
      <c r="AN669" s="355"/>
      <c r="AO669" s="345"/>
    </row>
    <row r="670" spans="1:41">
      <c r="A670" s="112" t="s">
        <v>114</v>
      </c>
      <c r="B670" s="112">
        <v>220804</v>
      </c>
      <c r="C670" s="113"/>
      <c r="D670" s="114" t="s">
        <v>70</v>
      </c>
      <c r="E670" s="458" t="s">
        <v>4680</v>
      </c>
      <c r="F670" s="458" t="s">
        <v>3356</v>
      </c>
      <c r="G670" s="459" t="s">
        <v>3354</v>
      </c>
      <c r="H670" s="115" t="s">
        <v>1354</v>
      </c>
      <c r="I670" s="115" t="s">
        <v>1355</v>
      </c>
      <c r="J670" s="112" t="s">
        <v>43</v>
      </c>
      <c r="K670" s="112" t="s">
        <v>44</v>
      </c>
      <c r="L670" s="84">
        <v>34471</v>
      </c>
      <c r="M670" s="112">
        <f ca="1">DATEDIF(DBGenzai[[#This Row],[生年月日]],TODAY(),"Y")</f>
        <v>31</v>
      </c>
      <c r="N670" s="348">
        <v>1400</v>
      </c>
      <c r="O670" s="116"/>
      <c r="P670" s="348">
        <v>1800</v>
      </c>
      <c r="Q670" s="116"/>
      <c r="R670" s="348">
        <f t="shared" si="11"/>
        <v>400</v>
      </c>
      <c r="S670" s="85">
        <v>240000</v>
      </c>
      <c r="T670" s="78">
        <f>IF(OR(DBGenzai[[#This Row],[標準報酬]]="",DBGenzai[[#This Row],[標準報酬]]=0),"",ROUNDUP(_xlfn.XLOOKUP(DBGenzai[[#This Row],[標準報酬]],HDATE23[月  額],HDATE23[健康保険],"",0,1)-0.5,0))</f>
        <v>12036</v>
      </c>
      <c r="U6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5">
        <f ca="1">IF(DBGenzai[[#This Row],[年齢]]&lt;=69,_xlfn.XLOOKUP(DBGenzai[[#This Row],[標準報酬]],HDATE23[月  額],HDATE23[厚生年金],"",0,1),"0")</f>
        <v>21960</v>
      </c>
      <c r="W670" s="117">
        <v>45361</v>
      </c>
      <c r="X6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4" t="s">
        <v>1712</v>
      </c>
      <c r="Z670" s="112" t="s">
        <v>2908</v>
      </c>
      <c r="AA670" s="115" t="s">
        <v>2909</v>
      </c>
      <c r="AB670" s="115" t="s">
        <v>2910</v>
      </c>
      <c r="AC670" s="104"/>
      <c r="AD670" s="104">
        <v>45236</v>
      </c>
      <c r="AE670" s="104">
        <v>45335</v>
      </c>
      <c r="AF670" s="104"/>
      <c r="AG670" s="104" t="s">
        <v>3219</v>
      </c>
      <c r="AH670" s="112" t="s">
        <v>3220</v>
      </c>
      <c r="AI670" s="118"/>
      <c r="AJ670" s="100">
        <f>DBGenzai[[#This Row],[入社日]]</f>
        <v>45236</v>
      </c>
      <c r="AK670" s="343"/>
      <c r="AL670" s="355"/>
      <c r="AM670" s="77"/>
      <c r="AN670" s="355"/>
      <c r="AO670" s="345"/>
    </row>
    <row r="671" spans="1:41">
      <c r="A671" s="112" t="s">
        <v>40</v>
      </c>
      <c r="B671" s="112">
        <v>210420</v>
      </c>
      <c r="C671" s="113"/>
      <c r="D671" s="114" t="s">
        <v>258</v>
      </c>
      <c r="E671" s="82" t="s">
        <v>4639</v>
      </c>
      <c r="F671" s="82"/>
      <c r="G671" s="82"/>
      <c r="H671" s="115" t="s">
        <v>313</v>
      </c>
      <c r="I671" s="115" t="s">
        <v>314</v>
      </c>
      <c r="J671" s="112" t="s">
        <v>43</v>
      </c>
      <c r="K671" s="112" t="s">
        <v>44</v>
      </c>
      <c r="L671" s="362">
        <v>33714</v>
      </c>
      <c r="M671" s="112">
        <f ca="1">DATEDIF(DBGenzai[[#This Row],[生年月日]],TODAY(),"Y")</f>
        <v>33</v>
      </c>
      <c r="N671" s="348">
        <v>1400</v>
      </c>
      <c r="O671" s="116"/>
      <c r="P671" s="348">
        <v>2000</v>
      </c>
      <c r="Q671" s="116"/>
      <c r="R671" s="348">
        <f t="shared" si="11"/>
        <v>600</v>
      </c>
      <c r="S671" s="85">
        <v>280000</v>
      </c>
      <c r="T671" s="78">
        <f>IF(OR(DBGenzai[[#This Row],[標準報酬]]="",DBGenzai[[#This Row],[標準報酬]]=0),"",ROUNDUP(_xlfn.XLOOKUP(DBGenzai[[#This Row],[標準報酬]],HDATE23[月  額],HDATE23[健康保険],"",0,1)-0.5,0))</f>
        <v>14042</v>
      </c>
      <c r="U6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5">
        <f ca="1">IF(DBGenzai[[#This Row],[年齢]]&lt;=69,_xlfn.XLOOKUP(DBGenzai[[#This Row],[標準報酬]],HDATE23[月  額],HDATE23[厚生年金],"",0,1),"0")</f>
        <v>25620</v>
      </c>
      <c r="W671" s="117">
        <v>46073</v>
      </c>
      <c r="X671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67</v>
      </c>
      <c r="Y671" s="114" t="s">
        <v>1712</v>
      </c>
      <c r="Z671" s="112" t="s">
        <v>4015</v>
      </c>
      <c r="AA671" s="115" t="s">
        <v>4013</v>
      </c>
      <c r="AB671" s="115" t="s">
        <v>4014</v>
      </c>
      <c r="AC671" s="104">
        <v>45231</v>
      </c>
      <c r="AD671" s="104">
        <v>45243</v>
      </c>
      <c r="AE671" s="104"/>
      <c r="AF671" s="104"/>
      <c r="AG671" s="104" t="s">
        <v>3249</v>
      </c>
      <c r="AH671" s="112" t="s">
        <v>3257</v>
      </c>
      <c r="AI671" s="118"/>
      <c r="AJ671" s="100">
        <f>DBGenzai[[#This Row],[入社日]]</f>
        <v>45243</v>
      </c>
      <c r="AK671" s="343"/>
      <c r="AL671" s="355"/>
      <c r="AM671" s="77"/>
      <c r="AN671" s="355"/>
      <c r="AO671" s="345"/>
    </row>
    <row r="672" spans="1:41">
      <c r="A672" s="112" t="s">
        <v>114</v>
      </c>
      <c r="B672" s="112">
        <v>231112</v>
      </c>
      <c r="C672" s="113">
        <v>8210084</v>
      </c>
      <c r="D672" s="82" t="s">
        <v>2129</v>
      </c>
      <c r="E672" s="270" t="s">
        <v>3537</v>
      </c>
      <c r="F672" s="418" t="s">
        <v>3537</v>
      </c>
      <c r="G672" s="82"/>
      <c r="H672" s="115" t="s">
        <v>3117</v>
      </c>
      <c r="I672" s="115" t="s">
        <v>3118</v>
      </c>
      <c r="J672" s="112" t="s">
        <v>2005</v>
      </c>
      <c r="K672" s="112" t="s">
        <v>1711</v>
      </c>
      <c r="L672" s="362">
        <v>33293</v>
      </c>
      <c r="M672" s="112">
        <f ca="1">DATEDIF(DBGenzai[[#This Row],[生年月日]],TODAY(),"Y")</f>
        <v>34</v>
      </c>
      <c r="N672" s="348">
        <v>1400</v>
      </c>
      <c r="O672" s="116"/>
      <c r="P672" s="348">
        <v>1990</v>
      </c>
      <c r="Q672" s="116"/>
      <c r="R672" s="348">
        <f t="shared" si="11"/>
        <v>590</v>
      </c>
      <c r="S672" s="85">
        <v>340000</v>
      </c>
      <c r="T672" s="78">
        <f>IF(OR(DBGenzai[[#This Row],[標準報酬]]="",DBGenzai[[#This Row],[標準報酬]]=0),"",ROUNDUP(_xlfn.XLOOKUP(DBGenzai[[#This Row],[標準報酬]],HDATE23[月  額],HDATE23[健康保険],"",0,1)-0.5,0))</f>
        <v>17051</v>
      </c>
      <c r="U6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5">
        <f ca="1">IF(DBGenzai[[#This Row],[年齢]]&lt;=69,_xlfn.XLOOKUP(DBGenzai[[#This Row],[標準報酬]],HDATE23[月  額],HDATE23[厚生年金],"",0,1),"0")</f>
        <v>31110</v>
      </c>
      <c r="W672" s="117">
        <v>45828</v>
      </c>
      <c r="X6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4" t="s">
        <v>1712</v>
      </c>
      <c r="Z672" s="112" t="s">
        <v>4046</v>
      </c>
      <c r="AA672" s="115" t="s">
        <v>4044</v>
      </c>
      <c r="AB672" s="115" t="s">
        <v>4045</v>
      </c>
      <c r="AC672" s="104">
        <v>45224</v>
      </c>
      <c r="AD672" s="104">
        <v>45243</v>
      </c>
      <c r="AE672" s="104">
        <v>45698</v>
      </c>
      <c r="AF672" s="104"/>
      <c r="AG672" s="104" t="s">
        <v>3249</v>
      </c>
      <c r="AH672" s="112" t="s">
        <v>3251</v>
      </c>
      <c r="AI672" s="118"/>
      <c r="AJ672" s="100">
        <f>DBGenzai[[#This Row],[入社日]]</f>
        <v>45243</v>
      </c>
      <c r="AK672" s="343"/>
      <c r="AL672" s="355"/>
      <c r="AM672" s="77" t="s">
        <v>3840</v>
      </c>
      <c r="AN672" s="355">
        <v>45972</v>
      </c>
      <c r="AO672" s="345"/>
    </row>
    <row r="673" spans="1:41">
      <c r="A673" s="112" t="s">
        <v>40</v>
      </c>
      <c r="B673" s="112">
        <v>231113</v>
      </c>
      <c r="C673" s="113">
        <v>8210085</v>
      </c>
      <c r="D673" s="82" t="s">
        <v>2127</v>
      </c>
      <c r="E673" s="101" t="s">
        <v>2428</v>
      </c>
      <c r="F673" s="101" t="s">
        <v>2428</v>
      </c>
      <c r="G673" s="82"/>
      <c r="H673" s="115" t="s">
        <v>3180</v>
      </c>
      <c r="I673" s="115" t="s">
        <v>3181</v>
      </c>
      <c r="J673" s="112" t="s">
        <v>43</v>
      </c>
      <c r="K673" s="112" t="s">
        <v>44</v>
      </c>
      <c r="L673" s="362">
        <v>35781</v>
      </c>
      <c r="M673" s="112">
        <f ca="1">DATEDIF(DBGenzai[[#This Row],[生年月日]],TODAY(),"Y")</f>
        <v>27</v>
      </c>
      <c r="N673" s="348">
        <v>1500</v>
      </c>
      <c r="O673" s="116"/>
      <c r="P673" s="348">
        <v>2150</v>
      </c>
      <c r="Q673" s="116"/>
      <c r="R673" s="348">
        <f t="shared" si="11"/>
        <v>650</v>
      </c>
      <c r="S673" s="85">
        <v>360000</v>
      </c>
      <c r="T673" s="78">
        <f>IF(OR(DBGenzai[[#This Row],[標準報酬]]="",DBGenzai[[#This Row],[標準報酬]]=0),"",ROUNDUP(_xlfn.XLOOKUP(DBGenzai[[#This Row],[標準報酬]],HDATE23[月  額],HDATE23[健康保険],"",0,1)-0.5,0))</f>
        <v>18054</v>
      </c>
      <c r="U6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5">
        <f ca="1">IF(DBGenzai[[#This Row],[年齢]]&lt;=69,_xlfn.XLOOKUP(DBGenzai[[#This Row],[標準報酬]],HDATE23[月  額],HDATE23[厚生年金],"",0,1),"0")</f>
        <v>32940</v>
      </c>
      <c r="W673" s="117">
        <v>46597</v>
      </c>
      <c r="X6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4" t="s">
        <v>1712</v>
      </c>
      <c r="Z673" s="112" t="s">
        <v>1926</v>
      </c>
      <c r="AA673" s="83" t="s">
        <v>3898</v>
      </c>
      <c r="AB673" s="115" t="s">
        <v>658</v>
      </c>
      <c r="AC673" s="104">
        <v>45243</v>
      </c>
      <c r="AD673" s="104">
        <v>45250</v>
      </c>
      <c r="AE673" s="104"/>
      <c r="AF673" s="104"/>
      <c r="AG673" s="104" t="s">
        <v>3250</v>
      </c>
      <c r="AH673" s="112" t="s">
        <v>3251</v>
      </c>
      <c r="AI673" s="118"/>
      <c r="AJ673" s="100">
        <f>DBGenzai[[#This Row],[入社日]]</f>
        <v>45250</v>
      </c>
      <c r="AK673" s="343" t="s">
        <v>3819</v>
      </c>
      <c r="AL673" s="355">
        <v>46404</v>
      </c>
      <c r="AM673" s="77" t="s">
        <v>3819</v>
      </c>
      <c r="AN673" s="355">
        <v>46270</v>
      </c>
      <c r="AO673" s="345"/>
    </row>
    <row r="674" spans="1:41">
      <c r="A674" s="112" t="s">
        <v>114</v>
      </c>
      <c r="B674" s="112">
        <v>231114</v>
      </c>
      <c r="C674" s="113">
        <v>242083</v>
      </c>
      <c r="D674" s="114" t="s">
        <v>3199</v>
      </c>
      <c r="E674" s="82" t="s">
        <v>4626</v>
      </c>
      <c r="F674" s="82" t="s">
        <v>1982</v>
      </c>
      <c r="G674" s="82" t="s">
        <v>3092</v>
      </c>
      <c r="H674" s="115" t="s">
        <v>3200</v>
      </c>
      <c r="I674" s="115" t="s">
        <v>3201</v>
      </c>
      <c r="J674" s="112" t="s">
        <v>43</v>
      </c>
      <c r="K674" s="112" t="s">
        <v>44</v>
      </c>
      <c r="L674" s="362">
        <v>34746</v>
      </c>
      <c r="M674" s="112">
        <f ca="1">DATEDIF(DBGenzai[[#This Row],[生年月日]],TODAY(),"Y")</f>
        <v>30</v>
      </c>
      <c r="N674" s="348">
        <v>1200</v>
      </c>
      <c r="O674" s="116"/>
      <c r="P674" s="348">
        <v>1650</v>
      </c>
      <c r="Q674" s="116"/>
      <c r="R674" s="348">
        <f t="shared" si="11"/>
        <v>450</v>
      </c>
      <c r="S674" s="85">
        <v>190000</v>
      </c>
      <c r="T674" s="78">
        <f>IF(OR(DBGenzai[[#This Row],[標準報酬]]="",DBGenzai[[#This Row],[標準報酬]]=0),"",ROUNDUP(_xlfn.XLOOKUP(DBGenzai[[#This Row],[標準報酬]],HDATE23[月  額],HDATE23[健康保険],"",0,1)-0.5,0))</f>
        <v>9528</v>
      </c>
      <c r="U6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5">
        <f ca="1">IF(DBGenzai[[#This Row],[年齢]]&lt;=69,_xlfn.XLOOKUP(DBGenzai[[#This Row],[標準報酬]],HDATE23[月  額],HDATE23[厚生年金],"",0,1),"0")</f>
        <v>17385</v>
      </c>
      <c r="W674" s="117">
        <v>45611</v>
      </c>
      <c r="X6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4" t="s">
        <v>1712</v>
      </c>
      <c r="Z674" s="112" t="s">
        <v>3012</v>
      </c>
      <c r="AA674" s="115" t="s">
        <v>3273</v>
      </c>
      <c r="AB674" s="115" t="s">
        <v>3274</v>
      </c>
      <c r="AC674" s="104">
        <v>45245</v>
      </c>
      <c r="AD674" s="104">
        <v>45251</v>
      </c>
      <c r="AE674" s="234">
        <v>45366</v>
      </c>
      <c r="AF674" s="234"/>
      <c r="AG674" s="234" t="s">
        <v>3289</v>
      </c>
      <c r="AH674" s="112" t="s">
        <v>2081</v>
      </c>
      <c r="AI674" s="118"/>
      <c r="AJ674" s="100">
        <f>DBGenzai[[#This Row],[入社日]]</f>
        <v>45251</v>
      </c>
      <c r="AK674" s="343"/>
      <c r="AL674" s="355"/>
      <c r="AM674" s="77"/>
      <c r="AN674" s="355"/>
      <c r="AO674" s="345"/>
    </row>
    <row r="675" spans="1:41">
      <c r="A675" s="112" t="s">
        <v>114</v>
      </c>
      <c r="B675" s="112">
        <v>231117</v>
      </c>
      <c r="C675" s="113">
        <v>242086</v>
      </c>
      <c r="D675" s="82" t="s">
        <v>95</v>
      </c>
      <c r="E675" s="82" t="s">
        <v>4625</v>
      </c>
      <c r="F675" s="82" t="s">
        <v>1986</v>
      </c>
      <c r="G675" s="82" t="s">
        <v>3094</v>
      </c>
      <c r="H675" s="115" t="s">
        <v>3206</v>
      </c>
      <c r="I675" s="115" t="s">
        <v>3221</v>
      </c>
      <c r="J675" s="112" t="s">
        <v>43</v>
      </c>
      <c r="K675" s="112" t="s">
        <v>44</v>
      </c>
      <c r="L675" s="362">
        <v>36877</v>
      </c>
      <c r="M675" s="112">
        <f ca="1">DATEDIF(DBGenzai[[#This Row],[生年月日]],TODAY(),"Y")</f>
        <v>24</v>
      </c>
      <c r="N675" s="348">
        <v>1300</v>
      </c>
      <c r="O675" s="116"/>
      <c r="P675" s="348">
        <v>1690</v>
      </c>
      <c r="Q675" s="116"/>
      <c r="R675" s="348">
        <f t="shared" si="11"/>
        <v>390</v>
      </c>
      <c r="S675" s="85">
        <v>240000</v>
      </c>
      <c r="T675" s="78">
        <f>IF(OR(DBGenzai[[#This Row],[標準報酬]]="",DBGenzai[[#This Row],[標準報酬]]=0),"",ROUNDUP(_xlfn.XLOOKUP(DBGenzai[[#This Row],[標準報酬]],HDATE23[月  額],HDATE23[健康保険],"",0,1)-0.5,0))</f>
        <v>12036</v>
      </c>
      <c r="U6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5">
        <f ca="1">IF(DBGenzai[[#This Row],[年齢]]&lt;=69,_xlfn.XLOOKUP(DBGenzai[[#This Row],[標準報酬]],HDATE23[月  額],HDATE23[厚生年金],"",0,1),"0")</f>
        <v>21960</v>
      </c>
      <c r="W675" s="117">
        <v>45976</v>
      </c>
      <c r="X6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4" t="s">
        <v>1712</v>
      </c>
      <c r="Z675" s="112" t="s">
        <v>3012</v>
      </c>
      <c r="AA675" s="115" t="s">
        <v>3273</v>
      </c>
      <c r="AB675" s="115" t="s">
        <v>3275</v>
      </c>
      <c r="AC675" s="104">
        <v>45245</v>
      </c>
      <c r="AD675" s="104">
        <v>45251</v>
      </c>
      <c r="AE675" s="104">
        <v>45679</v>
      </c>
      <c r="AF675" s="104"/>
      <c r="AG675" s="234" t="s">
        <v>3289</v>
      </c>
      <c r="AH675" s="112" t="s">
        <v>2081</v>
      </c>
      <c r="AI675" s="118"/>
      <c r="AJ675" s="100">
        <f>DBGenzai[[#This Row],[入社日]]</f>
        <v>45251</v>
      </c>
      <c r="AK675" s="343"/>
      <c r="AL675" s="355"/>
      <c r="AM675" s="77"/>
      <c r="AN675" s="355"/>
      <c r="AO675" s="345"/>
    </row>
    <row r="676" spans="1:41" ht="19.5" customHeight="1">
      <c r="A676" s="112" t="s">
        <v>40</v>
      </c>
      <c r="B676" s="112">
        <v>231115</v>
      </c>
      <c r="C676" s="113">
        <v>242085</v>
      </c>
      <c r="D676" s="82" t="s">
        <v>95</v>
      </c>
      <c r="E676" s="82" t="s">
        <v>4626</v>
      </c>
      <c r="F676" s="82" t="s">
        <v>1982</v>
      </c>
      <c r="G676" s="82" t="s">
        <v>3092</v>
      </c>
      <c r="H676" s="115" t="s">
        <v>3202</v>
      </c>
      <c r="I676" s="115" t="s">
        <v>3203</v>
      </c>
      <c r="J676" s="112" t="s">
        <v>43</v>
      </c>
      <c r="K676" s="112" t="s">
        <v>44</v>
      </c>
      <c r="L676" s="362">
        <v>35957</v>
      </c>
      <c r="M676" s="112">
        <f ca="1">DATEDIF(DBGenzai[[#This Row],[生年月日]],TODAY(),"Y")</f>
        <v>27</v>
      </c>
      <c r="N676" s="348">
        <v>1300</v>
      </c>
      <c r="O676" s="116"/>
      <c r="P676" s="348">
        <v>1680</v>
      </c>
      <c r="Q676" s="116"/>
      <c r="R676" s="348">
        <f t="shared" si="11"/>
        <v>380</v>
      </c>
      <c r="S676" s="85">
        <v>280000</v>
      </c>
      <c r="T676" s="78">
        <f>IF(OR(DBGenzai[[#This Row],[標準報酬]]="",DBGenzai[[#This Row],[標準報酬]]=0),"",ROUNDUP(_xlfn.XLOOKUP(DBGenzai[[#This Row],[標準報酬]],HDATE23[月  額],HDATE23[健康保険],"",0,1)-0.5,0))</f>
        <v>14042</v>
      </c>
      <c r="U6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5">
        <f ca="1">IF(DBGenzai[[#This Row],[年齢]]&lt;=69,_xlfn.XLOOKUP(DBGenzai[[#This Row],[標準報酬]],HDATE23[月  額],HDATE23[厚生年金],"",0,1),"0")</f>
        <v>25620</v>
      </c>
      <c r="W676" s="117">
        <v>45976</v>
      </c>
      <c r="X6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30</v>
      </c>
      <c r="Y676" s="114" t="s">
        <v>1712</v>
      </c>
      <c r="Z676" s="112" t="s">
        <v>3012</v>
      </c>
      <c r="AA676" s="115" t="s">
        <v>3273</v>
      </c>
      <c r="AB676" s="115" t="s">
        <v>3274</v>
      </c>
      <c r="AC676" s="104">
        <v>45245</v>
      </c>
      <c r="AD676" s="104">
        <v>45251</v>
      </c>
      <c r="AE676" s="104"/>
      <c r="AF676" s="104"/>
      <c r="AG676" s="234" t="s">
        <v>3289</v>
      </c>
      <c r="AH676" s="112" t="s">
        <v>2081</v>
      </c>
      <c r="AI676" s="118"/>
      <c r="AJ676" s="100">
        <f>DBGenzai[[#This Row],[入社日]]</f>
        <v>45251</v>
      </c>
      <c r="AK676" s="343"/>
      <c r="AL676" s="355"/>
      <c r="AM676" s="77"/>
      <c r="AN676" s="355"/>
      <c r="AO676" s="345" t="s">
        <v>4394</v>
      </c>
    </row>
    <row r="677" spans="1:41">
      <c r="A677" s="112" t="s">
        <v>40</v>
      </c>
      <c r="B677" s="112">
        <v>231116</v>
      </c>
      <c r="C677" s="113">
        <v>242084</v>
      </c>
      <c r="D677" s="82" t="s">
        <v>95</v>
      </c>
      <c r="E677" s="82" t="s">
        <v>4625</v>
      </c>
      <c r="F677" s="82" t="s">
        <v>1985</v>
      </c>
      <c r="G677" s="82" t="s">
        <v>3094</v>
      </c>
      <c r="H677" s="115" t="s">
        <v>3204</v>
      </c>
      <c r="I677" s="115" t="s">
        <v>3205</v>
      </c>
      <c r="J677" s="112" t="s">
        <v>43</v>
      </c>
      <c r="K677" s="112" t="s">
        <v>44</v>
      </c>
      <c r="L677" s="362">
        <v>35182</v>
      </c>
      <c r="M677" s="112">
        <f ca="1">DATEDIF(DBGenzai[[#This Row],[生年月日]],TODAY(),"Y")</f>
        <v>29</v>
      </c>
      <c r="N677" s="348">
        <v>1310</v>
      </c>
      <c r="O677" s="116"/>
      <c r="P677" s="348">
        <v>1710</v>
      </c>
      <c r="Q677" s="116"/>
      <c r="R677" s="348">
        <f t="shared" si="11"/>
        <v>400</v>
      </c>
      <c r="S677" s="85">
        <v>260000</v>
      </c>
      <c r="T677" s="78">
        <f>IF(OR(DBGenzai[[#This Row],[標準報酬]]="",DBGenzai[[#This Row],[標準報酬]]=0),"",ROUNDUP(_xlfn.XLOOKUP(DBGenzai[[#This Row],[標準報酬]],HDATE23[月  額],HDATE23[健康保険],"",0,1)-0.5,0))</f>
        <v>13039</v>
      </c>
      <c r="U6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5">
        <f ca="1">IF(DBGenzai[[#This Row],[年齢]]&lt;=69,_xlfn.XLOOKUP(DBGenzai[[#This Row],[標準報酬]],HDATE23[月  額],HDATE23[厚生年金],"",0,1),"0")</f>
        <v>23790</v>
      </c>
      <c r="W677" s="117">
        <v>47072</v>
      </c>
      <c r="X6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7" s="114" t="s">
        <v>1712</v>
      </c>
      <c r="Z677" s="112" t="s">
        <v>3012</v>
      </c>
      <c r="AA677" s="115" t="s">
        <v>3273</v>
      </c>
      <c r="AB677" s="115" t="s">
        <v>3275</v>
      </c>
      <c r="AC677" s="104">
        <v>45245</v>
      </c>
      <c r="AD677" s="104">
        <v>45251</v>
      </c>
      <c r="AE677" s="104"/>
      <c r="AF677" s="104"/>
      <c r="AG677" s="234" t="s">
        <v>3289</v>
      </c>
      <c r="AH677" s="112" t="s">
        <v>2081</v>
      </c>
      <c r="AI677" s="118"/>
      <c r="AJ677" s="100">
        <f>DBGenzai[[#This Row],[入社日]]</f>
        <v>45251</v>
      </c>
      <c r="AK677" s="343"/>
      <c r="AL677" s="355"/>
      <c r="AM677" s="77"/>
      <c r="AN677" s="355"/>
      <c r="AO677" s="345" t="s">
        <v>4396</v>
      </c>
    </row>
    <row r="678" spans="1:41">
      <c r="A678" s="112" t="s">
        <v>114</v>
      </c>
      <c r="B678" s="112">
        <v>231118</v>
      </c>
      <c r="C678" s="113"/>
      <c r="D678" s="82" t="s">
        <v>1782</v>
      </c>
      <c r="E678" s="101" t="s">
        <v>4624</v>
      </c>
      <c r="F678" s="101" t="s">
        <v>2658</v>
      </c>
      <c r="G678" s="101" t="s">
        <v>2659</v>
      </c>
      <c r="H678" s="115" t="s">
        <v>3222</v>
      </c>
      <c r="I678" s="115" t="s">
        <v>3223</v>
      </c>
      <c r="J678" s="112" t="s">
        <v>43</v>
      </c>
      <c r="K678" s="112" t="s">
        <v>44</v>
      </c>
      <c r="L678" s="362">
        <v>33449</v>
      </c>
      <c r="M678" s="112">
        <f ca="1">DATEDIF(DBGenzai[[#This Row],[生年月日]],TODAY(),"Y")</f>
        <v>34</v>
      </c>
      <c r="N678" s="348">
        <v>1300</v>
      </c>
      <c r="O678" s="116"/>
      <c r="P678" s="348">
        <v>1650</v>
      </c>
      <c r="Q678" s="116"/>
      <c r="R678" s="348">
        <f t="shared" si="11"/>
        <v>350</v>
      </c>
      <c r="S678" s="85">
        <v>200000</v>
      </c>
      <c r="T678" s="78">
        <f>IF(OR(DBGenzai[[#This Row],[標準報酬]]="",DBGenzai[[#This Row],[標準報酬]]=0),"",ROUNDUP(_xlfn.XLOOKUP(DBGenzai[[#This Row],[標準報酬]],HDATE23[月  額],HDATE23[健康保険],"",0,1)-0.5,0))</f>
        <v>10030</v>
      </c>
      <c r="U6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5">
        <f ca="1">IF(DBGenzai[[#This Row],[年齢]]&lt;=69,_xlfn.XLOOKUP(DBGenzai[[#This Row],[標準報酬]],HDATE23[月  額],HDATE23[厚生年金],"",0,1),"0")</f>
        <v>18300</v>
      </c>
      <c r="W678" s="117">
        <v>45735</v>
      </c>
      <c r="X6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4" t="s">
        <v>1712</v>
      </c>
      <c r="Z678" s="112" t="s">
        <v>2559</v>
      </c>
      <c r="AA678" s="83" t="s">
        <v>756</v>
      </c>
      <c r="AB678" s="115" t="s">
        <v>3276</v>
      </c>
      <c r="AC678" s="104">
        <v>45242</v>
      </c>
      <c r="AD678" s="104">
        <v>45254</v>
      </c>
      <c r="AE678" s="104">
        <v>45471</v>
      </c>
      <c r="AF678" s="104"/>
      <c r="AG678" s="104" t="s">
        <v>3290</v>
      </c>
      <c r="AH678" s="112" t="s">
        <v>3295</v>
      </c>
      <c r="AI678" s="118"/>
      <c r="AJ678" s="100">
        <f>DBGenzai[[#This Row],[入社日]]</f>
        <v>45254</v>
      </c>
      <c r="AK678" s="343"/>
      <c r="AL678" s="355"/>
      <c r="AM678" s="77"/>
      <c r="AN678" s="355"/>
      <c r="AO678" s="345"/>
    </row>
    <row r="679" spans="1:41">
      <c r="A679" s="112" t="s">
        <v>114</v>
      </c>
      <c r="B679" s="112">
        <v>231119</v>
      </c>
      <c r="C679" s="113"/>
      <c r="D679" s="114" t="s">
        <v>91</v>
      </c>
      <c r="E679" s="101" t="s">
        <v>4624</v>
      </c>
      <c r="F679" s="101" t="s">
        <v>2658</v>
      </c>
      <c r="G679" s="101" t="s">
        <v>2659</v>
      </c>
      <c r="H679" s="115" t="s">
        <v>3227</v>
      </c>
      <c r="I679" s="115" t="s">
        <v>3228</v>
      </c>
      <c r="J679" s="112" t="s">
        <v>43</v>
      </c>
      <c r="K679" s="112" t="s">
        <v>44</v>
      </c>
      <c r="L679" s="362">
        <v>36246</v>
      </c>
      <c r="M679" s="112">
        <f ca="1">DATEDIF(DBGenzai[[#This Row],[生年月日]],TODAY(),"Y")</f>
        <v>26</v>
      </c>
      <c r="N679" s="348">
        <v>1300</v>
      </c>
      <c r="O679" s="116"/>
      <c r="P679" s="348">
        <v>1650</v>
      </c>
      <c r="Q679" s="116"/>
      <c r="R679" s="348">
        <f t="shared" si="11"/>
        <v>350</v>
      </c>
      <c r="S679" s="85">
        <v>320000</v>
      </c>
      <c r="T679" s="78">
        <f>IF(OR(DBGenzai[[#This Row],[標準報酬]]="",DBGenzai[[#This Row],[標準報酬]]=0),"",ROUNDUP(_xlfn.XLOOKUP(DBGenzai[[#This Row],[標準報酬]],HDATE23[月  額],HDATE23[健康保険],"",0,1)-0.5,0))</f>
        <v>16048</v>
      </c>
      <c r="U6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5">
        <f ca="1">IF(DBGenzai[[#This Row],[年齢]]&lt;=69,_xlfn.XLOOKUP(DBGenzai[[#This Row],[標準報酬]],HDATE23[月  額],HDATE23[厚生年金],"",0,1),"0")</f>
        <v>29280</v>
      </c>
      <c r="W679" s="117">
        <v>46915</v>
      </c>
      <c r="X6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4" t="s">
        <v>1712</v>
      </c>
      <c r="Z679" s="112" t="s">
        <v>2559</v>
      </c>
      <c r="AA679" s="83" t="s">
        <v>756</v>
      </c>
      <c r="AB679" s="115" t="s">
        <v>3276</v>
      </c>
      <c r="AC679" s="104">
        <v>45252</v>
      </c>
      <c r="AD679" s="104">
        <v>45254</v>
      </c>
      <c r="AE679" s="104">
        <v>45930</v>
      </c>
      <c r="AF679" s="104"/>
      <c r="AG679" s="104" t="s">
        <v>3290</v>
      </c>
      <c r="AH679" s="112" t="s">
        <v>2081</v>
      </c>
      <c r="AI679" s="118"/>
      <c r="AJ679" s="100">
        <f>DBGenzai[[#This Row],[入社日]]</f>
        <v>45254</v>
      </c>
      <c r="AK679" s="343"/>
      <c r="AL679" s="355"/>
      <c r="AM679" s="77"/>
      <c r="AN679" s="355"/>
      <c r="AO679" s="345"/>
    </row>
    <row r="680" spans="1:41">
      <c r="A680" s="112" t="s">
        <v>114</v>
      </c>
      <c r="B680" s="112">
        <v>231120</v>
      </c>
      <c r="C680" s="113"/>
      <c r="D680" s="114" t="s">
        <v>3229</v>
      </c>
      <c r="E680" s="82"/>
      <c r="F680" s="82"/>
      <c r="G680" s="82"/>
      <c r="H680" s="115" t="s">
        <v>3386</v>
      </c>
      <c r="I680" s="115" t="s">
        <v>3387</v>
      </c>
      <c r="J680" s="112" t="s">
        <v>43</v>
      </c>
      <c r="K680" s="112" t="s">
        <v>44</v>
      </c>
      <c r="L680" s="362">
        <v>34858</v>
      </c>
      <c r="M680" s="112">
        <f ca="1">DATEDIF(DBGenzai[[#This Row],[生年月日]],TODAY(),"Y")</f>
        <v>30</v>
      </c>
      <c r="N680" s="348">
        <v>1300</v>
      </c>
      <c r="O680" s="116"/>
      <c r="P680" s="348">
        <v>1900</v>
      </c>
      <c r="Q680" s="116"/>
      <c r="R680" s="348">
        <f t="shared" si="11"/>
        <v>600</v>
      </c>
      <c r="S680" s="85">
        <v>200000</v>
      </c>
      <c r="T680" s="78">
        <f>IF(OR(DBGenzai[[#This Row],[標準報酬]]="",DBGenzai[[#This Row],[標準報酬]]=0),"",ROUNDUP(_xlfn.XLOOKUP(DBGenzai[[#This Row],[標準報酬]],HDATE23[月  額],HDATE23[健康保険],"",0,1)-0.5,0))</f>
        <v>10030</v>
      </c>
      <c r="U6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5">
        <f ca="1">IF(DBGenzai[[#This Row],[年齢]]&lt;=69,_xlfn.XLOOKUP(DBGenzai[[#This Row],[標準報酬]],HDATE23[月  額],HDATE23[厚生年金],"",0,1),"0")</f>
        <v>18300</v>
      </c>
      <c r="W680" s="117">
        <v>46420</v>
      </c>
      <c r="X68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4" t="s">
        <v>1712</v>
      </c>
      <c r="Z680" s="80" t="s">
        <v>208</v>
      </c>
      <c r="AA680" s="83" t="s">
        <v>332</v>
      </c>
      <c r="AB680" s="83" t="s">
        <v>3277</v>
      </c>
      <c r="AC680" s="104"/>
      <c r="AD680" s="104">
        <v>45258</v>
      </c>
      <c r="AE680" s="104">
        <v>45401</v>
      </c>
      <c r="AF680" s="104"/>
      <c r="AG680" s="104" t="s">
        <v>3291</v>
      </c>
      <c r="AH680" s="112" t="s">
        <v>2081</v>
      </c>
      <c r="AI680" s="118"/>
      <c r="AJ680" s="100">
        <f>DBGenzai[[#This Row],[入社日]]</f>
        <v>45258</v>
      </c>
      <c r="AK680" s="343"/>
      <c r="AL680" s="355"/>
      <c r="AM680" s="77"/>
      <c r="AN680" s="355"/>
      <c r="AO680" s="345"/>
    </row>
    <row r="681" spans="1:41">
      <c r="A681" s="112" t="s">
        <v>40</v>
      </c>
      <c r="B681" s="112">
        <v>231201</v>
      </c>
      <c r="C681" s="113">
        <v>232046</v>
      </c>
      <c r="D681" s="82" t="s">
        <v>3755</v>
      </c>
      <c r="E681" s="101" t="s">
        <v>4630</v>
      </c>
      <c r="F681" s="256" t="s">
        <v>3771</v>
      </c>
      <c r="G681" s="256" t="s">
        <v>3772</v>
      </c>
      <c r="H681" s="115" t="s">
        <v>4299</v>
      </c>
      <c r="I681" s="115" t="s">
        <v>3226</v>
      </c>
      <c r="J681" s="112" t="s">
        <v>1951</v>
      </c>
      <c r="K681" s="112" t="s">
        <v>44</v>
      </c>
      <c r="L681" s="362">
        <v>34068</v>
      </c>
      <c r="M681" s="112">
        <f ca="1">DATEDIF(DBGenzai[[#This Row],[生年月日]],TODAY(),"Y")</f>
        <v>32</v>
      </c>
      <c r="N681" s="348">
        <v>1110</v>
      </c>
      <c r="O681" s="116"/>
      <c r="P681" s="348">
        <v>1670</v>
      </c>
      <c r="Q681" s="116"/>
      <c r="R681" s="348">
        <f t="shared" si="11"/>
        <v>560</v>
      </c>
      <c r="S681" s="85">
        <v>126000</v>
      </c>
      <c r="T681" s="78">
        <f>IF(OR(DBGenzai[[#This Row],[標準報酬]]="",DBGenzai[[#This Row],[標準報酬]]=0),"",ROUNDUP(_xlfn.XLOOKUP(DBGenzai[[#This Row],[標準報酬]],HDATE23[月  額],HDATE23[健康保険],"",0,1)-0.5,0))</f>
        <v>6319</v>
      </c>
      <c r="U6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5">
        <f ca="1">IF(DBGenzai[[#This Row],[年齢]]&lt;=69,_xlfn.XLOOKUP(DBGenzai[[#This Row],[標準報酬]],HDATE23[月  額],HDATE23[厚生年金],"",0,1),"0")</f>
        <v>11529</v>
      </c>
      <c r="W681" s="117">
        <v>47505</v>
      </c>
      <c r="X6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4" t="s">
        <v>2799</v>
      </c>
      <c r="Z681" s="80" t="s">
        <v>2020</v>
      </c>
      <c r="AA681" s="115" t="s">
        <v>3901</v>
      </c>
      <c r="AB681" s="115" t="s">
        <v>3278</v>
      </c>
      <c r="AC681" s="104" t="s">
        <v>1697</v>
      </c>
      <c r="AD681" s="104">
        <v>45261</v>
      </c>
      <c r="AE681" s="104"/>
      <c r="AF681" s="104"/>
      <c r="AG681" s="104" t="s">
        <v>3292</v>
      </c>
      <c r="AH681" s="112" t="s">
        <v>2081</v>
      </c>
      <c r="AI681" s="118"/>
      <c r="AJ681" s="100">
        <f>DBGenzai[[#This Row],[入社日]]</f>
        <v>45261</v>
      </c>
      <c r="AK681" s="343"/>
      <c r="AL681" s="355"/>
      <c r="AM681" s="77"/>
      <c r="AN681" s="355"/>
      <c r="AO681" s="345"/>
    </row>
    <row r="682" spans="1:41">
      <c r="A682" s="112" t="s">
        <v>114</v>
      </c>
      <c r="B682" s="112">
        <v>231202</v>
      </c>
      <c r="C682" s="113"/>
      <c r="D682" s="114" t="s">
        <v>91</v>
      </c>
      <c r="E682" s="417" t="s">
        <v>4624</v>
      </c>
      <c r="F682" s="101" t="s">
        <v>2658</v>
      </c>
      <c r="G682" s="101" t="s">
        <v>2659</v>
      </c>
      <c r="H682" s="115" t="s">
        <v>3207</v>
      </c>
      <c r="I682" s="115" t="s">
        <v>3208</v>
      </c>
      <c r="J682" s="112" t="s">
        <v>43</v>
      </c>
      <c r="K682" s="112" t="s">
        <v>44</v>
      </c>
      <c r="L682" s="362">
        <v>34804</v>
      </c>
      <c r="M682" s="112">
        <f ca="1">DATEDIF(DBGenzai[[#This Row],[生年月日]],TODAY(),"Y")</f>
        <v>30</v>
      </c>
      <c r="N682" s="348">
        <v>1300</v>
      </c>
      <c r="O682" s="116"/>
      <c r="P682" s="348">
        <v>1650</v>
      </c>
      <c r="Q682" s="116"/>
      <c r="R682" s="348">
        <f t="shared" si="11"/>
        <v>350</v>
      </c>
      <c r="S682" s="85">
        <v>300000</v>
      </c>
      <c r="T682" s="78">
        <f>IF(OR(DBGenzai[[#This Row],[標準報酬]]="",DBGenzai[[#This Row],[標準報酬]]=0),"",ROUNDUP(_xlfn.XLOOKUP(DBGenzai[[#This Row],[標準報酬]],HDATE23[月  額],HDATE23[健康保険],"",0,1)-0.5,0))</f>
        <v>15045</v>
      </c>
      <c r="U6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5">
        <f ca="1">IF(DBGenzai[[#This Row],[年齢]]&lt;=69,_xlfn.XLOOKUP(DBGenzai[[#This Row],[標準報酬]],HDATE23[月  額],HDATE23[厚生年金],"",0,1),"0")</f>
        <v>27450</v>
      </c>
      <c r="W682" s="117">
        <v>45903</v>
      </c>
      <c r="X68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4" t="s">
        <v>1712</v>
      </c>
      <c r="Z682" s="112" t="s">
        <v>3280</v>
      </c>
      <c r="AA682" s="115" t="s">
        <v>3332</v>
      </c>
      <c r="AB682" s="115" t="s">
        <v>3279</v>
      </c>
      <c r="AC682" s="104">
        <v>45258</v>
      </c>
      <c r="AD682" s="104">
        <v>45261</v>
      </c>
      <c r="AE682" s="104">
        <v>45896</v>
      </c>
      <c r="AF682" s="104"/>
      <c r="AG682" s="104" t="s">
        <v>3292</v>
      </c>
      <c r="AH682" s="112" t="s">
        <v>2081</v>
      </c>
      <c r="AI682" s="118"/>
      <c r="AJ682" s="100">
        <f>DBGenzai[[#This Row],[入社日]]</f>
        <v>45261</v>
      </c>
      <c r="AK682" s="343"/>
      <c r="AL682" s="355"/>
      <c r="AM682" s="77"/>
      <c r="AN682" s="355"/>
      <c r="AO682" s="345"/>
    </row>
    <row r="683" spans="1:41">
      <c r="A683" s="112" t="s">
        <v>114</v>
      </c>
      <c r="B683" s="112">
        <v>231203</v>
      </c>
      <c r="C683" s="113">
        <v>222060</v>
      </c>
      <c r="D683" s="114" t="s">
        <v>76</v>
      </c>
      <c r="E683" s="82" t="s">
        <v>4623</v>
      </c>
      <c r="F683" s="82" t="s">
        <v>1975</v>
      </c>
      <c r="G683" s="44" t="s">
        <v>2644</v>
      </c>
      <c r="H683" s="115" t="s">
        <v>3232</v>
      </c>
      <c r="I683" s="115" t="s">
        <v>3233</v>
      </c>
      <c r="J683" s="112" t="s">
        <v>43</v>
      </c>
      <c r="K683" s="112" t="s">
        <v>44</v>
      </c>
      <c r="L683" s="362">
        <v>36803</v>
      </c>
      <c r="M683" s="112">
        <f ca="1">DATEDIF(DBGenzai[[#This Row],[生年月日]],TODAY(),"Y")</f>
        <v>25</v>
      </c>
      <c r="N683" s="348">
        <v>1200</v>
      </c>
      <c r="O683" s="116"/>
      <c r="P683" s="348">
        <v>1680</v>
      </c>
      <c r="Q683" s="116"/>
      <c r="R683" s="348">
        <f t="shared" si="11"/>
        <v>480</v>
      </c>
      <c r="S683" s="85">
        <v>190000</v>
      </c>
      <c r="T683" s="78">
        <f>IF(OR(DBGenzai[[#This Row],[標準報酬]]="",DBGenzai[[#This Row],[標準報酬]]=0),"",ROUNDUP(_xlfn.XLOOKUP(DBGenzai[[#This Row],[標準報酬]],HDATE23[月  額],HDATE23[健康保険],"",0,1)-0.5,0))</f>
        <v>9528</v>
      </c>
      <c r="U6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5">
        <f ca="1">IF(DBGenzai[[#This Row],[年齢]]&lt;=69,_xlfn.XLOOKUP(DBGenzai[[#This Row],[標準報酬]],HDATE23[月  額],HDATE23[厚生年金],"",0,1),"0")</f>
        <v>17385</v>
      </c>
      <c r="W683" s="117">
        <v>45623</v>
      </c>
      <c r="X6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4" t="s">
        <v>46</v>
      </c>
      <c r="Z683" s="80" t="s">
        <v>777</v>
      </c>
      <c r="AA683" s="83" t="s">
        <v>778</v>
      </c>
      <c r="AB683" s="83" t="s">
        <v>3281</v>
      </c>
      <c r="AC683" s="104">
        <v>45257</v>
      </c>
      <c r="AD683" s="104">
        <v>45261</v>
      </c>
      <c r="AE683" s="104">
        <v>45480</v>
      </c>
      <c r="AF683" s="104"/>
      <c r="AG683" s="104" t="s">
        <v>3292</v>
      </c>
      <c r="AH683" s="112" t="s">
        <v>2081</v>
      </c>
      <c r="AI683" s="118"/>
      <c r="AJ683" s="100">
        <f>DBGenzai[[#This Row],[入社日]]</f>
        <v>45261</v>
      </c>
      <c r="AK683" s="343"/>
      <c r="AL683" s="355"/>
      <c r="AM683" s="77"/>
      <c r="AN683" s="355"/>
      <c r="AO683" s="345"/>
    </row>
    <row r="684" spans="1:41">
      <c r="A684" s="112" t="s">
        <v>114</v>
      </c>
      <c r="B684" s="112">
        <v>231204</v>
      </c>
      <c r="C684" s="113">
        <v>222059</v>
      </c>
      <c r="D684" s="114" t="s">
        <v>76</v>
      </c>
      <c r="E684" s="82" t="s">
        <v>4623</v>
      </c>
      <c r="F684" s="82" t="s">
        <v>1975</v>
      </c>
      <c r="G684" s="44" t="s">
        <v>2644</v>
      </c>
      <c r="H684" s="115" t="s">
        <v>3234</v>
      </c>
      <c r="I684" s="115" t="s">
        <v>3235</v>
      </c>
      <c r="J684" s="112" t="s">
        <v>43</v>
      </c>
      <c r="K684" s="112" t="s">
        <v>44</v>
      </c>
      <c r="L684" s="362">
        <v>36471</v>
      </c>
      <c r="M684" s="112">
        <f ca="1">DATEDIF(DBGenzai[[#This Row],[生年月日]],TODAY(),"Y")</f>
        <v>26</v>
      </c>
      <c r="N684" s="348">
        <v>1300</v>
      </c>
      <c r="O684" s="116"/>
      <c r="P684" s="348">
        <v>1680</v>
      </c>
      <c r="Q684" s="116"/>
      <c r="R684" s="348">
        <f t="shared" si="11"/>
        <v>380</v>
      </c>
      <c r="S684" s="85">
        <v>260000</v>
      </c>
      <c r="T684" s="78">
        <f>IF(OR(DBGenzai[[#This Row],[標準報酬]]="",DBGenzai[[#This Row],[標準報酬]]=0),"",ROUNDUP(_xlfn.XLOOKUP(DBGenzai[[#This Row],[標準報酬]],HDATE23[月  額],HDATE23[健康保険],"",0,1)-0.5,0))</f>
        <v>13039</v>
      </c>
      <c r="U6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5">
        <f ca="1">IF(DBGenzai[[#This Row],[年齢]]&lt;=69,_xlfn.XLOOKUP(DBGenzai[[#This Row],[標準報酬]],HDATE23[月  額],HDATE23[厚生年金],"",0,1),"0")</f>
        <v>23790</v>
      </c>
      <c r="W684" s="117">
        <v>45988</v>
      </c>
      <c r="X6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4" t="s">
        <v>46</v>
      </c>
      <c r="Z684" s="112" t="s">
        <v>2013</v>
      </c>
      <c r="AA684" s="115" t="s">
        <v>2870</v>
      </c>
      <c r="AB684" s="115" t="s">
        <v>2871</v>
      </c>
      <c r="AC684" s="104">
        <v>45257</v>
      </c>
      <c r="AD684" s="104">
        <v>45261</v>
      </c>
      <c r="AE684" s="104">
        <v>45693</v>
      </c>
      <c r="AF684" s="104"/>
      <c r="AG684" s="104" t="s">
        <v>3292</v>
      </c>
      <c r="AH684" s="112" t="s">
        <v>2081</v>
      </c>
      <c r="AI684" s="118"/>
      <c r="AJ684" s="100">
        <f>DBGenzai[[#This Row],[入社日]]</f>
        <v>45261</v>
      </c>
      <c r="AK684" s="343"/>
      <c r="AL684" s="355"/>
      <c r="AM684" s="77"/>
      <c r="AN684" s="355"/>
      <c r="AO684" s="345" t="s">
        <v>4394</v>
      </c>
    </row>
    <row r="685" spans="1:41">
      <c r="A685" s="112" t="s">
        <v>114</v>
      </c>
      <c r="B685" s="112">
        <v>231205</v>
      </c>
      <c r="C685" s="113">
        <v>222061</v>
      </c>
      <c r="D685" s="114" t="s">
        <v>3756</v>
      </c>
      <c r="E685" s="101" t="s">
        <v>4622</v>
      </c>
      <c r="F685" s="82" t="s">
        <v>2641</v>
      </c>
      <c r="G685" s="82" t="s">
        <v>2650</v>
      </c>
      <c r="H685" s="115" t="s">
        <v>3236</v>
      </c>
      <c r="I685" s="115" t="s">
        <v>3237</v>
      </c>
      <c r="J685" s="112" t="s">
        <v>43</v>
      </c>
      <c r="K685" s="112" t="s">
        <v>44</v>
      </c>
      <c r="L685" s="362">
        <v>35805</v>
      </c>
      <c r="M685" s="112">
        <f ca="1">DATEDIF(DBGenzai[[#This Row],[生年月日]],TODAY(),"Y")</f>
        <v>27</v>
      </c>
      <c r="N685" s="348">
        <v>1300</v>
      </c>
      <c r="O685" s="116"/>
      <c r="P685" s="348">
        <v>1660</v>
      </c>
      <c r="Q685" s="116"/>
      <c r="R685" s="348">
        <f t="shared" si="11"/>
        <v>360</v>
      </c>
      <c r="S685" s="85">
        <v>280000</v>
      </c>
      <c r="T685" s="78">
        <f>IF(OR(DBGenzai[[#This Row],[標準報酬]]="",DBGenzai[[#This Row],[標準報酬]]=0),"",ROUNDUP(_xlfn.XLOOKUP(DBGenzai[[#This Row],[標準報酬]],HDATE23[月  額],HDATE23[健康保険],"",0,1)-0.5,0))</f>
        <v>14042</v>
      </c>
      <c r="U6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5">
        <f ca="1">IF(DBGenzai[[#This Row],[年齢]]&lt;=69,_xlfn.XLOOKUP(DBGenzai[[#This Row],[標準報酬]],HDATE23[月  額],HDATE23[厚生年金],"",0,1),"0")</f>
        <v>25620</v>
      </c>
      <c r="W685" s="117">
        <v>45988</v>
      </c>
      <c r="X6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4" t="s">
        <v>46</v>
      </c>
      <c r="Z685" s="80" t="s">
        <v>81</v>
      </c>
      <c r="AA685" s="83" t="s">
        <v>731</v>
      </c>
      <c r="AB685" s="83" t="s">
        <v>1912</v>
      </c>
      <c r="AC685" s="104">
        <v>45257</v>
      </c>
      <c r="AD685" s="104">
        <v>45261</v>
      </c>
      <c r="AE685" s="104">
        <v>45721</v>
      </c>
      <c r="AF685" s="104"/>
      <c r="AG685" s="104" t="s">
        <v>3292</v>
      </c>
      <c r="AH685" s="112" t="s">
        <v>2081</v>
      </c>
      <c r="AI685" s="282" t="s">
        <v>3444</v>
      </c>
      <c r="AJ685" s="100">
        <f>DBGenzai[[#This Row],[入社日]]</f>
        <v>45261</v>
      </c>
      <c r="AK685" s="343"/>
      <c r="AL685" s="355"/>
      <c r="AM685" s="77"/>
      <c r="AN685" s="355"/>
      <c r="AO685" s="345"/>
    </row>
    <row r="686" spans="1:41">
      <c r="A686" s="112" t="s">
        <v>40</v>
      </c>
      <c r="B686" s="112">
        <v>231207</v>
      </c>
      <c r="C686" s="113"/>
      <c r="D686" s="114" t="s">
        <v>234</v>
      </c>
      <c r="E686" s="101" t="s">
        <v>4640</v>
      </c>
      <c r="F686" s="256" t="s">
        <v>2749</v>
      </c>
      <c r="G686" s="256" t="s">
        <v>2750</v>
      </c>
      <c r="H686" s="115" t="s">
        <v>3247</v>
      </c>
      <c r="I686" s="115" t="s">
        <v>3248</v>
      </c>
      <c r="J686" s="112" t="s">
        <v>43</v>
      </c>
      <c r="K686" s="112" t="s">
        <v>44</v>
      </c>
      <c r="L686" s="362">
        <v>36161</v>
      </c>
      <c r="M686" s="112">
        <f ca="1">DATEDIF(DBGenzai[[#This Row],[生年月日]],TODAY(),"Y")</f>
        <v>26</v>
      </c>
      <c r="N686" s="348">
        <v>1300</v>
      </c>
      <c r="O686" s="116"/>
      <c r="P686" s="348">
        <v>1700</v>
      </c>
      <c r="Q686" s="116"/>
      <c r="R686" s="348">
        <f t="shared" si="11"/>
        <v>400</v>
      </c>
      <c r="S686" s="85">
        <v>240000</v>
      </c>
      <c r="T686" s="78">
        <f>IF(OR(DBGenzai[[#This Row],[標準報酬]]="",DBGenzai[[#This Row],[標準報酬]]=0),"",ROUNDUP(_xlfn.XLOOKUP(DBGenzai[[#This Row],[標準報酬]],HDATE23[月  額],HDATE23[健康保険],"",0,1)-0.5,0))</f>
        <v>12036</v>
      </c>
      <c r="U6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5">
        <f ca="1">IF(DBGenzai[[#This Row],[年齢]]&lt;=69,_xlfn.XLOOKUP(DBGenzai[[#This Row],[標準報酬]],HDATE23[月  額],HDATE23[厚生年金],"",0,1),"0")</f>
        <v>21960</v>
      </c>
      <c r="W686" s="117">
        <v>47084</v>
      </c>
      <c r="X6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6" s="114" t="s">
        <v>46</v>
      </c>
      <c r="Z686" s="80" t="s">
        <v>238</v>
      </c>
      <c r="AA686" s="83" t="s">
        <v>312</v>
      </c>
      <c r="AB686" s="83" t="s">
        <v>4232</v>
      </c>
      <c r="AC686" s="104" t="s">
        <v>1697</v>
      </c>
      <c r="AD686" s="104">
        <v>45261</v>
      </c>
      <c r="AE686" s="104"/>
      <c r="AF686" s="104"/>
      <c r="AG686" s="104" t="s">
        <v>3292</v>
      </c>
      <c r="AH686" s="112" t="s">
        <v>2081</v>
      </c>
      <c r="AI686" s="118"/>
      <c r="AJ686" s="100">
        <f>DBGenzai[[#This Row],[入社日]]</f>
        <v>45261</v>
      </c>
      <c r="AK686" s="343"/>
      <c r="AL686" s="355"/>
      <c r="AM686" s="77"/>
      <c r="AN686" s="355"/>
      <c r="AO686" s="345"/>
    </row>
    <row r="687" spans="1:41">
      <c r="A687" s="112" t="s">
        <v>40</v>
      </c>
      <c r="B687" s="112">
        <v>231208</v>
      </c>
      <c r="C687" s="423"/>
      <c r="D687" s="114" t="s">
        <v>234</v>
      </c>
      <c r="E687" s="101" t="s">
        <v>4640</v>
      </c>
      <c r="F687" s="256" t="s">
        <v>2749</v>
      </c>
      <c r="G687" s="256" t="s">
        <v>2750</v>
      </c>
      <c r="H687" s="115" t="s">
        <v>3252</v>
      </c>
      <c r="I687" s="115" t="s">
        <v>3253</v>
      </c>
      <c r="J687" s="112" t="s">
        <v>43</v>
      </c>
      <c r="K687" s="112" t="s">
        <v>44</v>
      </c>
      <c r="L687" s="362">
        <v>36021</v>
      </c>
      <c r="M687" s="112">
        <f ca="1">DATEDIF(DBGenzai[[#This Row],[生年月日]],TODAY(),"Y")</f>
        <v>27</v>
      </c>
      <c r="N687" s="348">
        <v>1300</v>
      </c>
      <c r="O687" s="434"/>
      <c r="P687" s="348">
        <v>1700</v>
      </c>
      <c r="Q687" s="434"/>
      <c r="R687" s="348">
        <f t="shared" si="11"/>
        <v>400</v>
      </c>
      <c r="S687" s="85">
        <v>240000</v>
      </c>
      <c r="T687" s="78">
        <f>IF(OR(DBGenzai[[#This Row],[標準報酬]]="",DBGenzai[[#This Row],[標準報酬]]=0),"",ROUNDUP(_xlfn.XLOOKUP(DBGenzai[[#This Row],[標準報酬]],HDATE23[月  額],HDATE23[健康保険],"",0,1)-0.5,0))</f>
        <v>12036</v>
      </c>
      <c r="U6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8">
        <f ca="1">IF(DBGenzai[[#This Row],[年齢]]&lt;=69,_xlfn.XLOOKUP(DBGenzai[[#This Row],[標準報酬]],HDATE23[月  額],HDATE23[厚生年金],"",0,1),"0")</f>
        <v>21960</v>
      </c>
      <c r="W687" s="436">
        <v>47087</v>
      </c>
      <c r="X6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7" s="438" t="s">
        <v>1712</v>
      </c>
      <c r="Z687" s="77" t="s">
        <v>238</v>
      </c>
      <c r="AA687" s="323" t="s">
        <v>239</v>
      </c>
      <c r="AB687" s="323" t="s">
        <v>4228</v>
      </c>
      <c r="AC687" s="104">
        <v>45260</v>
      </c>
      <c r="AD687" s="442">
        <v>45261</v>
      </c>
      <c r="AE687" s="234"/>
      <c r="AF687" s="234"/>
      <c r="AG687" s="104" t="s">
        <v>3292</v>
      </c>
      <c r="AH687" s="112" t="s">
        <v>2081</v>
      </c>
      <c r="AI687" s="118"/>
      <c r="AJ687" s="100">
        <f>DBGenzai[[#This Row],[入社日]]</f>
        <v>45261</v>
      </c>
      <c r="AK687" s="343"/>
      <c r="AL687" s="355"/>
      <c r="AM687" s="77"/>
      <c r="AN687" s="355"/>
      <c r="AO687" s="345"/>
    </row>
    <row r="688" spans="1:41">
      <c r="A688" s="112" t="s">
        <v>40</v>
      </c>
      <c r="B688" s="112">
        <v>231206</v>
      </c>
      <c r="C688" s="113">
        <v>212046</v>
      </c>
      <c r="D688" s="114" t="s">
        <v>107</v>
      </c>
      <c r="E688" s="101" t="s">
        <v>4622</v>
      </c>
      <c r="F688" s="82" t="s">
        <v>1854</v>
      </c>
      <c r="G688" s="82" t="s">
        <v>3842</v>
      </c>
      <c r="H688" s="115" t="s">
        <v>3230</v>
      </c>
      <c r="I688" s="115" t="s">
        <v>3231</v>
      </c>
      <c r="J688" s="112" t="s">
        <v>43</v>
      </c>
      <c r="K688" s="112" t="s">
        <v>44</v>
      </c>
      <c r="L688" s="362">
        <v>36983</v>
      </c>
      <c r="M688" s="112">
        <f ca="1">DATEDIF(DBGenzai[[#This Row],[生年月日]],TODAY(),"Y")</f>
        <v>24</v>
      </c>
      <c r="N688" s="348">
        <v>1300</v>
      </c>
      <c r="O688" s="116"/>
      <c r="P688" s="348">
        <v>1680</v>
      </c>
      <c r="Q688" s="116"/>
      <c r="R688" s="348">
        <f t="shared" si="11"/>
        <v>380</v>
      </c>
      <c r="S688" s="85">
        <v>240000</v>
      </c>
      <c r="T688" s="78">
        <f>IF(OR(DBGenzai[[#This Row],[標準報酬]]="",DBGenzai[[#This Row],[標準報酬]]=0),"",ROUNDUP(_xlfn.XLOOKUP(DBGenzai[[#This Row],[標準報酬]],HDATE23[月  額],HDATE23[健康保険],"",0,1)-0.5,0))</f>
        <v>12036</v>
      </c>
      <c r="U6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5">
        <f ca="1">IF(DBGenzai[[#This Row],[年齢]]&lt;=69,_xlfn.XLOOKUP(DBGenzai[[#This Row],[標準報酬]],HDATE23[月  額],HDATE23[厚生年金],"",0,1),"0")</f>
        <v>21960</v>
      </c>
      <c r="W688" s="117">
        <v>47084</v>
      </c>
      <c r="X6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8" s="114" t="s">
        <v>46</v>
      </c>
      <c r="Z688" s="321" t="s">
        <v>777</v>
      </c>
      <c r="AA688" s="322" t="s">
        <v>778</v>
      </c>
      <c r="AB688" s="83" t="s">
        <v>3281</v>
      </c>
      <c r="AC688" s="104">
        <v>45257</v>
      </c>
      <c r="AD688" s="104">
        <v>45261</v>
      </c>
      <c r="AE688" s="104"/>
      <c r="AF688" s="104"/>
      <c r="AG688" s="104" t="s">
        <v>3292</v>
      </c>
      <c r="AH688" s="112" t="s">
        <v>2081</v>
      </c>
      <c r="AI688" s="118"/>
      <c r="AJ688" s="100">
        <f>DBGenzai[[#This Row],[入社日]]</f>
        <v>45261</v>
      </c>
      <c r="AK688" s="343"/>
      <c r="AL688" s="355"/>
      <c r="AM688" s="77"/>
      <c r="AN688" s="355"/>
      <c r="AO688" s="345"/>
    </row>
    <row r="689" spans="1:41">
      <c r="A689" s="112" t="s">
        <v>40</v>
      </c>
      <c r="B689" s="112">
        <v>231214</v>
      </c>
      <c r="C689" s="113">
        <v>232128</v>
      </c>
      <c r="D689" s="114" t="s">
        <v>152</v>
      </c>
      <c r="E689" s="82" t="s">
        <v>4630</v>
      </c>
      <c r="F689" s="256" t="s">
        <v>3771</v>
      </c>
      <c r="G689" s="256" t="s">
        <v>3772</v>
      </c>
      <c r="H689" s="115" t="s">
        <v>3245</v>
      </c>
      <c r="I689" s="115" t="s">
        <v>3246</v>
      </c>
      <c r="J689" s="112" t="s">
        <v>43</v>
      </c>
      <c r="K689" s="112" t="s">
        <v>44</v>
      </c>
      <c r="L689" s="362">
        <v>37519</v>
      </c>
      <c r="M689" s="112">
        <f ca="1">DATEDIF(DBGenzai[[#This Row],[生年月日]],TODAY(),"Y")</f>
        <v>23</v>
      </c>
      <c r="N689" s="348">
        <v>1300</v>
      </c>
      <c r="O689" s="116"/>
      <c r="P689" s="348">
        <v>1710</v>
      </c>
      <c r="Q689" s="116"/>
      <c r="R689" s="348">
        <f t="shared" si="11"/>
        <v>410</v>
      </c>
      <c r="S689" s="85">
        <v>260000</v>
      </c>
      <c r="T689" s="78">
        <f>IF(OR(DBGenzai[[#This Row],[標準報酬]]="",DBGenzai[[#This Row],[標準報酬]]=0),"",ROUNDUP(_xlfn.XLOOKUP(DBGenzai[[#This Row],[標準報酬]],HDATE23[月  額],HDATE23[健康保険],"",0,1)-0.5,0))</f>
        <v>13039</v>
      </c>
      <c r="U6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5">
        <f ca="1">IF(DBGenzai[[#This Row],[年齢]]&lt;=69,_xlfn.XLOOKUP(DBGenzai[[#This Row],[標準報酬]],HDATE23[月  額],HDATE23[厚生年金],"",0,1),"0")</f>
        <v>23790</v>
      </c>
      <c r="W689" s="117">
        <v>47084</v>
      </c>
      <c r="X68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9" s="114" t="s">
        <v>46</v>
      </c>
      <c r="Z689" s="112" t="s">
        <v>2521</v>
      </c>
      <c r="AA689" s="115" t="s">
        <v>3285</v>
      </c>
      <c r="AB689" s="115" t="s">
        <v>3284</v>
      </c>
      <c r="AC689" s="104">
        <v>45257</v>
      </c>
      <c r="AD689" s="104">
        <v>45264</v>
      </c>
      <c r="AE689" s="104"/>
      <c r="AF689" s="104"/>
      <c r="AG689" s="104" t="s">
        <v>3293</v>
      </c>
      <c r="AH689" s="112" t="s">
        <v>3294</v>
      </c>
      <c r="AI689" s="118"/>
      <c r="AJ689" s="100">
        <f>DBGenzai[[#This Row],[入社日]]</f>
        <v>45264</v>
      </c>
      <c r="AK689" s="343"/>
      <c r="AL689" s="355"/>
      <c r="AM689" s="77"/>
      <c r="AN689" s="355"/>
      <c r="AO689" s="345"/>
    </row>
    <row r="690" spans="1:41">
      <c r="A690" s="112" t="s">
        <v>114</v>
      </c>
      <c r="B690" s="112">
        <v>231210</v>
      </c>
      <c r="C690" s="113">
        <v>242091</v>
      </c>
      <c r="D690" s="114" t="s">
        <v>95</v>
      </c>
      <c r="E690" s="82" t="s">
        <v>4626</v>
      </c>
      <c r="F690" s="82" t="s">
        <v>1984</v>
      </c>
      <c r="G690" s="82" t="s">
        <v>2650</v>
      </c>
      <c r="H690" s="115" t="s">
        <v>3238</v>
      </c>
      <c r="I690" s="115" t="s">
        <v>3256</v>
      </c>
      <c r="J690" s="112" t="s">
        <v>43</v>
      </c>
      <c r="K690" s="112" t="s">
        <v>44</v>
      </c>
      <c r="L690" s="362">
        <v>37378</v>
      </c>
      <c r="M690" s="112">
        <f ca="1">DATEDIF(DBGenzai[[#This Row],[生年月日]],TODAY(),"Y")</f>
        <v>23</v>
      </c>
      <c r="N690" s="348">
        <v>1300</v>
      </c>
      <c r="O690" s="116"/>
      <c r="P690" s="348">
        <v>1660</v>
      </c>
      <c r="Q690" s="116"/>
      <c r="R690" s="348">
        <f t="shared" si="11"/>
        <v>360</v>
      </c>
      <c r="S690" s="85">
        <v>280000</v>
      </c>
      <c r="T690" s="78">
        <f>IF(OR(DBGenzai[[#This Row],[標準報酬]]="",DBGenzai[[#This Row],[標準報酬]]=0),"",ROUNDUP(_xlfn.XLOOKUP(DBGenzai[[#This Row],[標準報酬]],HDATE23[月  額],HDATE23[健康保険],"",0,1)-0.5,0))</f>
        <v>14042</v>
      </c>
      <c r="U6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5">
        <f ca="1">IF(DBGenzai[[#This Row],[年齢]]&lt;=69,_xlfn.XLOOKUP(DBGenzai[[#This Row],[標準報酬]],HDATE23[月  額],HDATE23[厚生年金],"",0,1),"0")</f>
        <v>25620</v>
      </c>
      <c r="W690" s="117">
        <v>45988</v>
      </c>
      <c r="X6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4" t="s">
        <v>46</v>
      </c>
      <c r="Z690" s="112" t="s">
        <v>1706</v>
      </c>
      <c r="AA690" s="115" t="s">
        <v>3283</v>
      </c>
      <c r="AB690" s="115" t="s">
        <v>3282</v>
      </c>
      <c r="AC690" s="104">
        <v>45257</v>
      </c>
      <c r="AD690" s="104">
        <v>45264</v>
      </c>
      <c r="AE690" s="104">
        <v>45703</v>
      </c>
      <c r="AF690" s="104"/>
      <c r="AG690" s="104" t="s">
        <v>3293</v>
      </c>
      <c r="AH690" s="112" t="s">
        <v>3294</v>
      </c>
      <c r="AI690" s="118"/>
      <c r="AJ690" s="100">
        <f>DBGenzai[[#This Row],[入社日]]</f>
        <v>45264</v>
      </c>
      <c r="AK690" s="343"/>
      <c r="AL690" s="355"/>
      <c r="AM690" s="77"/>
      <c r="AN690" s="355"/>
      <c r="AO690" s="345"/>
    </row>
    <row r="691" spans="1:41">
      <c r="A691" s="112" t="s">
        <v>114</v>
      </c>
      <c r="B691" s="112">
        <v>231211</v>
      </c>
      <c r="C691" s="113">
        <v>242089</v>
      </c>
      <c r="D691" s="114" t="s">
        <v>95</v>
      </c>
      <c r="E691" s="101" t="s">
        <v>4626</v>
      </c>
      <c r="F691" s="82" t="s">
        <v>1982</v>
      </c>
      <c r="G691" s="82" t="s">
        <v>3092</v>
      </c>
      <c r="H691" s="115" t="s">
        <v>3239</v>
      </c>
      <c r="I691" s="115" t="s">
        <v>3240</v>
      </c>
      <c r="J691" s="112" t="s">
        <v>43</v>
      </c>
      <c r="K691" s="112" t="s">
        <v>44</v>
      </c>
      <c r="L691" s="362">
        <v>36779</v>
      </c>
      <c r="M691" s="112">
        <f ca="1">DATEDIF(DBGenzai[[#This Row],[生年月日]],TODAY(),"Y")</f>
        <v>25</v>
      </c>
      <c r="N691" s="348">
        <v>1300</v>
      </c>
      <c r="O691" s="116"/>
      <c r="P691" s="348">
        <v>1660</v>
      </c>
      <c r="Q691" s="116"/>
      <c r="R691" s="348">
        <f t="shared" si="11"/>
        <v>360</v>
      </c>
      <c r="S691" s="85">
        <v>320000</v>
      </c>
      <c r="T691" s="78">
        <f>IF(OR(DBGenzai[[#This Row],[標準報酬]]="",DBGenzai[[#This Row],[標準報酬]]=0),"",ROUNDUP(_xlfn.XLOOKUP(DBGenzai[[#This Row],[標準報酬]],HDATE23[月  額],HDATE23[健康保険],"",0,1)-0.5,0))</f>
        <v>16048</v>
      </c>
      <c r="U6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5">
        <f ca="1">IF(DBGenzai[[#This Row],[年齢]]&lt;=69,_xlfn.XLOOKUP(DBGenzai[[#This Row],[標準報酬]],HDATE23[月  額],HDATE23[厚生年金],"",0,1),"0")</f>
        <v>29280</v>
      </c>
      <c r="W691" s="117">
        <v>45988</v>
      </c>
      <c r="X6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4" t="s">
        <v>46</v>
      </c>
      <c r="Z691" s="112" t="s">
        <v>3409</v>
      </c>
      <c r="AA691" s="115" t="s">
        <v>3407</v>
      </c>
      <c r="AB691" s="115" t="s">
        <v>3412</v>
      </c>
      <c r="AC691" s="104">
        <v>45257</v>
      </c>
      <c r="AD691" s="104">
        <v>45264</v>
      </c>
      <c r="AE691" s="104">
        <v>45730</v>
      </c>
      <c r="AF691" s="104"/>
      <c r="AG691" s="104" t="s">
        <v>3293</v>
      </c>
      <c r="AH691" s="112" t="s">
        <v>3294</v>
      </c>
      <c r="AI691" s="118"/>
      <c r="AJ691" s="100">
        <f>DBGenzai[[#This Row],[入社日]]</f>
        <v>45264</v>
      </c>
      <c r="AK691" s="343"/>
      <c r="AL691" s="355"/>
      <c r="AM691" s="77"/>
      <c r="AN691" s="355"/>
      <c r="AO691" s="345"/>
    </row>
    <row r="692" spans="1:41">
      <c r="A692" s="112" t="s">
        <v>114</v>
      </c>
      <c r="B692" s="112">
        <v>231213</v>
      </c>
      <c r="C692" s="113">
        <v>242088</v>
      </c>
      <c r="D692" s="114" t="s">
        <v>95</v>
      </c>
      <c r="E692" s="82" t="s">
        <v>4626</v>
      </c>
      <c r="F692" s="82" t="s">
        <v>1983</v>
      </c>
      <c r="G692" s="82" t="s">
        <v>2650</v>
      </c>
      <c r="H692" s="115" t="s">
        <v>3243</v>
      </c>
      <c r="I692" s="115" t="s">
        <v>3244</v>
      </c>
      <c r="J692" s="112" t="s">
        <v>43</v>
      </c>
      <c r="K692" s="112" t="s">
        <v>44</v>
      </c>
      <c r="L692" s="362">
        <v>36438</v>
      </c>
      <c r="M692" s="112">
        <f ca="1">DATEDIF(DBGenzai[[#This Row],[生年月日]],TODAY(),"Y")</f>
        <v>26</v>
      </c>
      <c r="N692" s="348">
        <v>1300</v>
      </c>
      <c r="O692" s="116"/>
      <c r="P692" s="348">
        <v>1660</v>
      </c>
      <c r="Q692" s="116"/>
      <c r="R692" s="348">
        <f t="shared" si="11"/>
        <v>360</v>
      </c>
      <c r="S692" s="85">
        <v>280000</v>
      </c>
      <c r="T692" s="78">
        <f>IF(OR(DBGenzai[[#This Row],[標準報酬]]="",DBGenzai[[#This Row],[標準報酬]]=0),"",ROUNDUP(_xlfn.XLOOKUP(DBGenzai[[#This Row],[標準報酬]],HDATE23[月  額],HDATE23[健康保険],"",0,1)-0.5,0))</f>
        <v>14042</v>
      </c>
      <c r="U6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5">
        <f ca="1">IF(DBGenzai[[#This Row],[年齢]]&lt;=69,_xlfn.XLOOKUP(DBGenzai[[#This Row],[標準報酬]],HDATE23[月  額],HDATE23[厚生年金],"",0,1),"0")</f>
        <v>25620</v>
      </c>
      <c r="W692" s="117">
        <v>45988</v>
      </c>
      <c r="X6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4" t="s">
        <v>46</v>
      </c>
      <c r="Z692" s="112" t="s">
        <v>1706</v>
      </c>
      <c r="AA692" s="115" t="s">
        <v>3283</v>
      </c>
      <c r="AB692" s="115" t="s">
        <v>3282</v>
      </c>
      <c r="AC692" s="104">
        <v>45257</v>
      </c>
      <c r="AD692" s="104">
        <v>45264</v>
      </c>
      <c r="AE692" s="104">
        <v>45730</v>
      </c>
      <c r="AF692" s="104"/>
      <c r="AG692" s="104" t="s">
        <v>3293</v>
      </c>
      <c r="AH692" s="112" t="s">
        <v>3294</v>
      </c>
      <c r="AI692" s="118"/>
      <c r="AJ692" s="100">
        <f>DBGenzai[[#This Row],[入社日]]</f>
        <v>45264</v>
      </c>
      <c r="AK692" s="343"/>
      <c r="AL692" s="355"/>
      <c r="AM692" s="77"/>
      <c r="AN692" s="355"/>
      <c r="AO692" s="345"/>
    </row>
    <row r="693" spans="1:41">
      <c r="A693" s="112" t="s">
        <v>40</v>
      </c>
      <c r="B693" s="112">
        <v>231209</v>
      </c>
      <c r="C693" s="113">
        <v>242090</v>
      </c>
      <c r="D693" s="114" t="s">
        <v>95</v>
      </c>
      <c r="E693" s="82" t="s">
        <v>4626</v>
      </c>
      <c r="F693" s="82" t="s">
        <v>1983</v>
      </c>
      <c r="G693" s="82" t="s">
        <v>2650</v>
      </c>
      <c r="H693" s="115" t="s">
        <v>3884</v>
      </c>
      <c r="I693" s="115" t="s">
        <v>1345</v>
      </c>
      <c r="J693" s="112" t="s">
        <v>43</v>
      </c>
      <c r="K693" s="112" t="s">
        <v>44</v>
      </c>
      <c r="L693" s="362">
        <v>37138</v>
      </c>
      <c r="M693" s="112">
        <f ca="1">DATEDIF(DBGenzai[[#This Row],[生年月日]],TODAY(),"Y")</f>
        <v>24</v>
      </c>
      <c r="N693" s="348">
        <v>1300</v>
      </c>
      <c r="O693" s="116"/>
      <c r="P693" s="348">
        <v>1700</v>
      </c>
      <c r="Q693" s="116"/>
      <c r="R693" s="348">
        <f t="shared" si="11"/>
        <v>400</v>
      </c>
      <c r="S693" s="85">
        <v>260000</v>
      </c>
      <c r="T693" s="78">
        <f>IF(OR(DBGenzai[[#This Row],[標準報酬]]="",DBGenzai[[#This Row],[標準報酬]]=0),"",ROUNDUP(_xlfn.XLOOKUP(DBGenzai[[#This Row],[標準報酬]],HDATE23[月  額],HDATE23[健康保険],"",0,1)-0.5,0))</f>
        <v>13039</v>
      </c>
      <c r="U6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5">
        <f ca="1">IF(DBGenzai[[#This Row],[年齢]]&lt;=69,_xlfn.XLOOKUP(DBGenzai[[#This Row],[標準報酬]],HDATE23[月  額],HDATE23[厚生年金],"",0,1),"0")</f>
        <v>23790</v>
      </c>
      <c r="W693" s="117">
        <v>47084</v>
      </c>
      <c r="X69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3" s="114" t="s">
        <v>46</v>
      </c>
      <c r="Z693" s="112" t="s">
        <v>2979</v>
      </c>
      <c r="AA693" s="115" t="s">
        <v>3408</v>
      </c>
      <c r="AB693" s="115" t="s">
        <v>3412</v>
      </c>
      <c r="AC693" s="104">
        <v>45257</v>
      </c>
      <c r="AD693" s="104">
        <v>45264</v>
      </c>
      <c r="AE693" s="104"/>
      <c r="AF693" s="104"/>
      <c r="AG693" s="104" t="s">
        <v>3293</v>
      </c>
      <c r="AH693" s="112" t="s">
        <v>3294</v>
      </c>
      <c r="AI693" s="118"/>
      <c r="AJ693" s="100">
        <f>DBGenzai[[#This Row],[入社日]]</f>
        <v>45264</v>
      </c>
      <c r="AK693" s="343"/>
      <c r="AL693" s="355"/>
      <c r="AM693" s="77"/>
      <c r="AN693" s="355"/>
      <c r="AO693" s="345" t="s">
        <v>4394</v>
      </c>
    </row>
    <row r="694" spans="1:41">
      <c r="A694" s="112" t="s">
        <v>40</v>
      </c>
      <c r="B694" s="112">
        <v>231212</v>
      </c>
      <c r="C694" s="113">
        <v>242087</v>
      </c>
      <c r="D694" s="114" t="s">
        <v>95</v>
      </c>
      <c r="E694" s="82" t="s">
        <v>4626</v>
      </c>
      <c r="F694" s="101" t="s">
        <v>4095</v>
      </c>
      <c r="G694" s="82" t="s">
        <v>3094</v>
      </c>
      <c r="H694" s="115" t="s">
        <v>3241</v>
      </c>
      <c r="I694" s="115" t="s">
        <v>3242</v>
      </c>
      <c r="J694" s="112" t="s">
        <v>43</v>
      </c>
      <c r="K694" s="112" t="s">
        <v>44</v>
      </c>
      <c r="L694" s="362">
        <v>36648</v>
      </c>
      <c r="M694" s="112">
        <f ca="1">DATEDIF(DBGenzai[[#This Row],[生年月日]],TODAY(),"Y")</f>
        <v>25</v>
      </c>
      <c r="N694" s="348">
        <v>1300</v>
      </c>
      <c r="O694" s="116"/>
      <c r="P694" s="348">
        <v>1680</v>
      </c>
      <c r="Q694" s="116"/>
      <c r="R694" s="348">
        <f t="shared" si="11"/>
        <v>380</v>
      </c>
      <c r="S694" s="85">
        <v>260000</v>
      </c>
      <c r="T694" s="78">
        <f>IF(OR(DBGenzai[[#This Row],[標準報酬]]="",DBGenzai[[#This Row],[標準報酬]]=0),"",ROUNDUP(_xlfn.XLOOKUP(DBGenzai[[#This Row],[標準報酬]],HDATE23[月  額],HDATE23[健康保険],"",0,1)-0.5,0))</f>
        <v>13039</v>
      </c>
      <c r="U6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5">
        <f ca="1">IF(DBGenzai[[#This Row],[年齢]]&lt;=69,_xlfn.XLOOKUP(DBGenzai[[#This Row],[標準報酬]],HDATE23[月  額],HDATE23[厚生年金],"",0,1),"0")</f>
        <v>23790</v>
      </c>
      <c r="W694" s="117">
        <v>47084</v>
      </c>
      <c r="X69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4" s="114" t="s">
        <v>46</v>
      </c>
      <c r="Z694" s="112" t="s">
        <v>1706</v>
      </c>
      <c r="AA694" s="115" t="s">
        <v>3283</v>
      </c>
      <c r="AB694" s="115" t="s">
        <v>3282</v>
      </c>
      <c r="AC694" s="104">
        <v>45257</v>
      </c>
      <c r="AD694" s="104">
        <v>45264</v>
      </c>
      <c r="AE694" s="104"/>
      <c r="AF694" s="104"/>
      <c r="AG694" s="104" t="s">
        <v>3293</v>
      </c>
      <c r="AH694" s="112" t="s">
        <v>3294</v>
      </c>
      <c r="AI694" s="118"/>
      <c r="AJ694" s="100">
        <f>DBGenzai[[#This Row],[入社日]]</f>
        <v>45264</v>
      </c>
      <c r="AK694" s="343"/>
      <c r="AL694" s="355"/>
      <c r="AM694" s="77"/>
      <c r="AN694" s="355"/>
      <c r="AO694" s="345" t="s">
        <v>4394</v>
      </c>
    </row>
    <row r="695" spans="1:41">
      <c r="A695" s="112" t="s">
        <v>114</v>
      </c>
      <c r="B695" s="112">
        <v>231215</v>
      </c>
      <c r="C695" s="113">
        <v>242093</v>
      </c>
      <c r="D695" s="114" t="s">
        <v>95</v>
      </c>
      <c r="E695" s="82" t="s">
        <v>4625</v>
      </c>
      <c r="F695" s="82" t="s">
        <v>1855</v>
      </c>
      <c r="G695" s="82" t="s">
        <v>3380</v>
      </c>
      <c r="H695" s="115" t="s">
        <v>3263</v>
      </c>
      <c r="I695" s="115" t="s">
        <v>3264</v>
      </c>
      <c r="J695" s="112" t="s">
        <v>43</v>
      </c>
      <c r="K695" s="112" t="s">
        <v>44</v>
      </c>
      <c r="L695" s="362">
        <v>37082</v>
      </c>
      <c r="M695" s="112">
        <f ca="1">DATEDIF(DBGenzai[[#This Row],[生年月日]],TODAY(),"Y")</f>
        <v>24</v>
      </c>
      <c r="N695" s="348">
        <v>1300</v>
      </c>
      <c r="O695" s="116"/>
      <c r="P695" s="348">
        <v>1680</v>
      </c>
      <c r="Q695" s="116"/>
      <c r="R695" s="348">
        <f t="shared" si="11"/>
        <v>380</v>
      </c>
      <c r="S695" s="85">
        <v>260000</v>
      </c>
      <c r="T695" s="78">
        <f>IF(OR(DBGenzai[[#This Row],[標準報酬]]="",DBGenzai[[#This Row],[標準報酬]]=0),"",ROUNDUP(_xlfn.XLOOKUP(DBGenzai[[#This Row],[標準報酬]],HDATE23[月  額],HDATE23[健康保険],"",0,1)-0.5,0))</f>
        <v>13039</v>
      </c>
      <c r="U6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5">
        <f ca="1">IF(DBGenzai[[#This Row],[年齢]]&lt;=69,_xlfn.XLOOKUP(DBGenzai[[#This Row],[標準報酬]],HDATE23[月  額],HDATE23[厚生年金],"",0,1),"0")</f>
        <v>23790</v>
      </c>
      <c r="W695" s="117">
        <v>45997</v>
      </c>
      <c r="X69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5" s="114" t="s">
        <v>1712</v>
      </c>
      <c r="Z695" s="112" t="s">
        <v>1706</v>
      </c>
      <c r="AA695" s="115" t="s">
        <v>3286</v>
      </c>
      <c r="AB695" s="115" t="s">
        <v>3287</v>
      </c>
      <c r="AC695" s="104"/>
      <c r="AD695" s="104">
        <v>45272</v>
      </c>
      <c r="AE695" s="104">
        <v>45996</v>
      </c>
      <c r="AF695" s="104"/>
      <c r="AG695" s="104" t="s">
        <v>3297</v>
      </c>
      <c r="AH695" s="112" t="s">
        <v>3301</v>
      </c>
      <c r="AI695" s="118"/>
      <c r="AJ695" s="100">
        <f>DBGenzai[[#This Row],[入社日]]</f>
        <v>45272</v>
      </c>
      <c r="AK695" s="343"/>
      <c r="AL695" s="355"/>
      <c r="AM695" s="77"/>
      <c r="AN695" s="355"/>
      <c r="AO695" s="345" t="s">
        <v>4394</v>
      </c>
    </row>
    <row r="696" spans="1:41">
      <c r="A696" s="112" t="s">
        <v>40</v>
      </c>
      <c r="B696" s="112">
        <v>231216</v>
      </c>
      <c r="C696" s="113">
        <v>242092</v>
      </c>
      <c r="D696" s="114" t="s">
        <v>95</v>
      </c>
      <c r="E696" s="82" t="s">
        <v>4625</v>
      </c>
      <c r="F696" s="82" t="s">
        <v>1986</v>
      </c>
      <c r="G696" s="82" t="s">
        <v>3845</v>
      </c>
      <c r="H696" s="115" t="s">
        <v>3265</v>
      </c>
      <c r="I696" s="115" t="s">
        <v>3266</v>
      </c>
      <c r="J696" s="112" t="s">
        <v>43</v>
      </c>
      <c r="K696" s="112" t="s">
        <v>44</v>
      </c>
      <c r="L696" s="362">
        <v>35325</v>
      </c>
      <c r="M696" s="112">
        <f ca="1">DATEDIF(DBGenzai[[#This Row],[生年月日]],TODAY(),"Y")</f>
        <v>29</v>
      </c>
      <c r="N696" s="348">
        <v>1300</v>
      </c>
      <c r="O696" s="116"/>
      <c r="P696" s="348">
        <v>1700</v>
      </c>
      <c r="Q696" s="116"/>
      <c r="R696" s="348">
        <f t="shared" si="11"/>
        <v>400</v>
      </c>
      <c r="S696" s="85">
        <v>280000</v>
      </c>
      <c r="T696" s="78">
        <f>IF(OR(DBGenzai[[#This Row],[標準報酬]]="",DBGenzai[[#This Row],[標準報酬]]=0),"",ROUNDUP(_xlfn.XLOOKUP(DBGenzai[[#This Row],[標準報酬]],HDATE23[月  額],HDATE23[健康保険],"",0,1)-0.5,0))</f>
        <v>14042</v>
      </c>
      <c r="U6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5">
        <f ca="1">IF(DBGenzai[[#This Row],[年齢]]&lt;=69,_xlfn.XLOOKUP(DBGenzai[[#This Row],[標準報酬]],HDATE23[月  額],HDATE23[厚生年金],"",0,1),"0")</f>
        <v>25620</v>
      </c>
      <c r="W696" s="117">
        <v>45997</v>
      </c>
      <c r="X69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9</v>
      </c>
      <c r="Y696" s="114" t="s">
        <v>1712</v>
      </c>
      <c r="Z696" s="112" t="s">
        <v>135</v>
      </c>
      <c r="AA696" s="115" t="s">
        <v>4006</v>
      </c>
      <c r="AB696" s="115" t="s">
        <v>257</v>
      </c>
      <c r="AC696" s="104"/>
      <c r="AD696" s="104">
        <v>45272</v>
      </c>
      <c r="AE696" s="104"/>
      <c r="AF696" s="104"/>
      <c r="AG696" s="104" t="s">
        <v>3297</v>
      </c>
      <c r="AH696" s="112" t="s">
        <v>3300</v>
      </c>
      <c r="AI696" s="118"/>
      <c r="AJ696" s="100">
        <f>DBGenzai[[#This Row],[入社日]]</f>
        <v>45272</v>
      </c>
      <c r="AK696" s="343"/>
      <c r="AL696" s="355"/>
      <c r="AM696" s="77"/>
      <c r="AN696" s="355"/>
      <c r="AO696" s="345"/>
    </row>
    <row r="697" spans="1:41">
      <c r="A697" s="112" t="s">
        <v>40</v>
      </c>
      <c r="B697" s="112">
        <v>231217</v>
      </c>
      <c r="C697" s="113">
        <v>8210086</v>
      </c>
      <c r="D697" s="82" t="s">
        <v>2129</v>
      </c>
      <c r="E697" s="101" t="s">
        <v>4443</v>
      </c>
      <c r="F697" s="82" t="s">
        <v>3163</v>
      </c>
      <c r="G697" s="82"/>
      <c r="H697" s="115" t="s">
        <v>3269</v>
      </c>
      <c r="I697" s="115" t="s">
        <v>3391</v>
      </c>
      <c r="J697" s="112" t="s">
        <v>43</v>
      </c>
      <c r="K697" s="112" t="s">
        <v>44</v>
      </c>
      <c r="L697" s="362">
        <v>32010</v>
      </c>
      <c r="M697" s="112">
        <f ca="1">DATEDIF(DBGenzai[[#This Row],[生年月日]],TODAY(),"Y")</f>
        <v>38</v>
      </c>
      <c r="N697" s="348">
        <v>1610</v>
      </c>
      <c r="O697" s="116"/>
      <c r="P697" s="348">
        <v>2300</v>
      </c>
      <c r="Q697" s="116"/>
      <c r="R697" s="348">
        <f t="shared" si="11"/>
        <v>690</v>
      </c>
      <c r="S697" s="85">
        <v>320000</v>
      </c>
      <c r="T697" s="78">
        <f>IF(OR(DBGenzai[[#This Row],[標準報酬]]="",DBGenzai[[#This Row],[標準報酬]]=0),"",ROUNDUP(_xlfn.XLOOKUP(DBGenzai[[#This Row],[標準報酬]],HDATE23[月  額],HDATE23[健康保険],"",0,1)-0.5,0))</f>
        <v>16048</v>
      </c>
      <c r="U6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5">
        <f ca="1">IF(DBGenzai[[#This Row],[年齢]]&lt;=69,_xlfn.XLOOKUP(DBGenzai[[#This Row],[標準報酬]],HDATE23[月  額],HDATE23[厚生年金],"",0,1),"0")</f>
        <v>29280</v>
      </c>
      <c r="W697" s="117">
        <v>46902</v>
      </c>
      <c r="X69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4" t="s">
        <v>1712</v>
      </c>
      <c r="Z697" s="112" t="s">
        <v>4046</v>
      </c>
      <c r="AA697" s="115" t="s">
        <v>4044</v>
      </c>
      <c r="AB697" s="115" t="s">
        <v>4045</v>
      </c>
      <c r="AC697" s="104"/>
      <c r="AD697" s="104">
        <v>45275</v>
      </c>
      <c r="AE697" s="104"/>
      <c r="AF697" s="104"/>
      <c r="AG697" s="104" t="s">
        <v>3298</v>
      </c>
      <c r="AH697" s="112" t="s">
        <v>3300</v>
      </c>
      <c r="AI697" s="118"/>
      <c r="AJ697" s="100">
        <f>DBGenzai[[#This Row],[入社日]]</f>
        <v>45275</v>
      </c>
      <c r="AK697" s="343" t="s">
        <v>3819</v>
      </c>
      <c r="AL697" s="355">
        <v>45921</v>
      </c>
      <c r="AM697" s="77" t="s">
        <v>3819</v>
      </c>
      <c r="AN697" s="355">
        <v>46584</v>
      </c>
      <c r="AO697" s="345"/>
    </row>
    <row r="698" spans="1:41">
      <c r="A698" s="112" t="s">
        <v>114</v>
      </c>
      <c r="B698" s="112">
        <v>231218</v>
      </c>
      <c r="C698" s="113">
        <v>232129</v>
      </c>
      <c r="D698" s="82" t="s">
        <v>3755</v>
      </c>
      <c r="E698" s="82" t="s">
        <v>4630</v>
      </c>
      <c r="F698" s="256" t="s">
        <v>3771</v>
      </c>
      <c r="G698" s="256" t="s">
        <v>3772</v>
      </c>
      <c r="H698" s="115" t="s">
        <v>3261</v>
      </c>
      <c r="I698" s="115" t="s">
        <v>3262</v>
      </c>
      <c r="J698" s="112" t="s">
        <v>43</v>
      </c>
      <c r="K698" s="112" t="s">
        <v>44</v>
      </c>
      <c r="L698" s="362">
        <v>35883</v>
      </c>
      <c r="M698" s="112">
        <f ca="1">DATEDIF(DBGenzai[[#This Row],[生年月日]],TODAY(),"Y")</f>
        <v>27</v>
      </c>
      <c r="N698" s="348">
        <v>1300</v>
      </c>
      <c r="O698" s="116"/>
      <c r="P698" s="348">
        <v>1660</v>
      </c>
      <c r="Q698" s="116"/>
      <c r="R698" s="348">
        <f t="shared" si="11"/>
        <v>360</v>
      </c>
      <c r="S698" s="85">
        <v>220000</v>
      </c>
      <c r="T698" s="78">
        <f>IF(OR(DBGenzai[[#This Row],[標準報酬]]="",DBGenzai[[#This Row],[標準報酬]]=0),"",ROUNDUP(_xlfn.XLOOKUP(DBGenzai[[#This Row],[標準報酬]],HDATE23[月  額],HDATE23[健康保険],"",0,1)-0.5,0))</f>
        <v>11033</v>
      </c>
      <c r="U6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5">
        <f ca="1">IF(DBGenzai[[#This Row],[年齢]]&lt;=69,_xlfn.XLOOKUP(DBGenzai[[#This Row],[標準報酬]],HDATE23[月  額],HDATE23[厚生年金],"",0,1),"0")</f>
        <v>20130</v>
      </c>
      <c r="W698" s="117">
        <v>46001</v>
      </c>
      <c r="X69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4" t="s">
        <v>1712</v>
      </c>
      <c r="Z698" s="112" t="s">
        <v>2521</v>
      </c>
      <c r="AA698" s="115" t="s">
        <v>3285</v>
      </c>
      <c r="AB698" s="115" t="s">
        <v>3420</v>
      </c>
      <c r="AC698" s="104">
        <v>45268</v>
      </c>
      <c r="AD698" s="104">
        <v>45275</v>
      </c>
      <c r="AE698" s="104">
        <v>45715</v>
      </c>
      <c r="AF698" s="104"/>
      <c r="AG698" s="104" t="s">
        <v>3298</v>
      </c>
      <c r="AH698" s="112" t="s">
        <v>3300</v>
      </c>
      <c r="AI698" s="118"/>
      <c r="AJ698" s="100">
        <f>DBGenzai[[#This Row],[入社日]]</f>
        <v>45275</v>
      </c>
      <c r="AK698" s="343"/>
      <c r="AL698" s="355"/>
      <c r="AM698" s="77"/>
      <c r="AN698" s="355"/>
      <c r="AO698" s="345"/>
    </row>
    <row r="699" spans="1:41">
      <c r="A699" s="112" t="s">
        <v>114</v>
      </c>
      <c r="B699" s="112">
        <v>231219</v>
      </c>
      <c r="C699" s="397">
        <v>232131</v>
      </c>
      <c r="D699" s="82" t="s">
        <v>3755</v>
      </c>
      <c r="E699" s="101" t="s">
        <v>4636</v>
      </c>
      <c r="F699" s="256" t="s">
        <v>3773</v>
      </c>
      <c r="G699" s="6" t="s">
        <v>2633</v>
      </c>
      <c r="H699" s="115" t="s">
        <v>3224</v>
      </c>
      <c r="I699" s="115" t="s">
        <v>3225</v>
      </c>
      <c r="J699" s="112" t="s">
        <v>1951</v>
      </c>
      <c r="K699" s="112" t="s">
        <v>44</v>
      </c>
      <c r="L699" s="362">
        <v>35212</v>
      </c>
      <c r="M699" s="112">
        <f ca="1">DATEDIF(DBGenzai[[#This Row],[生年月日]],TODAY(),"Y")</f>
        <v>29</v>
      </c>
      <c r="N699" s="348">
        <v>1110</v>
      </c>
      <c r="O699" s="235"/>
      <c r="P699" s="348">
        <v>1640</v>
      </c>
      <c r="Q699" s="235"/>
      <c r="R699" s="348">
        <f t="shared" si="11"/>
        <v>530</v>
      </c>
      <c r="S699" s="85">
        <v>118000</v>
      </c>
      <c r="T699" s="78">
        <f>IF(OR(DBGenzai[[#This Row],[標準報酬]]="",DBGenzai[[#This Row],[標準報酬]]=0),"",ROUNDUP(_xlfn.XLOOKUP(DBGenzai[[#This Row],[標準報酬]],HDATE23[月  額],HDATE23[健康保険],"",0,1)-0.5,0))</f>
        <v>5918</v>
      </c>
      <c r="U6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8">
        <f ca="1">IF(DBGenzai[[#This Row],[年齢]]&lt;=69,_xlfn.XLOOKUP(DBGenzai[[#This Row],[標準報酬]],HDATE23[月  額],HDATE23[厚生年金],"",0,1),"0")</f>
        <v>10797</v>
      </c>
      <c r="W699" s="236">
        <v>46185</v>
      </c>
      <c r="X69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2" t="s">
        <v>2799</v>
      </c>
      <c r="Z699" s="112" t="s">
        <v>2521</v>
      </c>
      <c r="AA699" s="233" t="s">
        <v>3422</v>
      </c>
      <c r="AB699" s="83" t="s">
        <v>3288</v>
      </c>
      <c r="AC699" s="234" t="s">
        <v>1697</v>
      </c>
      <c r="AD699" s="234">
        <v>45278</v>
      </c>
      <c r="AE699" s="234">
        <v>45967</v>
      </c>
      <c r="AF699" s="234"/>
      <c r="AG699" s="104" t="s">
        <v>3299</v>
      </c>
      <c r="AH699" s="112" t="s">
        <v>3300</v>
      </c>
      <c r="AI699" s="118" t="s">
        <v>4999</v>
      </c>
      <c r="AJ699" s="100">
        <f>DBGenzai[[#This Row],[入社日]]</f>
        <v>45278</v>
      </c>
      <c r="AK699" s="343"/>
      <c r="AL699" s="355"/>
      <c r="AM699" s="77"/>
      <c r="AN699" s="355"/>
      <c r="AO699" s="345"/>
    </row>
    <row r="700" spans="1:41">
      <c r="A700" s="112" t="s">
        <v>40</v>
      </c>
      <c r="B700" s="112">
        <v>231221</v>
      </c>
      <c r="C700" s="113">
        <v>232130</v>
      </c>
      <c r="D700" s="82" t="s">
        <v>3755</v>
      </c>
      <c r="E700" s="101" t="s">
        <v>4630</v>
      </c>
      <c r="F700" s="256" t="s">
        <v>3771</v>
      </c>
      <c r="G700" s="451" t="s">
        <v>3772</v>
      </c>
      <c r="H700" s="115" t="s">
        <v>2083</v>
      </c>
      <c r="I700" s="115" t="s">
        <v>1607</v>
      </c>
      <c r="J700" s="112" t="s">
        <v>43</v>
      </c>
      <c r="K700" s="112" t="s">
        <v>695</v>
      </c>
      <c r="L700" s="362">
        <v>35121</v>
      </c>
      <c r="M700" s="112">
        <f ca="1">DATEDIF(DBGenzai[[#This Row],[生年月日]],TODAY(),"Y")</f>
        <v>29</v>
      </c>
      <c r="N700" s="348">
        <v>1400</v>
      </c>
      <c r="O700" s="116" t="s">
        <v>4016</v>
      </c>
      <c r="P700" s="348">
        <v>1790</v>
      </c>
      <c r="Q700" s="116"/>
      <c r="R700" s="348">
        <f t="shared" si="11"/>
        <v>390</v>
      </c>
      <c r="S700" s="85">
        <v>280000</v>
      </c>
      <c r="T700" s="78">
        <f>IF(OR(DBGenzai[[#This Row],[標準報酬]]="",DBGenzai[[#This Row],[標準報酬]]=0),"",ROUNDUP(_xlfn.XLOOKUP(DBGenzai[[#This Row],[標準報酬]],HDATE23[月  額],HDATE23[健康保険],"",0,1)-0.5,0))</f>
        <v>14042</v>
      </c>
      <c r="U7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5">
        <f ca="1">IF(DBGenzai[[#This Row],[年齢]]&lt;=69,_xlfn.XLOOKUP(DBGenzai[[#This Row],[標準報酬]],HDATE23[月  額],HDATE23[厚生年金],"",0,1),"0")</f>
        <v>25620</v>
      </c>
      <c r="W700" s="117">
        <v>46374</v>
      </c>
      <c r="X7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4" t="s">
        <v>1712</v>
      </c>
      <c r="Z700" s="112" t="s">
        <v>208</v>
      </c>
      <c r="AA700" s="115" t="s">
        <v>1714</v>
      </c>
      <c r="AB700" s="115" t="s">
        <v>2437</v>
      </c>
      <c r="AC700" s="104">
        <v>45480</v>
      </c>
      <c r="AD700" s="104">
        <v>45278</v>
      </c>
      <c r="AE700" s="104"/>
      <c r="AF700" s="104"/>
      <c r="AG700" s="104" t="s">
        <v>3400</v>
      </c>
      <c r="AH700" s="112" t="s">
        <v>3401</v>
      </c>
      <c r="AI700" s="118" t="s">
        <v>3402</v>
      </c>
      <c r="AJ700" s="100">
        <f>DBGenzai[[#This Row],[入社日]]</f>
        <v>45278</v>
      </c>
      <c r="AK700" s="343"/>
      <c r="AL700" s="355"/>
      <c r="AM700" s="77"/>
      <c r="AN700" s="355"/>
      <c r="AO700" s="345"/>
    </row>
    <row r="701" spans="1:41">
      <c r="A701" s="112" t="s">
        <v>114</v>
      </c>
      <c r="B701" s="112">
        <v>231220</v>
      </c>
      <c r="C701" s="113"/>
      <c r="D701" s="82" t="s">
        <v>1782</v>
      </c>
      <c r="E701" s="82"/>
      <c r="F701" s="82"/>
      <c r="G701" s="82"/>
      <c r="H701" s="115" t="s">
        <v>3270</v>
      </c>
      <c r="I701" s="115" t="s">
        <v>3271</v>
      </c>
      <c r="J701" s="112" t="s">
        <v>2005</v>
      </c>
      <c r="K701" s="112" t="s">
        <v>2540</v>
      </c>
      <c r="L701" s="362">
        <v>32146</v>
      </c>
      <c r="M701" s="112">
        <f ca="1">DATEDIF(DBGenzai[[#This Row],[生年月日]],TODAY(),"Y")</f>
        <v>37</v>
      </c>
      <c r="N701" s="348">
        <v>1300</v>
      </c>
      <c r="O701" s="116"/>
      <c r="P701" s="348">
        <v>1650</v>
      </c>
      <c r="Q701" s="116"/>
      <c r="R701" s="348">
        <f t="shared" si="11"/>
        <v>350</v>
      </c>
      <c r="S701" s="85">
        <v>200000</v>
      </c>
      <c r="T701" s="78">
        <f>IF(OR(DBGenzai[[#This Row],[標準報酬]]="",DBGenzai[[#This Row],[標準報酬]]=0),"",ROUNDUP(_xlfn.XLOOKUP(DBGenzai[[#This Row],[標準報酬]],HDATE23[月  額],HDATE23[健康保険],"",0,1)-0.5,0))</f>
        <v>10030</v>
      </c>
      <c r="U7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5">
        <f ca="1">IF(DBGenzai[[#This Row],[年齢]]&lt;=69,_xlfn.XLOOKUP(DBGenzai[[#This Row],[標準報酬]],HDATE23[月  額],HDATE23[厚生年金],"",0,1),"0")</f>
        <v>18300</v>
      </c>
      <c r="W701" s="117">
        <v>45506</v>
      </c>
      <c r="X70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4" t="s">
        <v>1712</v>
      </c>
      <c r="Z701" s="112" t="s">
        <v>3296</v>
      </c>
      <c r="AA701" s="115" t="s">
        <v>3323</v>
      </c>
      <c r="AB701" s="115" t="s">
        <v>3324</v>
      </c>
      <c r="AC701" s="104">
        <v>45279</v>
      </c>
      <c r="AD701" s="104">
        <v>45281</v>
      </c>
      <c r="AE701" s="104">
        <v>45379</v>
      </c>
      <c r="AF701" s="104"/>
      <c r="AG701" s="104" t="s">
        <v>3333</v>
      </c>
      <c r="AH701" s="104" t="s">
        <v>3334</v>
      </c>
      <c r="AI701" s="118"/>
      <c r="AJ701" s="100">
        <f>DBGenzai[[#This Row],[入社日]]</f>
        <v>45281</v>
      </c>
      <c r="AK701" s="343"/>
      <c r="AL701" s="355"/>
      <c r="AM701" s="77"/>
      <c r="AN701" s="355"/>
      <c r="AO701" s="345"/>
    </row>
    <row r="702" spans="1:41">
      <c r="A702" s="112" t="s">
        <v>114</v>
      </c>
      <c r="B702" s="112">
        <v>240101</v>
      </c>
      <c r="C702" s="113"/>
      <c r="D702" s="114" t="s">
        <v>3312</v>
      </c>
      <c r="E702" s="82"/>
      <c r="F702" s="82"/>
      <c r="G702" s="82"/>
      <c r="H702" s="115" t="s">
        <v>3316</v>
      </c>
      <c r="I702" s="115" t="s">
        <v>3317</v>
      </c>
      <c r="J702" s="112" t="s">
        <v>2005</v>
      </c>
      <c r="K702" s="112" t="s">
        <v>1711</v>
      </c>
      <c r="L702" s="362">
        <v>31142</v>
      </c>
      <c r="M702" s="112">
        <f ca="1">DATEDIF(DBGenzai[[#This Row],[生年月日]],TODAY(),"Y")</f>
        <v>40</v>
      </c>
      <c r="N702" s="348">
        <v>1400</v>
      </c>
      <c r="O702" s="116"/>
      <c r="P702" s="348">
        <v>1900</v>
      </c>
      <c r="Q702" s="116"/>
      <c r="R702" s="348">
        <f t="shared" si="11"/>
        <v>500</v>
      </c>
      <c r="S702" s="85">
        <v>260000</v>
      </c>
      <c r="T702" s="78">
        <f>IF(OR(DBGenzai[[#This Row],[標準報酬]]="",DBGenzai[[#This Row],[標準報酬]]=0),"",ROUNDUP(_xlfn.XLOOKUP(DBGenzai[[#This Row],[標準報酬]],HDATE23[月  額],HDATE23[健康保険],"",0,1)-0.5,0))</f>
        <v>13039</v>
      </c>
      <c r="U702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5">
        <f ca="1">IF(DBGenzai[[#This Row],[年齢]]&lt;=69,_xlfn.XLOOKUP(DBGenzai[[#This Row],[標準報酬]],HDATE23[月  額],HDATE23[厚生年金],"",0,1),"0")</f>
        <v>23790</v>
      </c>
      <c r="W702" s="117">
        <v>46341</v>
      </c>
      <c r="X70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4" t="s">
        <v>1712</v>
      </c>
      <c r="Z702" s="112" t="s">
        <v>3320</v>
      </c>
      <c r="AA702" s="115" t="s">
        <v>3321</v>
      </c>
      <c r="AB702" s="115" t="s">
        <v>3322</v>
      </c>
      <c r="AC702" s="104">
        <v>45288</v>
      </c>
      <c r="AD702" s="104">
        <v>45301</v>
      </c>
      <c r="AE702" s="104">
        <v>45603</v>
      </c>
      <c r="AF702" s="104"/>
      <c r="AG702" s="104" t="s">
        <v>3423</v>
      </c>
      <c r="AH702" s="112" t="s">
        <v>3426</v>
      </c>
      <c r="AI702" s="118"/>
      <c r="AJ702" s="100">
        <f>DBGenzai[[#This Row],[入社日]]</f>
        <v>45301</v>
      </c>
      <c r="AK702" s="343"/>
      <c r="AL702" s="355"/>
      <c r="AM702" s="77"/>
      <c r="AN702" s="355"/>
      <c r="AO702" s="345"/>
    </row>
    <row r="703" spans="1:41">
      <c r="A703" s="112" t="s">
        <v>114</v>
      </c>
      <c r="B703" s="112">
        <v>240102</v>
      </c>
      <c r="C703" s="113"/>
      <c r="D703" s="114" t="s">
        <v>3312</v>
      </c>
      <c r="E703" s="82"/>
      <c r="F703" s="82"/>
      <c r="G703" s="82"/>
      <c r="H703" s="115" t="s">
        <v>3318</v>
      </c>
      <c r="I703" s="115" t="s">
        <v>3319</v>
      </c>
      <c r="J703" s="112" t="s">
        <v>2005</v>
      </c>
      <c r="K703" s="112" t="s">
        <v>1711</v>
      </c>
      <c r="L703" s="362">
        <v>35789</v>
      </c>
      <c r="M703" s="112">
        <f ca="1">DATEDIF(DBGenzai[[#This Row],[生年月日]],TODAY(),"Y")</f>
        <v>27</v>
      </c>
      <c r="N703" s="348">
        <v>1430</v>
      </c>
      <c r="O703" s="116"/>
      <c r="P703" s="348">
        <v>1900</v>
      </c>
      <c r="Q703" s="116"/>
      <c r="R703" s="348">
        <f t="shared" si="11"/>
        <v>470</v>
      </c>
      <c r="S703" s="85">
        <v>240000</v>
      </c>
      <c r="T703" s="78">
        <f>IF(OR(DBGenzai[[#This Row],[標準報酬]]="",DBGenzai[[#This Row],[標準報酬]]=0),"",ROUNDUP(_xlfn.XLOOKUP(DBGenzai[[#This Row],[標準報酬]],HDATE23[月  額],HDATE23[健康保険],"",0,1)-0.5,0))</f>
        <v>12036</v>
      </c>
      <c r="U7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5">
        <f ca="1">IF(DBGenzai[[#This Row],[年齢]]&lt;=69,_xlfn.XLOOKUP(DBGenzai[[#This Row],[標準報酬]],HDATE23[月  額],HDATE23[厚生年金],"",0,1),"0")</f>
        <v>21960</v>
      </c>
      <c r="W703" s="117">
        <v>46527</v>
      </c>
      <c r="X7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4" t="s">
        <v>1712</v>
      </c>
      <c r="Z703" s="112" t="s">
        <v>3320</v>
      </c>
      <c r="AA703" s="115" t="s">
        <v>3321</v>
      </c>
      <c r="AB703" s="115" t="s">
        <v>3322</v>
      </c>
      <c r="AC703" s="104">
        <v>45288</v>
      </c>
      <c r="AD703" s="104">
        <v>45301</v>
      </c>
      <c r="AE703" s="104">
        <v>45834</v>
      </c>
      <c r="AF703" s="104"/>
      <c r="AG703" s="104" t="s">
        <v>3423</v>
      </c>
      <c r="AH703" s="112" t="s">
        <v>3426</v>
      </c>
      <c r="AI703" s="118"/>
      <c r="AJ703" s="100">
        <f>DBGenzai[[#This Row],[入社日]]</f>
        <v>45301</v>
      </c>
      <c r="AK703" s="343"/>
      <c r="AL703" s="355"/>
      <c r="AM703" s="77"/>
      <c r="AN703" s="355"/>
      <c r="AO703" s="345"/>
    </row>
    <row r="704" spans="1:41">
      <c r="A704" s="112" t="s">
        <v>40</v>
      </c>
      <c r="B704" s="112">
        <v>220806</v>
      </c>
      <c r="C704" s="113">
        <v>232076</v>
      </c>
      <c r="D704" s="114" t="s">
        <v>152</v>
      </c>
      <c r="E704" s="101" t="s">
        <v>4630</v>
      </c>
      <c r="F704" s="256" t="s">
        <v>3771</v>
      </c>
      <c r="G704" s="256" t="s">
        <v>3772</v>
      </c>
      <c r="H704" s="115" t="s">
        <v>1358</v>
      </c>
      <c r="I704" s="115" t="s">
        <v>1359</v>
      </c>
      <c r="J704" s="112" t="s">
        <v>43</v>
      </c>
      <c r="K704" s="112" t="s">
        <v>44</v>
      </c>
      <c r="L704" s="362">
        <v>31723</v>
      </c>
      <c r="M704" s="112">
        <f ca="1">DATEDIF(DBGenzai[[#This Row],[生年月日]],TODAY(),"Y")</f>
        <v>39</v>
      </c>
      <c r="N704" s="348">
        <v>1420</v>
      </c>
      <c r="O704" s="116" t="s">
        <v>1757</v>
      </c>
      <c r="P704" s="348">
        <v>1850</v>
      </c>
      <c r="Q704" s="116"/>
      <c r="R704" s="348">
        <f t="shared" si="11"/>
        <v>430</v>
      </c>
      <c r="S704" s="85">
        <v>280000</v>
      </c>
      <c r="T704" s="78">
        <f>IF(OR(DBGenzai[[#This Row],[標準報酬]]="",DBGenzai[[#This Row],[標準報酬]]=0),"",ROUNDUP(_xlfn.XLOOKUP(DBGenzai[[#This Row],[標準報酬]],HDATE23[月  額],HDATE23[健康保険],"",0,1)-0.5,0))</f>
        <v>14042</v>
      </c>
      <c r="U7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5">
        <f ca="1">IF(DBGenzai[[#This Row],[年齢]]&lt;=69,_xlfn.XLOOKUP(DBGenzai[[#This Row],[標準報酬]],HDATE23[月  額],HDATE23[厚生年金],"",0,1),"0")</f>
        <v>25620</v>
      </c>
      <c r="W704" s="117">
        <v>46291</v>
      </c>
      <c r="X70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4" t="s">
        <v>1712</v>
      </c>
      <c r="Z704" s="80" t="s">
        <v>2020</v>
      </c>
      <c r="AA704" s="115" t="s">
        <v>3901</v>
      </c>
      <c r="AB704" s="115" t="s">
        <v>3278</v>
      </c>
      <c r="AC704" s="234" t="s">
        <v>1697</v>
      </c>
      <c r="AD704" s="104">
        <v>45306</v>
      </c>
      <c r="AE704" s="104"/>
      <c r="AF704" s="104"/>
      <c r="AG704" s="104" t="s">
        <v>3424</v>
      </c>
      <c r="AH704" s="112" t="s">
        <v>3427</v>
      </c>
      <c r="AI704" s="118"/>
      <c r="AJ704" s="100">
        <f>DBGenzai[[#This Row],[入社日]]</f>
        <v>45306</v>
      </c>
      <c r="AK704" s="343"/>
      <c r="AL704" s="355"/>
      <c r="AM704" s="77"/>
      <c r="AN704" s="355"/>
      <c r="AO704" s="345"/>
    </row>
    <row r="705" spans="1:41">
      <c r="A705" s="112" t="s">
        <v>40</v>
      </c>
      <c r="B705" s="112">
        <v>240103</v>
      </c>
      <c r="C705" s="113">
        <v>8210087</v>
      </c>
      <c r="D705" s="82" t="s">
        <v>2126</v>
      </c>
      <c r="E705" s="101" t="s">
        <v>4666</v>
      </c>
      <c r="F705" s="101" t="s">
        <v>4475</v>
      </c>
      <c r="G705" s="82"/>
      <c r="H705" s="115" t="s">
        <v>3328</v>
      </c>
      <c r="I705" s="115" t="s">
        <v>3388</v>
      </c>
      <c r="J705" s="112" t="s">
        <v>43</v>
      </c>
      <c r="K705" s="112" t="s">
        <v>44</v>
      </c>
      <c r="L705" s="362">
        <v>29726</v>
      </c>
      <c r="M705" s="112">
        <f ca="1">DATEDIF(DBGenzai[[#This Row],[生年月日]],TODAY(),"Y")</f>
        <v>44</v>
      </c>
      <c r="N705" s="348">
        <v>1555</v>
      </c>
      <c r="O705" s="116"/>
      <c r="P705" s="348">
        <v>2225</v>
      </c>
      <c r="Q705" s="116"/>
      <c r="R705" s="348">
        <f t="shared" si="11"/>
        <v>670</v>
      </c>
      <c r="S705" s="85">
        <v>380000</v>
      </c>
      <c r="T705" s="78">
        <f>IF(OR(DBGenzai[[#This Row],[標準報酬]]="",DBGenzai[[#This Row],[標準報酬]]=0),"",ROUNDUP(_xlfn.XLOOKUP(DBGenzai[[#This Row],[標準報酬]],HDATE23[月  額],HDATE23[健康保険],"",0,1)-0.5,0))</f>
        <v>19057</v>
      </c>
      <c r="U705" s="85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5">
        <f ca="1">IF(DBGenzai[[#This Row],[年齢]]&lt;=69,_xlfn.XLOOKUP(DBGenzai[[#This Row],[標準報酬]],HDATE23[月  額],HDATE23[厚生年金],"",0,1),"0")</f>
        <v>34770</v>
      </c>
      <c r="W705" s="117">
        <v>46641</v>
      </c>
      <c r="X70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4" t="s">
        <v>1712</v>
      </c>
      <c r="Z705" s="112" t="s">
        <v>3329</v>
      </c>
      <c r="AA705" s="115" t="s">
        <v>3330</v>
      </c>
      <c r="AB705" s="115" t="s">
        <v>3331</v>
      </c>
      <c r="AC705" s="104" t="s">
        <v>1697</v>
      </c>
      <c r="AD705" s="104">
        <v>45306</v>
      </c>
      <c r="AE705" s="104"/>
      <c r="AF705" s="104"/>
      <c r="AG705" s="104" t="s">
        <v>3424</v>
      </c>
      <c r="AH705" s="112" t="s">
        <v>3427</v>
      </c>
      <c r="AI705" s="118"/>
      <c r="AJ705" s="100">
        <f>DBGenzai[[#This Row],[入社日]]</f>
        <v>45306</v>
      </c>
      <c r="AK705" s="343" t="s">
        <v>3837</v>
      </c>
      <c r="AL705" s="355">
        <v>46193</v>
      </c>
      <c r="AM705" s="77" t="s">
        <v>3838</v>
      </c>
      <c r="AN705" s="355">
        <v>46415</v>
      </c>
      <c r="AO705" s="345"/>
    </row>
    <row r="706" spans="1:41">
      <c r="A706" s="112" t="s">
        <v>40</v>
      </c>
      <c r="B706" s="112">
        <v>240104</v>
      </c>
      <c r="C706" s="113">
        <v>242096</v>
      </c>
      <c r="D706" s="114" t="s">
        <v>95</v>
      </c>
      <c r="E706" s="82" t="s">
        <v>4626</v>
      </c>
      <c r="F706" s="82" t="s">
        <v>1983</v>
      </c>
      <c r="G706" s="82" t="s">
        <v>2650</v>
      </c>
      <c r="H706" s="115" t="s">
        <v>3336</v>
      </c>
      <c r="I706" s="115" t="s">
        <v>3337</v>
      </c>
      <c r="J706" s="112" t="s">
        <v>43</v>
      </c>
      <c r="K706" s="112" t="s">
        <v>44</v>
      </c>
      <c r="L706" s="362">
        <v>36697</v>
      </c>
      <c r="M706" s="112">
        <f ca="1">DATEDIF(DBGenzai[[#This Row],[生年月日]],TODAY(),"Y")</f>
        <v>25</v>
      </c>
      <c r="N706" s="348">
        <v>1300</v>
      </c>
      <c r="O706" s="116"/>
      <c r="P706" s="348">
        <v>1690</v>
      </c>
      <c r="Q706" s="116"/>
      <c r="R706" s="348">
        <f t="shared" si="11"/>
        <v>390</v>
      </c>
      <c r="S706" s="85">
        <v>260000</v>
      </c>
      <c r="T706" s="78">
        <f>IF(OR(DBGenzai[[#This Row],[標準報酬]]="",DBGenzai[[#This Row],[標準報酬]]=0),"",ROUNDUP(_xlfn.XLOOKUP(DBGenzai[[#This Row],[標準報酬]],HDATE23[月  額],HDATE23[健康保険],"",0,1)-0.5,0))</f>
        <v>13039</v>
      </c>
      <c r="U7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5">
        <f ca="1">IF(DBGenzai[[#This Row],[年齢]]&lt;=69,_xlfn.XLOOKUP(DBGenzai[[#This Row],[標準報酬]],HDATE23[月  額],HDATE23[厚生年金],"",0,1),"0")</f>
        <v>23790</v>
      </c>
      <c r="W706" s="86">
        <v>46058</v>
      </c>
      <c r="X70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06" s="114" t="s">
        <v>46</v>
      </c>
      <c r="Z706" s="112" t="s">
        <v>398</v>
      </c>
      <c r="AA706" s="115" t="s">
        <v>3346</v>
      </c>
      <c r="AB706" s="115" t="s">
        <v>2914</v>
      </c>
      <c r="AC706" s="104">
        <v>45303</v>
      </c>
      <c r="AD706" s="104">
        <v>45309</v>
      </c>
      <c r="AE706" s="104"/>
      <c r="AF706" s="104"/>
      <c r="AG706" s="104" t="s">
        <v>3425</v>
      </c>
      <c r="AH706" s="112" t="s">
        <v>3427</v>
      </c>
      <c r="AI706" s="118"/>
      <c r="AJ706" s="100">
        <f>DBGenzai[[#This Row],[入社日]]</f>
        <v>45309</v>
      </c>
      <c r="AK706" s="343"/>
      <c r="AL706" s="355"/>
      <c r="AM706" s="77"/>
      <c r="AN706" s="355"/>
      <c r="AO706" s="345" t="s">
        <v>4394</v>
      </c>
    </row>
    <row r="707" spans="1:41">
      <c r="A707" s="112" t="s">
        <v>40</v>
      </c>
      <c r="B707" s="112">
        <v>240105</v>
      </c>
      <c r="C707" s="113">
        <v>242097</v>
      </c>
      <c r="D707" s="114" t="s">
        <v>95</v>
      </c>
      <c r="E707" s="82" t="s">
        <v>4626</v>
      </c>
      <c r="F707" s="82" t="s">
        <v>1984</v>
      </c>
      <c r="G707" s="82" t="s">
        <v>2650</v>
      </c>
      <c r="H707" s="115" t="s">
        <v>3338</v>
      </c>
      <c r="I707" s="115" t="s">
        <v>3339</v>
      </c>
      <c r="J707" s="112" t="s">
        <v>43</v>
      </c>
      <c r="K707" s="112" t="s">
        <v>44</v>
      </c>
      <c r="L707" s="362">
        <v>37099</v>
      </c>
      <c r="M707" s="112">
        <f ca="1">DATEDIF(DBGenzai[[#This Row],[生年月日]],TODAY(),"Y")</f>
        <v>24</v>
      </c>
      <c r="N707" s="348">
        <v>1320</v>
      </c>
      <c r="O707" s="116"/>
      <c r="P707" s="348">
        <v>1680</v>
      </c>
      <c r="Q707" s="116"/>
      <c r="R707" s="348">
        <f t="shared" si="11"/>
        <v>360</v>
      </c>
      <c r="S707" s="85">
        <v>260000</v>
      </c>
      <c r="T707" s="78">
        <f>IF(OR(DBGenzai[[#This Row],[標準報酬]]="",DBGenzai[[#This Row],[標準報酬]]=0),"",ROUNDUP(_xlfn.XLOOKUP(DBGenzai[[#This Row],[標準報酬]],HDATE23[月  額],HDATE23[健康保険],"",0,1)-0.5,0))</f>
        <v>13039</v>
      </c>
      <c r="U7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5">
        <f ca="1">IF(DBGenzai[[#This Row],[年齢]]&lt;=69,_xlfn.XLOOKUP(DBGenzai[[#This Row],[標準報酬]],HDATE23[月  額],HDATE23[厚生年金],"",0,1),"0")</f>
        <v>23790</v>
      </c>
      <c r="W707" s="86">
        <v>46058</v>
      </c>
      <c r="X70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07" s="114" t="s">
        <v>46</v>
      </c>
      <c r="Z707" s="112" t="s">
        <v>135</v>
      </c>
      <c r="AA707" s="115" t="s">
        <v>1192</v>
      </c>
      <c r="AB707" s="115" t="s">
        <v>1193</v>
      </c>
      <c r="AC707" s="104">
        <v>45303</v>
      </c>
      <c r="AD707" s="104">
        <v>45309</v>
      </c>
      <c r="AE707" s="104"/>
      <c r="AF707" s="104"/>
      <c r="AG707" s="104" t="s">
        <v>3425</v>
      </c>
      <c r="AH707" s="112" t="s">
        <v>3427</v>
      </c>
      <c r="AI707" s="118"/>
      <c r="AJ707" s="100">
        <f>DBGenzai[[#This Row],[入社日]]</f>
        <v>45309</v>
      </c>
      <c r="AK707" s="343"/>
      <c r="AL707" s="355"/>
      <c r="AM707" s="77"/>
      <c r="AN707" s="355"/>
      <c r="AO707" s="345" t="s">
        <v>4396</v>
      </c>
    </row>
    <row r="708" spans="1:41">
      <c r="A708" s="112" t="s">
        <v>40</v>
      </c>
      <c r="B708" s="112">
        <v>240106</v>
      </c>
      <c r="C708" s="113">
        <v>242094</v>
      </c>
      <c r="D708" s="114" t="s">
        <v>95</v>
      </c>
      <c r="E708" s="82" t="s">
        <v>4626</v>
      </c>
      <c r="F708" s="82" t="s">
        <v>1983</v>
      </c>
      <c r="G708" s="82" t="s">
        <v>2650</v>
      </c>
      <c r="H708" s="115" t="s">
        <v>3340</v>
      </c>
      <c r="I708" s="115" t="s">
        <v>3341</v>
      </c>
      <c r="J708" s="112" t="s">
        <v>43</v>
      </c>
      <c r="K708" s="112" t="s">
        <v>44</v>
      </c>
      <c r="L708" s="362">
        <v>35186</v>
      </c>
      <c r="M708" s="112">
        <f ca="1">DATEDIF(DBGenzai[[#This Row],[生年月日]],TODAY(),"Y")</f>
        <v>29</v>
      </c>
      <c r="N708" s="348">
        <v>1300</v>
      </c>
      <c r="O708" s="116"/>
      <c r="P708" s="348">
        <v>1670</v>
      </c>
      <c r="Q708" s="116"/>
      <c r="R708" s="348">
        <f t="shared" si="11"/>
        <v>370</v>
      </c>
      <c r="S708" s="85">
        <v>260000</v>
      </c>
      <c r="T708" s="78">
        <f>IF(OR(DBGenzai[[#This Row],[標準報酬]]="",DBGenzai[[#This Row],[標準報酬]]=0),"",ROUNDUP(_xlfn.XLOOKUP(DBGenzai[[#This Row],[標準報酬]],HDATE23[月  額],HDATE23[健康保険],"",0,1)-0.5,0))</f>
        <v>13039</v>
      </c>
      <c r="U7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5">
        <f ca="1">IF(DBGenzai[[#This Row],[年齢]]&lt;=69,_xlfn.XLOOKUP(DBGenzai[[#This Row],[標準報酬]],HDATE23[月  額],HDATE23[厚生年金],"",0,1),"0")</f>
        <v>23790</v>
      </c>
      <c r="W708" s="86">
        <v>46058</v>
      </c>
      <c r="X708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08" s="114" t="s">
        <v>46</v>
      </c>
      <c r="Z708" s="112" t="s">
        <v>354</v>
      </c>
      <c r="AA708" s="115" t="s">
        <v>3347</v>
      </c>
      <c r="AB708" s="115" t="s">
        <v>3348</v>
      </c>
      <c r="AC708" s="104">
        <v>45303</v>
      </c>
      <c r="AD708" s="104">
        <v>45309</v>
      </c>
      <c r="AE708" s="104"/>
      <c r="AF708" s="104"/>
      <c r="AG708" s="104" t="s">
        <v>3425</v>
      </c>
      <c r="AH708" s="112" t="s">
        <v>3427</v>
      </c>
      <c r="AI708" s="118"/>
      <c r="AJ708" s="100">
        <f>DBGenzai[[#This Row],[入社日]]</f>
        <v>45309</v>
      </c>
      <c r="AK708" s="343"/>
      <c r="AL708" s="355"/>
      <c r="AM708" s="77"/>
      <c r="AN708" s="355"/>
      <c r="AO708" s="345"/>
    </row>
    <row r="709" spans="1:41">
      <c r="A709" s="112" t="s">
        <v>40</v>
      </c>
      <c r="B709" s="112">
        <v>240107</v>
      </c>
      <c r="C709" s="397">
        <v>242095</v>
      </c>
      <c r="D709" s="114" t="s">
        <v>95</v>
      </c>
      <c r="E709" s="82" t="s">
        <v>4626</v>
      </c>
      <c r="F709" s="82" t="s">
        <v>1983</v>
      </c>
      <c r="G709" s="82" t="s">
        <v>2650</v>
      </c>
      <c r="H709" s="115" t="s">
        <v>3342</v>
      </c>
      <c r="I709" s="115" t="s">
        <v>3343</v>
      </c>
      <c r="J709" s="112" t="s">
        <v>43</v>
      </c>
      <c r="K709" s="112" t="s">
        <v>44</v>
      </c>
      <c r="L709" s="362">
        <v>36560</v>
      </c>
      <c r="M709" s="112">
        <f ca="1">DATEDIF(DBGenzai[[#This Row],[生年月日]],TODAY(),"Y")</f>
        <v>25</v>
      </c>
      <c r="N709" s="348">
        <v>1300</v>
      </c>
      <c r="O709" s="235"/>
      <c r="P709" s="348">
        <v>1700</v>
      </c>
      <c r="Q709" s="235"/>
      <c r="R709" s="350">
        <f t="shared" si="11"/>
        <v>400</v>
      </c>
      <c r="S709" s="85">
        <v>260000</v>
      </c>
      <c r="T709" s="78">
        <f>IF(OR(DBGenzai[[#This Row],[標準報酬]]="",DBGenzai[[#This Row],[標準報酬]]=0),"",ROUNDUP(_xlfn.XLOOKUP(DBGenzai[[#This Row],[標準報酬]],HDATE23[月  額],HDATE23[健康保険],"",0,1)-0.5,0))</f>
        <v>13039</v>
      </c>
      <c r="U7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8">
        <f ca="1">IF(DBGenzai[[#This Row],[年齢]]&lt;=69,_xlfn.XLOOKUP(DBGenzai[[#This Row],[標準報酬]],HDATE23[月  額],HDATE23[厚生年金],"",0,1),"0")</f>
        <v>23790</v>
      </c>
      <c r="W709" s="86">
        <v>46058</v>
      </c>
      <c r="X70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09" s="232" t="s">
        <v>46</v>
      </c>
      <c r="Z709" s="231" t="s">
        <v>354</v>
      </c>
      <c r="AA709" s="233" t="s">
        <v>355</v>
      </c>
      <c r="AB709" s="233" t="s">
        <v>3349</v>
      </c>
      <c r="AC709" s="234">
        <v>45303</v>
      </c>
      <c r="AD709" s="104">
        <v>45309</v>
      </c>
      <c r="AE709" s="234"/>
      <c r="AF709" s="234"/>
      <c r="AG709" s="104" t="s">
        <v>3425</v>
      </c>
      <c r="AH709" s="112" t="s">
        <v>3427</v>
      </c>
      <c r="AI709" s="118"/>
      <c r="AJ709" s="100">
        <f>DBGenzai[[#This Row],[入社日]]</f>
        <v>45309</v>
      </c>
      <c r="AK709" s="343"/>
      <c r="AL709" s="355"/>
      <c r="AM709" s="77"/>
      <c r="AN709" s="355"/>
      <c r="AO709" s="345" t="s">
        <v>4394</v>
      </c>
    </row>
    <row r="710" spans="1:41">
      <c r="A710" s="112" t="s">
        <v>40</v>
      </c>
      <c r="B710" s="112">
        <v>240108</v>
      </c>
      <c r="C710" s="113">
        <v>242098</v>
      </c>
      <c r="D710" s="114" t="s">
        <v>95</v>
      </c>
      <c r="E710" s="82" t="s">
        <v>4626</v>
      </c>
      <c r="F710" s="82" t="s">
        <v>1982</v>
      </c>
      <c r="G710" s="82" t="s">
        <v>3092</v>
      </c>
      <c r="H710" s="115" t="s">
        <v>3344</v>
      </c>
      <c r="I710" s="115" t="s">
        <v>3345</v>
      </c>
      <c r="J710" s="112" t="s">
        <v>43</v>
      </c>
      <c r="K710" s="112" t="s">
        <v>44</v>
      </c>
      <c r="L710" s="362">
        <v>37106</v>
      </c>
      <c r="M710" s="112">
        <f ca="1">DATEDIF(DBGenzai[[#This Row],[生年月日]],TODAY(),"Y")</f>
        <v>24</v>
      </c>
      <c r="N710" s="348">
        <v>1300</v>
      </c>
      <c r="O710" s="116"/>
      <c r="P710" s="348">
        <v>1680</v>
      </c>
      <c r="Q710" s="116"/>
      <c r="R710" s="348">
        <f t="shared" si="11"/>
        <v>380</v>
      </c>
      <c r="S710" s="85">
        <v>260000</v>
      </c>
      <c r="T710" s="78">
        <f>IF(OR(DBGenzai[[#This Row],[標準報酬]]="",DBGenzai[[#This Row],[標準報酬]]=0),"",ROUNDUP(_xlfn.XLOOKUP(DBGenzai[[#This Row],[標準報酬]],HDATE23[月  額],HDATE23[健康保険],"",0,1)-0.5,0))</f>
        <v>13039</v>
      </c>
      <c r="U7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5">
        <f ca="1">IF(DBGenzai[[#This Row],[年齢]]&lt;=69,_xlfn.XLOOKUP(DBGenzai[[#This Row],[標準報酬]],HDATE23[月  額],HDATE23[厚生年金],"",0,1),"0")</f>
        <v>23790</v>
      </c>
      <c r="W710" s="86">
        <v>46058</v>
      </c>
      <c r="X71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10" s="114" t="s">
        <v>46</v>
      </c>
      <c r="Z710" s="396" t="s">
        <v>929</v>
      </c>
      <c r="AA710" s="115" t="s">
        <v>3350</v>
      </c>
      <c r="AB710" s="115" t="s">
        <v>931</v>
      </c>
      <c r="AC710" s="104">
        <v>45303</v>
      </c>
      <c r="AD710" s="104">
        <v>45309</v>
      </c>
      <c r="AE710" s="104"/>
      <c r="AF710" s="104"/>
      <c r="AG710" s="104" t="s">
        <v>3425</v>
      </c>
      <c r="AH710" s="112" t="s">
        <v>3427</v>
      </c>
      <c r="AI710" s="118"/>
      <c r="AJ710" s="100">
        <f>DBGenzai[[#This Row],[入社日]]</f>
        <v>45309</v>
      </c>
      <c r="AK710" s="343"/>
      <c r="AL710" s="355"/>
      <c r="AM710" s="77"/>
      <c r="AN710" s="355"/>
      <c r="AO710" s="345"/>
    </row>
    <row r="711" spans="1:41">
      <c r="A711" s="112" t="s">
        <v>114</v>
      </c>
      <c r="B711" s="231">
        <v>240109</v>
      </c>
      <c r="C711" s="397">
        <v>222062</v>
      </c>
      <c r="D711" s="114" t="s">
        <v>177</v>
      </c>
      <c r="E711" s="82" t="s">
        <v>4632</v>
      </c>
      <c r="F711" s="93" t="s">
        <v>1979</v>
      </c>
      <c r="G711" s="277" t="s">
        <v>4133</v>
      </c>
      <c r="H711" s="233" t="s">
        <v>3365</v>
      </c>
      <c r="I711" s="233" t="s">
        <v>3366</v>
      </c>
      <c r="J711" s="112" t="s">
        <v>43</v>
      </c>
      <c r="K711" s="112" t="s">
        <v>44</v>
      </c>
      <c r="L711" s="363">
        <v>36618</v>
      </c>
      <c r="M711" s="112">
        <f ca="1">DATEDIF(DBGenzai[[#This Row],[生年月日]],TODAY(),"Y")</f>
        <v>25</v>
      </c>
      <c r="N711" s="348">
        <v>1300</v>
      </c>
      <c r="O711" s="235"/>
      <c r="P711" s="348">
        <v>1650</v>
      </c>
      <c r="Q711" s="235"/>
      <c r="R711" s="350">
        <f t="shared" si="11"/>
        <v>350</v>
      </c>
      <c r="S711" s="98">
        <v>220000</v>
      </c>
      <c r="T711" s="78">
        <f>IF(OR(DBGenzai[[#This Row],[標準報酬]]="",DBGenzai[[#This Row],[標準報酬]]=0),"",ROUNDUP(_xlfn.XLOOKUP(DBGenzai[[#This Row],[標準報酬]],HDATE23[月  額],HDATE23[健康保険],"",0,1)-0.5,0))</f>
        <v>11033</v>
      </c>
      <c r="U7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8">
        <f ca="1">IF(DBGenzai[[#This Row],[年齢]]&lt;=69,_xlfn.XLOOKUP(DBGenzai[[#This Row],[標準報酬]],HDATE23[月  額],HDATE23[厚生年金],"",0,1),"0")</f>
        <v>20130</v>
      </c>
      <c r="W711" s="86">
        <v>46058</v>
      </c>
      <c r="X7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4" t="s">
        <v>46</v>
      </c>
      <c r="Z711" s="231" t="s">
        <v>1719</v>
      </c>
      <c r="AA711" s="233" t="s">
        <v>2487</v>
      </c>
      <c r="AB711" s="233" t="s">
        <v>3367</v>
      </c>
      <c r="AC711" s="104">
        <v>45308</v>
      </c>
      <c r="AD711" s="234">
        <v>45313</v>
      </c>
      <c r="AE711" s="234">
        <v>45743</v>
      </c>
      <c r="AF711" s="234"/>
      <c r="AG711" s="234" t="s">
        <v>3445</v>
      </c>
      <c r="AH711" s="112" t="s">
        <v>3447</v>
      </c>
      <c r="AI711" s="118"/>
      <c r="AJ711" s="100">
        <f>DBGenzai[[#This Row],[入社日]]</f>
        <v>45313</v>
      </c>
      <c r="AK711" s="343"/>
      <c r="AL711" s="355"/>
      <c r="AM711" s="77"/>
      <c r="AN711" s="355"/>
      <c r="AO711" s="345"/>
    </row>
    <row r="712" spans="1:41">
      <c r="A712" s="112" t="s">
        <v>114</v>
      </c>
      <c r="B712" s="112">
        <v>240110</v>
      </c>
      <c r="C712" s="113">
        <v>242102</v>
      </c>
      <c r="D712" s="114" t="s">
        <v>95</v>
      </c>
      <c r="E712" s="82" t="s">
        <v>4625</v>
      </c>
      <c r="F712" s="82" t="s">
        <v>1985</v>
      </c>
      <c r="G712" s="82" t="s">
        <v>3094</v>
      </c>
      <c r="H712" s="115" t="s">
        <v>3357</v>
      </c>
      <c r="I712" s="115" t="s">
        <v>3358</v>
      </c>
      <c r="J712" s="112" t="s">
        <v>43</v>
      </c>
      <c r="K712" s="112" t="s">
        <v>44</v>
      </c>
      <c r="L712" s="362">
        <v>36577</v>
      </c>
      <c r="M712" s="112">
        <f ca="1">DATEDIF(DBGenzai[[#This Row],[生年月日]],TODAY(),"Y")</f>
        <v>25</v>
      </c>
      <c r="N712" s="348">
        <v>1300</v>
      </c>
      <c r="O712" s="116"/>
      <c r="P712" s="348">
        <v>1700</v>
      </c>
      <c r="Q712" s="116"/>
      <c r="R712" s="348">
        <f t="shared" si="11"/>
        <v>400</v>
      </c>
      <c r="S712" s="85">
        <v>280000</v>
      </c>
      <c r="T712" s="78">
        <f>IF(OR(DBGenzai[[#This Row],[標準報酬]]="",DBGenzai[[#This Row],[標準報酬]]=0),"",ROUNDUP(_xlfn.XLOOKUP(DBGenzai[[#This Row],[標準報酬]],HDATE23[月  額],HDATE23[健康保険],"",0,1)-0.5,0))</f>
        <v>14042</v>
      </c>
      <c r="U7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5">
        <f ca="1">IF(DBGenzai[[#This Row],[年齢]]&lt;=69,_xlfn.XLOOKUP(DBGenzai[[#This Row],[標準報酬]],HDATE23[月  額],HDATE23[厚生年金],"",0,1),"0")</f>
        <v>25620</v>
      </c>
      <c r="W712" s="117">
        <v>46039</v>
      </c>
      <c r="X71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4" t="s">
        <v>46</v>
      </c>
      <c r="Z712" s="440" t="s">
        <v>3215</v>
      </c>
      <c r="AA712" s="233" t="s">
        <v>3368</v>
      </c>
      <c r="AB712" s="233" t="s">
        <v>3369</v>
      </c>
      <c r="AC712" s="104">
        <v>45308</v>
      </c>
      <c r="AD712" s="104">
        <v>45314</v>
      </c>
      <c r="AE712" s="104">
        <v>45775</v>
      </c>
      <c r="AF712" s="104"/>
      <c r="AG712" s="234" t="s">
        <v>3446</v>
      </c>
      <c r="AH712" s="112" t="s">
        <v>3447</v>
      </c>
      <c r="AI712" s="118"/>
      <c r="AJ712" s="100">
        <f>DBGenzai[[#This Row],[入社日]]</f>
        <v>45314</v>
      </c>
      <c r="AK712" s="343"/>
      <c r="AL712" s="355"/>
      <c r="AM712" s="77"/>
      <c r="AN712" s="355"/>
      <c r="AO712" s="345"/>
    </row>
    <row r="713" spans="1:41">
      <c r="A713" s="112" t="s">
        <v>40</v>
      </c>
      <c r="B713" s="112">
        <v>240114</v>
      </c>
      <c r="C713" s="113"/>
      <c r="D713" s="114" t="s">
        <v>1707</v>
      </c>
      <c r="E713" s="101" t="s">
        <v>4640</v>
      </c>
      <c r="F713" s="256" t="s">
        <v>2749</v>
      </c>
      <c r="G713" s="256" t="s">
        <v>2750</v>
      </c>
      <c r="H713" s="115" t="s">
        <v>3372</v>
      </c>
      <c r="I713" s="115" t="s">
        <v>3374</v>
      </c>
      <c r="J713" s="112" t="s">
        <v>43</v>
      </c>
      <c r="K713" s="112" t="s">
        <v>44</v>
      </c>
      <c r="L713" s="362">
        <v>34160</v>
      </c>
      <c r="M713" s="112">
        <f ca="1">DATEDIF(DBGenzai[[#This Row],[生年月日]],TODAY(),"Y")</f>
        <v>32</v>
      </c>
      <c r="N713" s="348">
        <v>1200</v>
      </c>
      <c r="O713" s="116"/>
      <c r="P713" s="348">
        <v>1700</v>
      </c>
      <c r="Q713" s="116"/>
      <c r="R713" s="348">
        <f t="shared" si="11"/>
        <v>500</v>
      </c>
      <c r="S713" s="85">
        <v>240000</v>
      </c>
      <c r="T713" s="78">
        <f>IF(OR(DBGenzai[[#This Row],[標準報酬]]="",DBGenzai[[#This Row],[標準報酬]]=0),"",ROUNDUP(_xlfn.XLOOKUP(DBGenzai[[#This Row],[標準報酬]],HDATE23[月  額],HDATE23[健康保険],"",0,1)-0.5,0))</f>
        <v>12036</v>
      </c>
      <c r="U7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5">
        <f ca="1">IF(DBGenzai[[#This Row],[年齢]]&lt;=69,_xlfn.XLOOKUP(DBGenzai[[#This Row],[標準報酬]],HDATE23[月  額],HDATE23[厚生年金],"",0,1),"0")</f>
        <v>21960</v>
      </c>
      <c r="W713" s="117">
        <v>46813</v>
      </c>
      <c r="X71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4" t="s">
        <v>46</v>
      </c>
      <c r="Z713" s="92" t="s">
        <v>238</v>
      </c>
      <c r="AA713" s="233" t="s">
        <v>312</v>
      </c>
      <c r="AB713" s="233" t="s">
        <v>4049</v>
      </c>
      <c r="AC713" s="104" t="s">
        <v>1697</v>
      </c>
      <c r="AD713" s="104">
        <v>45314</v>
      </c>
      <c r="AE713" s="104"/>
      <c r="AF713" s="104"/>
      <c r="AG713" s="234" t="s">
        <v>3446</v>
      </c>
      <c r="AH713" s="112" t="s">
        <v>3447</v>
      </c>
      <c r="AI713" s="118"/>
      <c r="AJ713" s="100">
        <f>DBGenzai[[#This Row],[入社日]]</f>
        <v>45314</v>
      </c>
      <c r="AK713" s="343"/>
      <c r="AL713" s="355"/>
      <c r="AM713" s="77"/>
      <c r="AN713" s="355"/>
      <c r="AO713" s="345"/>
    </row>
    <row r="714" spans="1:41">
      <c r="A714" s="112" t="s">
        <v>114</v>
      </c>
      <c r="B714" s="112">
        <v>240115</v>
      </c>
      <c r="C714" s="113"/>
      <c r="D714" s="114" t="s">
        <v>1707</v>
      </c>
      <c r="E714" s="82"/>
      <c r="F714" s="82"/>
      <c r="G714" s="82"/>
      <c r="H714" s="115" t="s">
        <v>3373</v>
      </c>
      <c r="I714" s="115" t="s">
        <v>3375</v>
      </c>
      <c r="J714" s="112" t="s">
        <v>43</v>
      </c>
      <c r="K714" s="112" t="s">
        <v>44</v>
      </c>
      <c r="L714" s="362">
        <v>35457</v>
      </c>
      <c r="M714" s="112">
        <f ca="1">DATEDIF(DBGenzai[[#This Row],[生年月日]],TODAY(),"Y")</f>
        <v>28</v>
      </c>
      <c r="N714" s="348">
        <v>1200</v>
      </c>
      <c r="O714" s="116"/>
      <c r="P714" s="348">
        <v>1700</v>
      </c>
      <c r="Q714" s="116"/>
      <c r="R714" s="348">
        <f t="shared" si="11"/>
        <v>500</v>
      </c>
      <c r="S714" s="85">
        <v>190000</v>
      </c>
      <c r="T714" s="78">
        <f>IF(OR(DBGenzai[[#This Row],[標準報酬]]="",DBGenzai[[#This Row],[標準報酬]]=0),"",ROUNDUP(_xlfn.XLOOKUP(DBGenzai[[#This Row],[標準報酬]],HDATE23[月  額],HDATE23[健康保険],"",0,1)-0.5,0))</f>
        <v>9528</v>
      </c>
      <c r="U7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5">
        <f ca="1">IF(DBGenzai[[#This Row],[年齢]]&lt;=69,_xlfn.XLOOKUP(DBGenzai[[#This Row],[標準報酬]],HDATE23[月  額],HDATE23[厚生年金],"",0,1),"0")</f>
        <v>17385</v>
      </c>
      <c r="W714" s="117">
        <v>46548</v>
      </c>
      <c r="X71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4" t="s">
        <v>46</v>
      </c>
      <c r="Z714" s="92" t="s">
        <v>238</v>
      </c>
      <c r="AA714" s="97" t="s">
        <v>239</v>
      </c>
      <c r="AB714" s="97" t="s">
        <v>337</v>
      </c>
      <c r="AC714" s="104">
        <v>45310</v>
      </c>
      <c r="AD714" s="104">
        <v>45314</v>
      </c>
      <c r="AE714" s="104">
        <v>45379</v>
      </c>
      <c r="AF714" s="104"/>
      <c r="AG714" s="234" t="s">
        <v>3446</v>
      </c>
      <c r="AH714" s="112"/>
      <c r="AI714" s="118"/>
      <c r="AJ714" s="100">
        <f>DBGenzai[[#This Row],[入社日]]</f>
        <v>45314</v>
      </c>
      <c r="AK714" s="343"/>
      <c r="AL714" s="355"/>
      <c r="AM714" s="77"/>
      <c r="AN714" s="355"/>
      <c r="AO714" s="345"/>
    </row>
    <row r="715" spans="1:41">
      <c r="A715" s="112" t="s">
        <v>40</v>
      </c>
      <c r="B715" s="112">
        <v>240111</v>
      </c>
      <c r="C715" s="113">
        <v>242100</v>
      </c>
      <c r="D715" s="114" t="s">
        <v>95</v>
      </c>
      <c r="E715" s="82" t="s">
        <v>4626</v>
      </c>
      <c r="F715" s="82" t="s">
        <v>1982</v>
      </c>
      <c r="G715" s="82" t="s">
        <v>3092</v>
      </c>
      <c r="H715" s="115" t="s">
        <v>3359</v>
      </c>
      <c r="I715" s="115" t="s">
        <v>3360</v>
      </c>
      <c r="J715" s="112" t="s">
        <v>43</v>
      </c>
      <c r="K715" s="112" t="s">
        <v>44</v>
      </c>
      <c r="L715" s="362">
        <v>36708</v>
      </c>
      <c r="M715" s="112">
        <f ca="1">DATEDIF(DBGenzai[[#This Row],[生年月日]],TODAY(),"Y")</f>
        <v>25</v>
      </c>
      <c r="N715" s="348">
        <v>1300</v>
      </c>
      <c r="O715" s="116"/>
      <c r="P715" s="348">
        <v>1670</v>
      </c>
      <c r="Q715" s="116"/>
      <c r="R715" s="348">
        <f t="shared" si="11"/>
        <v>370</v>
      </c>
      <c r="S715" s="85">
        <v>280000</v>
      </c>
      <c r="T715" s="78">
        <f>IF(OR(DBGenzai[[#This Row],[標準報酬]]="",DBGenzai[[#This Row],[標準報酬]]=0),"",ROUNDUP(_xlfn.XLOOKUP(DBGenzai[[#This Row],[標準報酬]],HDATE23[月  額],HDATE23[健康保険],"",0,1)-0.5,0))</f>
        <v>14042</v>
      </c>
      <c r="U7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5">
        <f ca="1">IF(DBGenzai[[#This Row],[年齢]]&lt;=69,_xlfn.XLOOKUP(DBGenzai[[#This Row],[標準報酬]],HDATE23[月  額],HDATE23[厚生年金],"",0,1),"0")</f>
        <v>25620</v>
      </c>
      <c r="W715" s="280">
        <v>46058</v>
      </c>
      <c r="X715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15" s="114" t="s">
        <v>46</v>
      </c>
      <c r="Z715" s="396" t="s">
        <v>135</v>
      </c>
      <c r="AA715" s="115" t="s">
        <v>3286</v>
      </c>
      <c r="AB715" s="115" t="s">
        <v>3410</v>
      </c>
      <c r="AC715" s="104">
        <v>45308</v>
      </c>
      <c r="AD715" s="104">
        <v>45314</v>
      </c>
      <c r="AE715" s="104"/>
      <c r="AF715" s="104"/>
      <c r="AG715" s="234" t="s">
        <v>3446</v>
      </c>
      <c r="AH715" s="112" t="s">
        <v>3447</v>
      </c>
      <c r="AI715" s="118"/>
      <c r="AJ715" s="100">
        <f>DBGenzai[[#This Row],[入社日]]</f>
        <v>45314</v>
      </c>
      <c r="AK715" s="343"/>
      <c r="AL715" s="355"/>
      <c r="AM715" s="77"/>
      <c r="AN715" s="355"/>
      <c r="AO715" s="345"/>
    </row>
    <row r="716" spans="1:41">
      <c r="A716" s="112" t="s">
        <v>40</v>
      </c>
      <c r="B716" s="112">
        <v>240112</v>
      </c>
      <c r="C716" s="113">
        <v>242101</v>
      </c>
      <c r="D716" s="114" t="s">
        <v>95</v>
      </c>
      <c r="E716" s="82" t="s">
        <v>4626</v>
      </c>
      <c r="F716" s="82" t="s">
        <v>1984</v>
      </c>
      <c r="G716" s="82" t="s">
        <v>2650</v>
      </c>
      <c r="H716" s="115" t="s">
        <v>3361</v>
      </c>
      <c r="I716" s="115" t="s">
        <v>3362</v>
      </c>
      <c r="J716" s="112" t="s">
        <v>43</v>
      </c>
      <c r="K716" s="112" t="s">
        <v>44</v>
      </c>
      <c r="L716" s="362">
        <v>36787</v>
      </c>
      <c r="M716" s="112">
        <f ca="1">DATEDIF(DBGenzai[[#This Row],[生年月日]],TODAY(),"Y")</f>
        <v>25</v>
      </c>
      <c r="N716" s="348">
        <v>1300</v>
      </c>
      <c r="O716" s="116"/>
      <c r="P716" s="348">
        <v>1700</v>
      </c>
      <c r="Q716" s="116"/>
      <c r="R716" s="348">
        <f t="shared" si="11"/>
        <v>400</v>
      </c>
      <c r="S716" s="85">
        <v>280000</v>
      </c>
      <c r="T716" s="78">
        <f>IF(OR(DBGenzai[[#This Row],[標準報酬]]="",DBGenzai[[#This Row],[標準報酬]]=0),"",ROUNDUP(_xlfn.XLOOKUP(DBGenzai[[#This Row],[標準報酬]],HDATE23[月  額],HDATE23[健康保険],"",0,1)-0.5,0))</f>
        <v>14042</v>
      </c>
      <c r="U7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5">
        <f ca="1">IF(DBGenzai[[#This Row],[年齢]]&lt;=69,_xlfn.XLOOKUP(DBGenzai[[#This Row],[標準報酬]],HDATE23[月  額],HDATE23[厚生年金],"",0,1),"0")</f>
        <v>25620</v>
      </c>
      <c r="W716" s="86">
        <v>46058</v>
      </c>
      <c r="X716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16" s="114" t="s">
        <v>46</v>
      </c>
      <c r="Z716" s="463" t="s">
        <v>3215</v>
      </c>
      <c r="AA716" s="398" t="s">
        <v>3368</v>
      </c>
      <c r="AB716" s="401" t="s">
        <v>3369</v>
      </c>
      <c r="AC716" s="104">
        <v>45308</v>
      </c>
      <c r="AD716" s="104">
        <v>45314</v>
      </c>
      <c r="AE716" s="104"/>
      <c r="AF716" s="104"/>
      <c r="AG716" s="234" t="s">
        <v>3446</v>
      </c>
      <c r="AH716" s="112" t="s">
        <v>3447</v>
      </c>
      <c r="AI716" s="118"/>
      <c r="AJ716" s="100">
        <f>DBGenzai[[#This Row],[入社日]]</f>
        <v>45314</v>
      </c>
      <c r="AK716" s="343"/>
      <c r="AL716" s="355"/>
      <c r="AM716" s="77"/>
      <c r="AN716" s="355"/>
      <c r="AO716" s="345"/>
    </row>
    <row r="717" spans="1:41">
      <c r="A717" s="112" t="s">
        <v>40</v>
      </c>
      <c r="B717" s="112">
        <v>240113</v>
      </c>
      <c r="C717" s="113">
        <v>242099</v>
      </c>
      <c r="D717" s="114" t="s">
        <v>95</v>
      </c>
      <c r="E717" s="82" t="s">
        <v>4626</v>
      </c>
      <c r="F717" s="82" t="s">
        <v>1983</v>
      </c>
      <c r="G717" s="82" t="s">
        <v>2650</v>
      </c>
      <c r="H717" s="115" t="s">
        <v>3363</v>
      </c>
      <c r="I717" s="115" t="s">
        <v>3364</v>
      </c>
      <c r="J717" s="112" t="s">
        <v>43</v>
      </c>
      <c r="K717" s="112" t="s">
        <v>44</v>
      </c>
      <c r="L717" s="362">
        <v>35877</v>
      </c>
      <c r="M717" s="112">
        <f ca="1">DATEDIF(DBGenzai[[#This Row],[生年月日]],TODAY(),"Y")</f>
        <v>27</v>
      </c>
      <c r="N717" s="348">
        <v>1300</v>
      </c>
      <c r="O717" s="116"/>
      <c r="P717" s="348">
        <v>1680</v>
      </c>
      <c r="Q717" s="116"/>
      <c r="R717" s="348">
        <f t="shared" si="11"/>
        <v>380</v>
      </c>
      <c r="S717" s="85">
        <v>260000</v>
      </c>
      <c r="T717" s="78">
        <f>IF(OR(DBGenzai[[#This Row],[標準報酬]]="",DBGenzai[[#This Row],[標準報酬]]=0),"",ROUNDUP(_xlfn.XLOOKUP(DBGenzai[[#This Row],[標準報酬]],HDATE23[月  額],HDATE23[健康保険],"",0,1)-0.5,0))</f>
        <v>13039</v>
      </c>
      <c r="U7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5">
        <f ca="1">IF(DBGenzai[[#This Row],[年齢]]&lt;=69,_xlfn.XLOOKUP(DBGenzai[[#This Row],[標準報酬]],HDATE23[月  額],HDATE23[厚生年金],"",0,1),"0")</f>
        <v>23790</v>
      </c>
      <c r="W717" s="86">
        <v>46058</v>
      </c>
      <c r="X71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17" s="114" t="s">
        <v>46</v>
      </c>
      <c r="Z717" s="396" t="s">
        <v>135</v>
      </c>
      <c r="AA717" s="115" t="s">
        <v>3286</v>
      </c>
      <c r="AB717" s="115" t="s">
        <v>3410</v>
      </c>
      <c r="AC717" s="104">
        <v>45308</v>
      </c>
      <c r="AD717" s="104">
        <v>45314</v>
      </c>
      <c r="AE717" s="104"/>
      <c r="AF717" s="104"/>
      <c r="AG717" s="104" t="s">
        <v>3446</v>
      </c>
      <c r="AH717" s="112" t="s">
        <v>3447</v>
      </c>
      <c r="AI717" s="118"/>
      <c r="AJ717" s="100">
        <f>DBGenzai[[#This Row],[入社日]]</f>
        <v>45314</v>
      </c>
      <c r="AK717" s="343"/>
      <c r="AL717" s="355"/>
      <c r="AM717" s="77"/>
      <c r="AN717" s="355"/>
      <c r="AO717" s="345"/>
    </row>
    <row r="718" spans="1:41">
      <c r="A718" s="112" t="s">
        <v>114</v>
      </c>
      <c r="B718" s="112">
        <v>240116</v>
      </c>
      <c r="C718" s="113"/>
      <c r="D718" s="114" t="s">
        <v>95</v>
      </c>
      <c r="E718" s="262" t="s">
        <v>4626</v>
      </c>
      <c r="F718" s="93"/>
      <c r="G718" s="93"/>
      <c r="H718" s="115" t="s">
        <v>3381</v>
      </c>
      <c r="I718" s="115" t="s">
        <v>3382</v>
      </c>
      <c r="J718" s="112" t="s">
        <v>43</v>
      </c>
      <c r="K718" s="112" t="s">
        <v>44</v>
      </c>
      <c r="L718" s="362">
        <v>32245</v>
      </c>
      <c r="M718" s="112">
        <f ca="1">DATEDIF(DBGenzai[[#This Row],[生年月日]],TODAY(),"Y")</f>
        <v>37</v>
      </c>
      <c r="N718" s="348">
        <v>1200</v>
      </c>
      <c r="O718" s="116"/>
      <c r="P718" s="348">
        <v>1650</v>
      </c>
      <c r="Q718" s="116"/>
      <c r="R718" s="348">
        <f t="shared" si="11"/>
        <v>450</v>
      </c>
      <c r="S718" s="85">
        <v>180000</v>
      </c>
      <c r="T718" s="78">
        <f>IF(OR(DBGenzai[[#This Row],[標準報酬]]="",DBGenzai[[#This Row],[標準報酬]]=0),"",ROUNDUP(_xlfn.XLOOKUP(DBGenzai[[#This Row],[標準報酬]],HDATE23[月  額],HDATE23[健康保険],"",0,1)-0.5,0))</f>
        <v>9027</v>
      </c>
      <c r="U7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5">
        <f ca="1">IF(DBGenzai[[#This Row],[年齢]]&lt;=69,_xlfn.XLOOKUP(DBGenzai[[#This Row],[標準報酬]],HDATE23[月  額],HDATE23[厚生年金],"",0,1),"0")</f>
        <v>16470</v>
      </c>
      <c r="W718" s="117">
        <v>45679</v>
      </c>
      <c r="X71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4" t="s">
        <v>1712</v>
      </c>
      <c r="Z718" s="112" t="s">
        <v>3012</v>
      </c>
      <c r="AA718" s="115" t="s">
        <v>3411</v>
      </c>
      <c r="AB718" s="115" t="s">
        <v>3014</v>
      </c>
      <c r="AC718" s="104">
        <v>45314</v>
      </c>
      <c r="AD718" s="104">
        <v>45316</v>
      </c>
      <c r="AE718" s="104">
        <v>45324</v>
      </c>
      <c r="AF718" s="104"/>
      <c r="AG718" s="104"/>
      <c r="AH718" s="112"/>
      <c r="AI718" s="118"/>
      <c r="AJ718" s="100">
        <f>DBGenzai[[#This Row],[入社日]]</f>
        <v>45316</v>
      </c>
      <c r="AK718" s="343"/>
      <c r="AL718" s="355"/>
      <c r="AM718" s="77"/>
      <c r="AN718" s="355"/>
      <c r="AO718" s="345"/>
    </row>
    <row r="719" spans="1:41">
      <c r="A719" s="112" t="s">
        <v>40</v>
      </c>
      <c r="B719" s="112">
        <v>240117</v>
      </c>
      <c r="C719" s="113">
        <v>242104</v>
      </c>
      <c r="D719" s="114" t="s">
        <v>95</v>
      </c>
      <c r="E719" s="82" t="s">
        <v>4625</v>
      </c>
      <c r="F719" s="82" t="s">
        <v>1985</v>
      </c>
      <c r="G719" s="82" t="s">
        <v>3094</v>
      </c>
      <c r="H719" s="115" t="s">
        <v>3383</v>
      </c>
      <c r="I719" s="115" t="s">
        <v>3384</v>
      </c>
      <c r="J719" s="112" t="s">
        <v>43</v>
      </c>
      <c r="K719" s="112" t="s">
        <v>44</v>
      </c>
      <c r="L719" s="362">
        <v>37354</v>
      </c>
      <c r="M719" s="112">
        <f ca="1">DATEDIF(DBGenzai[[#This Row],[生年月日]],TODAY(),"Y")</f>
        <v>23</v>
      </c>
      <c r="N719" s="348">
        <v>1200</v>
      </c>
      <c r="O719" s="116"/>
      <c r="P719" s="348">
        <v>1700</v>
      </c>
      <c r="Q719" s="116"/>
      <c r="R719" s="348">
        <f t="shared" si="11"/>
        <v>500</v>
      </c>
      <c r="S719" s="85">
        <v>260000</v>
      </c>
      <c r="T719" s="78">
        <f>IF(OR(DBGenzai[[#This Row],[標準報酬]]="",DBGenzai[[#This Row],[標準報酬]]=0),"",ROUNDUP(_xlfn.XLOOKUP(DBGenzai[[#This Row],[標準報酬]],HDATE23[月  額],HDATE23[健康保険],"",0,1)-0.5,0))</f>
        <v>13039</v>
      </c>
      <c r="U7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5">
        <f ca="1">IF(DBGenzai[[#This Row],[年齢]]&lt;=69,_xlfn.XLOOKUP(DBGenzai[[#This Row],[標準報酬]],HDATE23[月  額],HDATE23[厚生年金],"",0,1),"0")</f>
        <v>23790</v>
      </c>
      <c r="W719" s="86">
        <v>46058</v>
      </c>
      <c r="X719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19" s="114" t="s">
        <v>1712</v>
      </c>
      <c r="Z719" s="112" t="s">
        <v>3012</v>
      </c>
      <c r="AA719" s="115" t="s">
        <v>3411</v>
      </c>
      <c r="AB719" s="115" t="s">
        <v>3014</v>
      </c>
      <c r="AC719" s="104">
        <v>45314</v>
      </c>
      <c r="AD719" s="104">
        <v>45316</v>
      </c>
      <c r="AE719" s="104"/>
      <c r="AF719" s="104"/>
      <c r="AG719" s="104" t="s">
        <v>3473</v>
      </c>
      <c r="AH719" s="112" t="s">
        <v>3447</v>
      </c>
      <c r="AI719" s="118"/>
      <c r="AJ719" s="100">
        <f>DBGenzai[[#This Row],[入社日]]</f>
        <v>45316</v>
      </c>
      <c r="AK719" s="343"/>
      <c r="AL719" s="355"/>
      <c r="AM719" s="77"/>
      <c r="AN719" s="355"/>
      <c r="AO719" s="345" t="s">
        <v>4394</v>
      </c>
    </row>
    <row r="720" spans="1:41">
      <c r="A720" s="112" t="s">
        <v>114</v>
      </c>
      <c r="B720" s="112">
        <v>220214</v>
      </c>
      <c r="C720" s="113"/>
      <c r="D720" s="114" t="s">
        <v>283</v>
      </c>
      <c r="E720" s="82"/>
      <c r="F720" s="82"/>
      <c r="G720" s="82"/>
      <c r="H720" s="115" t="s">
        <v>791</v>
      </c>
      <c r="I720" s="115" t="s">
        <v>792</v>
      </c>
      <c r="J720" s="112" t="s">
        <v>43</v>
      </c>
      <c r="K720" s="112" t="s">
        <v>44</v>
      </c>
      <c r="L720" s="362">
        <v>36030</v>
      </c>
      <c r="M720" s="112">
        <f ca="1">DATEDIF(DBGenzai[[#This Row],[生年月日]],TODAY(),"Y")</f>
        <v>27</v>
      </c>
      <c r="N720" s="347">
        <v>1450</v>
      </c>
      <c r="O720" s="116"/>
      <c r="P720" s="348">
        <v>2100</v>
      </c>
      <c r="Q720" s="116"/>
      <c r="R720" s="348">
        <f t="shared" si="11"/>
        <v>650</v>
      </c>
      <c r="S720" s="85">
        <v>300000</v>
      </c>
      <c r="T720" s="78">
        <f>IF(OR(DBGenzai[[#This Row],[標準報酬]]="",DBGenzai[[#This Row],[標準報酬]]=0),"",ROUNDUP(_xlfn.XLOOKUP(DBGenzai[[#This Row],[標準報酬]],HDATE23[月  額],HDATE23[健康保険],"",0,1)-0.5,0))</f>
        <v>15045</v>
      </c>
      <c r="U7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5">
        <f ca="1">IF(DBGenzai[[#This Row],[年齢]]&lt;=69,_xlfn.XLOOKUP(DBGenzai[[#This Row],[標準報酬]],HDATE23[月  額],HDATE23[厚生年金],"",0,1),"0")</f>
        <v>27450</v>
      </c>
      <c r="W720" s="117">
        <v>46079</v>
      </c>
      <c r="X7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4" t="s">
        <v>1712</v>
      </c>
      <c r="Z720" s="112" t="s">
        <v>366</v>
      </c>
      <c r="AA720" s="115" t="s">
        <v>367</v>
      </c>
      <c r="AB720" s="115" t="s">
        <v>368</v>
      </c>
      <c r="AC720" s="104"/>
      <c r="AD720" s="104">
        <v>45321</v>
      </c>
      <c r="AE720" s="104">
        <v>45819</v>
      </c>
      <c r="AF720" s="104"/>
      <c r="AG720" s="104" t="s">
        <v>3474</v>
      </c>
      <c r="AH720" s="112" t="s">
        <v>3471</v>
      </c>
      <c r="AI720" s="118"/>
      <c r="AJ720" s="100">
        <f>DBGenzai[[#This Row],[入社日]]</f>
        <v>45321</v>
      </c>
      <c r="AK720" s="343"/>
      <c r="AL720" s="355"/>
      <c r="AM720" s="77"/>
      <c r="AN720" s="355"/>
      <c r="AO720" s="345"/>
    </row>
    <row r="721" spans="1:41">
      <c r="A721" s="112" t="s">
        <v>114</v>
      </c>
      <c r="B721" s="112">
        <v>240201</v>
      </c>
      <c r="C721" s="397"/>
      <c r="D721" s="114" t="s">
        <v>2382</v>
      </c>
      <c r="E721" s="82"/>
      <c r="F721" s="82"/>
      <c r="G721" s="82"/>
      <c r="H721" s="115" t="s">
        <v>3370</v>
      </c>
      <c r="I721" s="115" t="s">
        <v>3371</v>
      </c>
      <c r="J721" s="112" t="s">
        <v>43</v>
      </c>
      <c r="K721" s="112" t="s">
        <v>44</v>
      </c>
      <c r="L721" s="362">
        <v>32830</v>
      </c>
      <c r="M721" s="112">
        <f ca="1">DATEDIF(DBGenzai[[#This Row],[生年月日]],TODAY(),"Y")</f>
        <v>36</v>
      </c>
      <c r="N721" s="348">
        <v>1400</v>
      </c>
      <c r="O721" s="235"/>
      <c r="P721" s="348">
        <v>1900</v>
      </c>
      <c r="Q721" s="235"/>
      <c r="R721" s="348">
        <f t="shared" si="11"/>
        <v>500</v>
      </c>
      <c r="S721" s="85">
        <v>220000</v>
      </c>
      <c r="T721" s="78">
        <f>IF(OR(DBGenzai[[#This Row],[標準報酬]]="",DBGenzai[[#This Row],[標準報酬]]=0),"",ROUNDUP(_xlfn.XLOOKUP(DBGenzai[[#This Row],[標準報酬]],HDATE23[月  額],HDATE23[健康保険],"",0,1)-0.5,0))</f>
        <v>11033</v>
      </c>
      <c r="U7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5">
        <f ca="1">IF(DBGenzai[[#This Row],[年齢]]&lt;=69,_xlfn.XLOOKUP(DBGenzai[[#This Row],[標準報酬]],HDATE23[月  額],HDATE23[厚生年金],"",0,1),"0")</f>
        <v>20130</v>
      </c>
      <c r="W721" s="117">
        <v>45499</v>
      </c>
      <c r="X72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4" t="s">
        <v>1712</v>
      </c>
      <c r="Z721" s="112" t="s">
        <v>3539</v>
      </c>
      <c r="AA721" s="115" t="s">
        <v>3540</v>
      </c>
      <c r="AB721" s="115" t="s">
        <v>3541</v>
      </c>
      <c r="AC721" s="87" t="s">
        <v>1697</v>
      </c>
      <c r="AD721" s="104">
        <v>45323</v>
      </c>
      <c r="AE721" s="234">
        <v>45408</v>
      </c>
      <c r="AF721" s="234"/>
      <c r="AG721" s="234"/>
      <c r="AH721" s="112" t="s">
        <v>3447</v>
      </c>
      <c r="AI721" s="118"/>
      <c r="AJ721" s="100">
        <f>DBGenzai[[#This Row],[入社日]]</f>
        <v>45323</v>
      </c>
      <c r="AK721" s="343"/>
      <c r="AL721" s="355"/>
      <c r="AM721" s="77"/>
      <c r="AN721" s="355"/>
      <c r="AO721" s="345"/>
    </row>
    <row r="722" spans="1:41">
      <c r="A722" s="112" t="s">
        <v>114</v>
      </c>
      <c r="B722" s="112">
        <v>240202</v>
      </c>
      <c r="C722" s="113"/>
      <c r="D722" s="82" t="s">
        <v>1782</v>
      </c>
      <c r="E722" s="101" t="s">
        <v>4624</v>
      </c>
      <c r="F722" s="101" t="s">
        <v>2658</v>
      </c>
      <c r="G722" s="101" t="s">
        <v>2659</v>
      </c>
      <c r="H722" s="115" t="s">
        <v>3393</v>
      </c>
      <c r="I722" s="115" t="s">
        <v>3394</v>
      </c>
      <c r="J722" s="112" t="s">
        <v>43</v>
      </c>
      <c r="K722" s="112" t="s">
        <v>44</v>
      </c>
      <c r="L722" s="362">
        <v>33244</v>
      </c>
      <c r="M722" s="112">
        <f ca="1">DATEDIF(DBGenzai[[#This Row],[生年月日]],TODAY(),"Y")</f>
        <v>34</v>
      </c>
      <c r="N722" s="348">
        <v>1300</v>
      </c>
      <c r="O722" s="116"/>
      <c r="P722" s="348">
        <v>1650</v>
      </c>
      <c r="Q722" s="116"/>
      <c r="R722" s="348">
        <f t="shared" si="11"/>
        <v>350</v>
      </c>
      <c r="S722" s="85">
        <v>200000</v>
      </c>
      <c r="T722" s="78">
        <f>IF(OR(DBGenzai[[#This Row],[標準報酬]]="",DBGenzai[[#This Row],[標準報酬]]=0),"",ROUNDUP(_xlfn.XLOOKUP(DBGenzai[[#This Row],[標準報酬]],HDATE23[月  額],HDATE23[健康保険],"",0,1)-0.5,0))</f>
        <v>10030</v>
      </c>
      <c r="U7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5">
        <f ca="1">IF(DBGenzai[[#This Row],[年齢]]&lt;=69,_xlfn.XLOOKUP(DBGenzai[[#This Row],[標準報酬]],HDATE23[月  額],HDATE23[厚生年金],"",0,1),"0")</f>
        <v>18300</v>
      </c>
      <c r="W722" s="117">
        <v>45772</v>
      </c>
      <c r="X7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4" t="s">
        <v>1712</v>
      </c>
      <c r="Z722" s="112" t="s">
        <v>3470</v>
      </c>
      <c r="AA722" s="115" t="s">
        <v>3472</v>
      </c>
      <c r="AB722" s="115" t="s">
        <v>3469</v>
      </c>
      <c r="AC722" s="104" t="s">
        <v>1697</v>
      </c>
      <c r="AD722" s="104">
        <v>45323</v>
      </c>
      <c r="AE722" s="104">
        <v>45457</v>
      </c>
      <c r="AF722" s="104"/>
      <c r="AG722" s="104" t="s">
        <v>3475</v>
      </c>
      <c r="AH722" s="112" t="s">
        <v>3471</v>
      </c>
      <c r="AI722" s="118"/>
      <c r="AJ722" s="100">
        <f>DBGenzai[[#This Row],[入社日]]</f>
        <v>45323</v>
      </c>
      <c r="AK722" s="343"/>
      <c r="AL722" s="355"/>
      <c r="AM722" s="77"/>
      <c r="AN722" s="355"/>
      <c r="AO722" s="345"/>
    </row>
    <row r="723" spans="1:41">
      <c r="A723" s="112" t="s">
        <v>40</v>
      </c>
      <c r="B723" s="112">
        <v>201001</v>
      </c>
      <c r="C723" s="113">
        <v>225003</v>
      </c>
      <c r="D723" s="114" t="s">
        <v>3397</v>
      </c>
      <c r="E723" s="101" t="s">
        <v>5059</v>
      </c>
      <c r="F723" s="82" t="s">
        <v>4017</v>
      </c>
      <c r="G723" s="6" t="s">
        <v>4018</v>
      </c>
      <c r="H723" s="115" t="s">
        <v>3398</v>
      </c>
      <c r="I723" s="115" t="s">
        <v>3399</v>
      </c>
      <c r="J723" s="112" t="s">
        <v>2005</v>
      </c>
      <c r="K723" s="112" t="s">
        <v>1711</v>
      </c>
      <c r="L723" s="362">
        <v>33380</v>
      </c>
      <c r="M723" s="112">
        <f ca="1">DATEDIF(DBGenzai[[#This Row],[生年月日]],TODAY(),"Y")</f>
        <v>34</v>
      </c>
      <c r="N723" s="348">
        <v>1400</v>
      </c>
      <c r="O723" s="116"/>
      <c r="P723" s="348">
        <v>1800</v>
      </c>
      <c r="Q723" s="116"/>
      <c r="R723" s="348">
        <f t="shared" si="11"/>
        <v>400</v>
      </c>
      <c r="S723" s="85">
        <v>300000</v>
      </c>
      <c r="T723" s="78">
        <f>IF(OR(DBGenzai[[#This Row],[標準報酬]]="",DBGenzai[[#This Row],[標準報酬]]=0),"",ROUNDUP(_xlfn.XLOOKUP(DBGenzai[[#This Row],[標準報酬]],HDATE23[月  額],HDATE23[健康保険],"",0,1)-0.5,0))</f>
        <v>15045</v>
      </c>
      <c r="U7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5">
        <f ca="1">IF(DBGenzai[[#This Row],[年齢]]&lt;=69,_xlfn.XLOOKUP(DBGenzai[[#This Row],[標準報酬]],HDATE23[月  額],HDATE23[厚生年金],"",0,1),"0")</f>
        <v>27450</v>
      </c>
      <c r="W723" s="117">
        <v>46663</v>
      </c>
      <c r="X72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4" t="s">
        <v>1712</v>
      </c>
      <c r="Z723" s="80" t="s">
        <v>163</v>
      </c>
      <c r="AA723" s="83" t="s">
        <v>518</v>
      </c>
      <c r="AB723" s="83" t="s">
        <v>3465</v>
      </c>
      <c r="AC723" s="104"/>
      <c r="AD723" s="104">
        <v>45327</v>
      </c>
      <c r="AE723" s="104"/>
      <c r="AF723" s="104"/>
      <c r="AG723" s="104" t="s">
        <v>3476</v>
      </c>
      <c r="AH723" s="112" t="s">
        <v>3471</v>
      </c>
      <c r="AI723" s="118"/>
      <c r="AJ723" s="100">
        <f>DBGenzai[[#This Row],[入社日]]</f>
        <v>45327</v>
      </c>
      <c r="AK723" s="343"/>
      <c r="AL723" s="355"/>
      <c r="AM723" s="77"/>
      <c r="AN723" s="355"/>
      <c r="AO723" s="345"/>
    </row>
    <row r="724" spans="1:41">
      <c r="A724" s="112" t="s">
        <v>114</v>
      </c>
      <c r="B724" s="112">
        <v>240203</v>
      </c>
      <c r="C724" s="113"/>
      <c r="D724" s="114" t="s">
        <v>3413</v>
      </c>
      <c r="E724" s="82"/>
      <c r="F724" s="82"/>
      <c r="G724" s="82"/>
      <c r="H724" s="115" t="s">
        <v>2882</v>
      </c>
      <c r="I724" s="115" t="s">
        <v>2883</v>
      </c>
      <c r="J724" s="112" t="s">
        <v>2005</v>
      </c>
      <c r="K724" s="112" t="s">
        <v>1711</v>
      </c>
      <c r="L724" s="362">
        <v>35886</v>
      </c>
      <c r="M724" s="112">
        <f ca="1">DATEDIF(DBGenzai[[#This Row],[生年月日]],TODAY(),"Y")</f>
        <v>27</v>
      </c>
      <c r="N724" s="348">
        <v>1600</v>
      </c>
      <c r="O724" s="116"/>
      <c r="P724" s="348">
        <v>2200</v>
      </c>
      <c r="Q724" s="116"/>
      <c r="R724" s="348">
        <f t="shared" si="11"/>
        <v>600</v>
      </c>
      <c r="S724" s="85">
        <v>240000</v>
      </c>
      <c r="T724" s="78">
        <f>IF(OR(DBGenzai[[#This Row],[標準報酬]]="",DBGenzai[[#This Row],[標準報酬]]=0),"",ROUNDUP(_xlfn.XLOOKUP(DBGenzai[[#This Row],[標準報酬]],HDATE23[月  額],HDATE23[健康保険],"",0,1)-0.5,0))</f>
        <v>12036</v>
      </c>
      <c r="U7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5">
        <f ca="1">IF(DBGenzai[[#This Row],[年齢]]&lt;=69,_xlfn.XLOOKUP(DBGenzai[[#This Row],[標準報酬]],HDATE23[月  額],HDATE23[厚生年金],"",0,1),"0")</f>
        <v>21960</v>
      </c>
      <c r="W724" s="117">
        <v>45755</v>
      </c>
      <c r="X72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4" t="s">
        <v>1712</v>
      </c>
      <c r="Z724" s="80" t="s">
        <v>208</v>
      </c>
      <c r="AA724" s="83" t="s">
        <v>1867</v>
      </c>
      <c r="AB724" s="83" t="s">
        <v>3710</v>
      </c>
      <c r="AC724" s="104"/>
      <c r="AD724" s="104">
        <v>45341</v>
      </c>
      <c r="AE724" s="104">
        <v>45471</v>
      </c>
      <c r="AF724" s="104"/>
      <c r="AG724" s="104" t="s">
        <v>3477</v>
      </c>
      <c r="AH724" s="112" t="s">
        <v>3478</v>
      </c>
      <c r="AI724" s="118"/>
      <c r="AJ724" s="100">
        <f>DBGenzai[[#This Row],[入社日]]</f>
        <v>45341</v>
      </c>
      <c r="AK724" s="343"/>
      <c r="AL724" s="355"/>
      <c r="AM724" s="77"/>
      <c r="AN724" s="355"/>
      <c r="AO724" s="345"/>
    </row>
    <row r="725" spans="1:41">
      <c r="A725" s="112" t="s">
        <v>114</v>
      </c>
      <c r="B725" s="112">
        <v>240204</v>
      </c>
      <c r="C725" s="113"/>
      <c r="D725" s="114" t="s">
        <v>91</v>
      </c>
      <c r="E725" s="82" t="s">
        <v>4624</v>
      </c>
      <c r="F725" s="101" t="s">
        <v>2658</v>
      </c>
      <c r="G725" s="101" t="s">
        <v>2659</v>
      </c>
      <c r="H725" s="115" t="s">
        <v>3448</v>
      </c>
      <c r="I725" s="115" t="s">
        <v>3449</v>
      </c>
      <c r="J725" s="112" t="s">
        <v>43</v>
      </c>
      <c r="K725" s="112" t="s">
        <v>44</v>
      </c>
      <c r="L725" s="362">
        <v>34702</v>
      </c>
      <c r="M725" s="112">
        <f ca="1">DATEDIF(DBGenzai[[#This Row],[生年月日]],TODAY(),"Y")</f>
        <v>30</v>
      </c>
      <c r="N725" s="348">
        <v>1300</v>
      </c>
      <c r="O725" s="116"/>
      <c r="P725" s="348">
        <v>1650</v>
      </c>
      <c r="Q725" s="116"/>
      <c r="R725" s="348">
        <f t="shared" si="11"/>
        <v>350</v>
      </c>
      <c r="S725" s="85">
        <v>260000</v>
      </c>
      <c r="T725" s="78">
        <f>IF(OR(DBGenzai[[#This Row],[標準報酬]]="",DBGenzai[[#This Row],[標準報酬]]=0),"",ROUNDUP(_xlfn.XLOOKUP(DBGenzai[[#This Row],[標準報酬]],HDATE23[月  額],HDATE23[健康保険],"",0,1)-0.5,0))</f>
        <v>13039</v>
      </c>
      <c r="U7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5">
        <f ca="1">IF(DBGenzai[[#This Row],[年齢]]&lt;=69,_xlfn.XLOOKUP(DBGenzai[[#This Row],[標準報酬]],HDATE23[月  額],HDATE23[厚生年金],"",0,1),"0")</f>
        <v>23790</v>
      </c>
      <c r="W725" s="117">
        <v>46179</v>
      </c>
      <c r="X72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4" t="s">
        <v>1712</v>
      </c>
      <c r="Z725" s="112" t="s">
        <v>3280</v>
      </c>
      <c r="AA725" s="115" t="s">
        <v>3332</v>
      </c>
      <c r="AB725" s="115" t="s">
        <v>3279</v>
      </c>
      <c r="AC725" s="104"/>
      <c r="AD725" s="104">
        <v>45341</v>
      </c>
      <c r="AE725" s="104">
        <v>45964</v>
      </c>
      <c r="AF725" s="104"/>
      <c r="AG725" s="104" t="s">
        <v>3477</v>
      </c>
      <c r="AH725" s="112" t="s">
        <v>3471</v>
      </c>
      <c r="AI725" s="118"/>
      <c r="AJ725" s="100">
        <f>DBGenzai[[#This Row],[入社日]]</f>
        <v>45341</v>
      </c>
      <c r="AK725" s="343"/>
      <c r="AL725" s="355"/>
      <c r="AM725" s="77"/>
      <c r="AN725" s="355"/>
      <c r="AO725" s="345"/>
    </row>
    <row r="726" spans="1:41">
      <c r="A726" s="112" t="s">
        <v>114</v>
      </c>
      <c r="B726" s="112">
        <v>240205</v>
      </c>
      <c r="C726" s="113"/>
      <c r="D726" s="114" t="s">
        <v>2103</v>
      </c>
      <c r="E726" s="101"/>
      <c r="F726" s="82"/>
      <c r="G726" s="82"/>
      <c r="H726" s="115" t="s">
        <v>3395</v>
      </c>
      <c r="I726" s="115" t="s">
        <v>3396</v>
      </c>
      <c r="J726" s="112" t="s">
        <v>1951</v>
      </c>
      <c r="K726" s="112" t="s">
        <v>44</v>
      </c>
      <c r="L726" s="362">
        <v>33873</v>
      </c>
      <c r="M726" s="112">
        <f ca="1">DATEDIF(DBGenzai[[#This Row],[生年月日]],TODAY(),"Y")</f>
        <v>33</v>
      </c>
      <c r="N726" s="348">
        <v>1300</v>
      </c>
      <c r="O726" s="116"/>
      <c r="P726" s="348">
        <v>1800</v>
      </c>
      <c r="Q726" s="116"/>
      <c r="R726" s="348">
        <f t="shared" si="11"/>
        <v>500</v>
      </c>
      <c r="S726" s="85">
        <v>240000</v>
      </c>
      <c r="T726" s="78">
        <f>IF(OR(DBGenzai[[#This Row],[標準報酬]]="",DBGenzai[[#This Row],[標準報酬]]=0),"",ROUNDUP(_xlfn.XLOOKUP(DBGenzai[[#This Row],[標準報酬]],HDATE23[月  額],HDATE23[健康保険],"",0,1)-0.5,0))</f>
        <v>12036</v>
      </c>
      <c r="U7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5">
        <f ca="1">IF(DBGenzai[[#This Row],[年齢]]&lt;=69,_xlfn.XLOOKUP(DBGenzai[[#This Row],[標準報酬]],HDATE23[月  額],HDATE23[厚生年金],"",0,1),"0")</f>
        <v>21960</v>
      </c>
      <c r="W726" s="117">
        <v>45987</v>
      </c>
      <c r="X72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4" t="s">
        <v>1712</v>
      </c>
      <c r="Z726" s="112" t="s">
        <v>3468</v>
      </c>
      <c r="AA726" s="115" t="s">
        <v>3466</v>
      </c>
      <c r="AB726" s="115" t="s">
        <v>3467</v>
      </c>
      <c r="AC726" s="104" t="s">
        <v>1697</v>
      </c>
      <c r="AD726" s="104">
        <v>45341</v>
      </c>
      <c r="AE726" s="104">
        <v>45624</v>
      </c>
      <c r="AF726" s="104"/>
      <c r="AG726" s="104" t="s">
        <v>3477</v>
      </c>
      <c r="AH726" s="112" t="s">
        <v>3471</v>
      </c>
      <c r="AI726" s="118"/>
      <c r="AJ726" s="100">
        <f>DBGenzai[[#This Row],[入社日]]</f>
        <v>45341</v>
      </c>
      <c r="AK726" s="343"/>
      <c r="AL726" s="355"/>
      <c r="AM726" s="77"/>
      <c r="AN726" s="355"/>
      <c r="AO726" s="345"/>
    </row>
    <row r="727" spans="1:41">
      <c r="A727" s="112" t="s">
        <v>114</v>
      </c>
      <c r="B727" s="112">
        <v>240206</v>
      </c>
      <c r="C727" s="113"/>
      <c r="D727" s="82" t="s">
        <v>1782</v>
      </c>
      <c r="E727" s="275" t="s">
        <v>4624</v>
      </c>
      <c r="F727" s="101" t="s">
        <v>2658</v>
      </c>
      <c r="G727" s="101" t="s">
        <v>2659</v>
      </c>
      <c r="H727" s="115" t="s">
        <v>3451</v>
      </c>
      <c r="I727" s="115" t="s">
        <v>3452</v>
      </c>
      <c r="J727" s="112" t="s">
        <v>2005</v>
      </c>
      <c r="K727" s="112" t="s">
        <v>1768</v>
      </c>
      <c r="L727" s="362">
        <v>18235</v>
      </c>
      <c r="M727" s="112">
        <f ca="1">DATEDIF(DBGenzai[[#This Row],[生年月日]],TODAY(),"Y")</f>
        <v>76</v>
      </c>
      <c r="N727" s="348">
        <v>1250</v>
      </c>
      <c r="O727" s="116" t="s">
        <v>3659</v>
      </c>
      <c r="P727" s="348">
        <v>1650</v>
      </c>
      <c r="Q727" s="116"/>
      <c r="R727" s="348">
        <f t="shared" si="11"/>
        <v>400</v>
      </c>
      <c r="S727" s="85">
        <v>220000</v>
      </c>
      <c r="T727" s="78">
        <f>IF(OR(DBGenzai[[#This Row],[標準報酬]]="",DBGenzai[[#This Row],[標準報酬]]=0),"",ROUNDUP(_xlfn.XLOOKUP(DBGenzai[[#This Row],[標準報酬]],HDATE23[月  額],HDATE23[健康保険],"",0,1)-0.5,0))</f>
        <v>11033</v>
      </c>
      <c r="U7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5" t="str">
        <f ca="1">IF(DBGenzai[[#This Row],[年齢]]&lt;=69,_xlfn.XLOOKUP(DBGenzai[[#This Row],[標準報酬]],HDATE23[月  額],HDATE23[厚生年金],"",0,1),"0")</f>
        <v>0</v>
      </c>
      <c r="W727" s="117">
        <v>46588</v>
      </c>
      <c r="X72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4" t="s">
        <v>1769</v>
      </c>
      <c r="Z727" s="112" t="s">
        <v>3743</v>
      </c>
      <c r="AA727" s="115" t="s">
        <v>3742</v>
      </c>
      <c r="AB727" s="115" t="s">
        <v>3453</v>
      </c>
      <c r="AC727" s="104" t="s">
        <v>1697</v>
      </c>
      <c r="AD727" s="104">
        <v>45348</v>
      </c>
      <c r="AE727" s="104">
        <v>45630</v>
      </c>
      <c r="AF727" s="104"/>
      <c r="AG727" s="104" t="s">
        <v>3622</v>
      </c>
      <c r="AH727" s="112" t="s">
        <v>3635</v>
      </c>
      <c r="AI727" s="118"/>
      <c r="AJ727" s="100">
        <f>DBGenzai[[#This Row],[入社日]]</f>
        <v>45348</v>
      </c>
      <c r="AK727" s="343"/>
      <c r="AL727" s="355"/>
      <c r="AM727" s="77"/>
      <c r="AN727" s="355"/>
      <c r="AO727" s="345"/>
    </row>
    <row r="728" spans="1:41">
      <c r="A728" s="112" t="s">
        <v>114</v>
      </c>
      <c r="B728" s="112">
        <v>240207</v>
      </c>
      <c r="C728" s="113"/>
      <c r="D728" s="114" t="s">
        <v>3464</v>
      </c>
      <c r="E728" s="82" t="s">
        <v>4690</v>
      </c>
      <c r="F728" s="82" t="s">
        <v>1979</v>
      </c>
      <c r="G728" s="82" t="s">
        <v>3155</v>
      </c>
      <c r="H728" s="115" t="s">
        <v>3454</v>
      </c>
      <c r="I728" s="115" t="s">
        <v>3455</v>
      </c>
      <c r="J728" s="112" t="s">
        <v>2005</v>
      </c>
      <c r="K728" s="112" t="s">
        <v>1768</v>
      </c>
      <c r="L728" s="362">
        <v>37765</v>
      </c>
      <c r="M728" s="112">
        <f ca="1">DATEDIF(DBGenzai[[#This Row],[生年月日]],TODAY(),"Y")</f>
        <v>22</v>
      </c>
      <c r="N728" s="348">
        <v>1300</v>
      </c>
      <c r="O728" s="116"/>
      <c r="P728" s="348">
        <v>1780</v>
      </c>
      <c r="Q728" s="116"/>
      <c r="R728" s="348">
        <f t="shared" si="11"/>
        <v>480</v>
      </c>
      <c r="S728" s="85">
        <v>220000</v>
      </c>
      <c r="T728" s="78">
        <f>IF(OR(DBGenzai[[#This Row],[標準報酬]]="",DBGenzai[[#This Row],[標準報酬]]=0),"",ROUNDUP(_xlfn.XLOOKUP(DBGenzai[[#This Row],[標準報酬]],HDATE23[月  額],HDATE23[健康保険],"",0,1)-0.5,0))</f>
        <v>11033</v>
      </c>
      <c r="U7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5">
        <f ca="1">IF(DBGenzai[[#This Row],[年齢]]&lt;=69,_xlfn.XLOOKUP(DBGenzai[[#This Row],[標準報酬]],HDATE23[月  額],HDATE23[厚生年金],"",0,1),"0")</f>
        <v>20130</v>
      </c>
      <c r="W728" s="117">
        <v>46026</v>
      </c>
      <c r="X72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4" t="s">
        <v>1769</v>
      </c>
      <c r="Z728" s="112" t="s">
        <v>3456</v>
      </c>
      <c r="AA728" s="115" t="s">
        <v>3463</v>
      </c>
      <c r="AB728" s="115"/>
      <c r="AC728" s="104" t="s">
        <v>1697</v>
      </c>
      <c r="AD728" s="104">
        <v>45351</v>
      </c>
      <c r="AE728" s="104">
        <v>45432</v>
      </c>
      <c r="AF728" s="104"/>
      <c r="AG728" s="104" t="s">
        <v>3623</v>
      </c>
      <c r="AH728" s="112" t="s">
        <v>3635</v>
      </c>
      <c r="AI728" s="118"/>
      <c r="AJ728" s="100">
        <f>DBGenzai[[#This Row],[入社日]]</f>
        <v>45351</v>
      </c>
      <c r="AK728" s="343"/>
      <c r="AL728" s="355"/>
      <c r="AM728" s="77"/>
      <c r="AN728" s="355"/>
      <c r="AO728" s="345"/>
    </row>
    <row r="729" spans="1:41">
      <c r="A729" s="112" t="s">
        <v>114</v>
      </c>
      <c r="B729" s="112">
        <v>240301</v>
      </c>
      <c r="C729" s="113"/>
      <c r="D729" s="114" t="s">
        <v>1707</v>
      </c>
      <c r="E729" s="82"/>
      <c r="F729" s="82"/>
      <c r="G729" s="82"/>
      <c r="H729" s="115" t="s">
        <v>3488</v>
      </c>
      <c r="I729" s="115" t="s">
        <v>3489</v>
      </c>
      <c r="J729" s="112" t="s">
        <v>43</v>
      </c>
      <c r="K729" s="112" t="s">
        <v>44</v>
      </c>
      <c r="L729" s="362">
        <v>33363</v>
      </c>
      <c r="M729" s="112">
        <f ca="1">DATEDIF(DBGenzai[[#This Row],[生年月日]],TODAY(),"Y")</f>
        <v>34</v>
      </c>
      <c r="N729" s="348">
        <v>1300</v>
      </c>
      <c r="O729" s="116"/>
      <c r="P729" s="348">
        <v>1700</v>
      </c>
      <c r="Q729" s="116"/>
      <c r="R729" s="348">
        <f t="shared" si="11"/>
        <v>400</v>
      </c>
      <c r="S729" s="85">
        <v>280000</v>
      </c>
      <c r="T729" s="78">
        <f>IF(OR(DBGenzai[[#This Row],[標準報酬]]="",DBGenzai[[#This Row],[標準報酬]]=0),"",ROUNDUP(_xlfn.XLOOKUP(DBGenzai[[#This Row],[標準報酬]],HDATE23[月  額],HDATE23[健康保険],"",0,1)-0.5,0))</f>
        <v>14042</v>
      </c>
      <c r="U7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5">
        <f ca="1">IF(DBGenzai[[#This Row],[年齢]]&lt;=69,_xlfn.XLOOKUP(DBGenzai[[#This Row],[標準報酬]],HDATE23[月  額],HDATE23[厚生年金],"",0,1),"0")</f>
        <v>25620</v>
      </c>
      <c r="W729" s="117">
        <v>46962</v>
      </c>
      <c r="X72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4" t="s">
        <v>1712</v>
      </c>
      <c r="Z729" s="80" t="s">
        <v>238</v>
      </c>
      <c r="AA729" s="115" t="s">
        <v>312</v>
      </c>
      <c r="AB729" s="115" t="s">
        <v>4049</v>
      </c>
      <c r="AC729" s="104" t="s">
        <v>1697</v>
      </c>
      <c r="AD729" s="104">
        <v>45355</v>
      </c>
      <c r="AE729" s="104">
        <v>45741</v>
      </c>
      <c r="AF729" s="104"/>
      <c r="AG729" s="104" t="s">
        <v>3624</v>
      </c>
      <c r="AH729" s="112" t="s">
        <v>3635</v>
      </c>
      <c r="AI729" s="118"/>
      <c r="AJ729" s="100">
        <f>DBGenzai[[#This Row],[入社日]]</f>
        <v>45355</v>
      </c>
      <c r="AK729" s="343"/>
      <c r="AL729" s="355"/>
      <c r="AM729" s="77"/>
      <c r="AN729" s="355"/>
      <c r="AO729" s="345"/>
    </row>
    <row r="730" spans="1:41">
      <c r="A730" s="112" t="s">
        <v>40</v>
      </c>
      <c r="B730" s="112">
        <v>240302</v>
      </c>
      <c r="C730" s="113"/>
      <c r="D730" s="114" t="s">
        <v>91</v>
      </c>
      <c r="E730" s="101" t="s">
        <v>4624</v>
      </c>
      <c r="F730" s="101" t="s">
        <v>2658</v>
      </c>
      <c r="G730" s="101" t="s">
        <v>2659</v>
      </c>
      <c r="H730" s="115" t="s">
        <v>3458</v>
      </c>
      <c r="I730" s="115" t="s">
        <v>3460</v>
      </c>
      <c r="J730" s="112" t="s">
        <v>43</v>
      </c>
      <c r="K730" s="112" t="s">
        <v>44</v>
      </c>
      <c r="L730" s="362">
        <v>34486</v>
      </c>
      <c r="M730" s="112">
        <f ca="1">DATEDIF(DBGenzai[[#This Row],[生年月日]],TODAY(),"Y")</f>
        <v>31</v>
      </c>
      <c r="N730" s="348">
        <v>1300</v>
      </c>
      <c r="O730" s="116"/>
      <c r="P730" s="348">
        <v>1650</v>
      </c>
      <c r="Q730" s="116"/>
      <c r="R730" s="348">
        <f t="shared" si="11"/>
        <v>350</v>
      </c>
      <c r="S730" s="85">
        <v>300000</v>
      </c>
      <c r="T730" s="78">
        <f>IF(OR(DBGenzai[[#This Row],[標準報酬]]="",DBGenzai[[#This Row],[標準報酬]]=0),"",ROUNDUP(_xlfn.XLOOKUP(DBGenzai[[#This Row],[標準報酬]],HDATE23[月  額],HDATE23[健康保険],"",0,1)-0.5,0))</f>
        <v>15045</v>
      </c>
      <c r="U7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5">
        <f ca="1">IF(DBGenzai[[#This Row],[年齢]]&lt;=69,_xlfn.XLOOKUP(DBGenzai[[#This Row],[標準報酬]],HDATE23[月  額],HDATE23[厚生年金],"",0,1),"0")</f>
        <v>27450</v>
      </c>
      <c r="W730" s="117">
        <v>46073</v>
      </c>
      <c r="X73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67</v>
      </c>
      <c r="Y730" s="114" t="s">
        <v>1712</v>
      </c>
      <c r="Z730" s="112" t="s">
        <v>3491</v>
      </c>
      <c r="AA730" s="115" t="s">
        <v>3492</v>
      </c>
      <c r="AB730" s="115" t="s">
        <v>3490</v>
      </c>
      <c r="AC730" s="104">
        <v>45355</v>
      </c>
      <c r="AD730" s="104">
        <v>45356</v>
      </c>
      <c r="AE730" s="104"/>
      <c r="AF730" s="104"/>
      <c r="AG730" s="104" t="s">
        <v>3625</v>
      </c>
      <c r="AH730" s="112" t="s">
        <v>3642</v>
      </c>
      <c r="AI730" s="118"/>
      <c r="AJ730" s="100">
        <f>DBGenzai[[#This Row],[入社日]]</f>
        <v>45356</v>
      </c>
      <c r="AK730" s="343"/>
      <c r="AL730" s="355"/>
      <c r="AM730" s="77"/>
      <c r="AN730" s="355"/>
      <c r="AO730" s="345"/>
    </row>
    <row r="731" spans="1:41">
      <c r="A731" s="112" t="s">
        <v>114</v>
      </c>
      <c r="B731" s="112">
        <v>240303</v>
      </c>
      <c r="C731" s="113"/>
      <c r="D731" s="114" t="s">
        <v>91</v>
      </c>
      <c r="E731" s="82" t="s">
        <v>4624</v>
      </c>
      <c r="F731" s="101" t="s">
        <v>2658</v>
      </c>
      <c r="G731" s="101" t="s">
        <v>2659</v>
      </c>
      <c r="H731" s="115" t="s">
        <v>3457</v>
      </c>
      <c r="I731" s="115" t="s">
        <v>3459</v>
      </c>
      <c r="J731" s="112" t="s">
        <v>43</v>
      </c>
      <c r="K731" s="112" t="s">
        <v>44</v>
      </c>
      <c r="L731" s="362">
        <v>35921</v>
      </c>
      <c r="M731" s="112">
        <f ca="1">DATEDIF(DBGenzai[[#This Row],[生年月日]],TODAY(),"Y")</f>
        <v>27</v>
      </c>
      <c r="N731" s="348">
        <v>1300</v>
      </c>
      <c r="O731" s="116"/>
      <c r="P731" s="348">
        <v>1650</v>
      </c>
      <c r="Q731" s="116"/>
      <c r="R731" s="348">
        <f t="shared" ref="R731:R794" si="12">P731-N731</f>
        <v>350</v>
      </c>
      <c r="S731" s="85">
        <v>280000</v>
      </c>
      <c r="T731" s="78">
        <f>IF(OR(DBGenzai[[#This Row],[標準報酬]]="",DBGenzai[[#This Row],[標準報酬]]=0),"",ROUNDUP(_xlfn.XLOOKUP(DBGenzai[[#This Row],[標準報酬]],HDATE23[月  額],HDATE23[健康保険],"",0,1)-0.5,0))</f>
        <v>14042</v>
      </c>
      <c r="U7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5">
        <f ca="1">IF(DBGenzai[[#This Row],[年齢]]&lt;=69,_xlfn.XLOOKUP(DBGenzai[[#This Row],[標準報酬]],HDATE23[月  額],HDATE23[厚生年金],"",0,1),"0")</f>
        <v>25620</v>
      </c>
      <c r="W731" s="117">
        <v>46517</v>
      </c>
      <c r="X7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4" t="s">
        <v>1712</v>
      </c>
      <c r="Z731" s="112" t="s">
        <v>3491</v>
      </c>
      <c r="AA731" s="115" t="s">
        <v>3492</v>
      </c>
      <c r="AB731" s="115" t="s">
        <v>3490</v>
      </c>
      <c r="AC731" s="104">
        <v>45355</v>
      </c>
      <c r="AD731" s="104">
        <v>45357</v>
      </c>
      <c r="AE731" s="104">
        <v>45652</v>
      </c>
      <c r="AF731" s="104"/>
      <c r="AG731" s="104" t="s">
        <v>3626</v>
      </c>
      <c r="AH731" s="112" t="s">
        <v>3642</v>
      </c>
      <c r="AI731" s="118"/>
      <c r="AJ731" s="100">
        <f>DBGenzai[[#This Row],[入社日]]</f>
        <v>45357</v>
      </c>
      <c r="AK731" s="343"/>
      <c r="AL731" s="355"/>
      <c r="AM731" s="77"/>
      <c r="AN731" s="355"/>
      <c r="AO731" s="345"/>
    </row>
    <row r="732" spans="1:41">
      <c r="A732" s="112" t="s">
        <v>40</v>
      </c>
      <c r="B732" s="112">
        <v>240304</v>
      </c>
      <c r="C732" s="397"/>
      <c r="D732" s="114" t="s">
        <v>3229</v>
      </c>
      <c r="E732" s="275"/>
      <c r="F732" s="93"/>
      <c r="G732" s="93"/>
      <c r="H732" s="115" t="s">
        <v>3481</v>
      </c>
      <c r="I732" s="115" t="s">
        <v>3482</v>
      </c>
      <c r="J732" s="112" t="s">
        <v>43</v>
      </c>
      <c r="K732" s="112" t="s">
        <v>44</v>
      </c>
      <c r="L732" s="362">
        <v>36735</v>
      </c>
      <c r="M732" s="112">
        <f ca="1">DATEDIF(DBGenzai[[#This Row],[生年月日]],TODAY(),"Y")</f>
        <v>25</v>
      </c>
      <c r="N732" s="348">
        <v>1300</v>
      </c>
      <c r="O732" s="235"/>
      <c r="P732" s="348">
        <v>1900</v>
      </c>
      <c r="Q732" s="235"/>
      <c r="R732" s="348">
        <f t="shared" si="12"/>
        <v>600</v>
      </c>
      <c r="S732" s="85">
        <v>300000</v>
      </c>
      <c r="T732" s="78">
        <f>IF(OR(DBGenzai[[#This Row],[標準報酬]]="",DBGenzai[[#This Row],[標準報酬]]=0),"",ROUNDUP(_xlfn.XLOOKUP(DBGenzai[[#This Row],[標準報酬]],HDATE23[月  額],HDATE23[健康保険],"",0,1)-0.5,0))</f>
        <v>15045</v>
      </c>
      <c r="U7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5">
        <f ca="1">IF(DBGenzai[[#This Row],[年齢]]&lt;=69,_xlfn.XLOOKUP(DBGenzai[[#This Row],[標準報酬]],HDATE23[月  額],HDATE23[厚生年金],"",0,1),"0")</f>
        <v>27450</v>
      </c>
      <c r="W732" s="117">
        <v>47013</v>
      </c>
      <c r="X7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4" t="s">
        <v>1712</v>
      </c>
      <c r="Z732" s="80" t="s">
        <v>208</v>
      </c>
      <c r="AA732" s="83" t="s">
        <v>765</v>
      </c>
      <c r="AB732" s="83" t="s">
        <v>1087</v>
      </c>
      <c r="AC732" s="104">
        <v>45353</v>
      </c>
      <c r="AD732" s="104">
        <v>45357</v>
      </c>
      <c r="AE732" s="234"/>
      <c r="AF732" s="234"/>
      <c r="AG732" s="104" t="s">
        <v>3626</v>
      </c>
      <c r="AH732" s="112" t="s">
        <v>3635</v>
      </c>
      <c r="AI732" s="118"/>
      <c r="AJ732" s="100">
        <f>DBGenzai[[#This Row],[入社日]]</f>
        <v>45357</v>
      </c>
      <c r="AK732" s="343"/>
      <c r="AL732" s="355"/>
      <c r="AM732" s="77"/>
      <c r="AN732" s="355"/>
      <c r="AO732" s="345"/>
    </row>
    <row r="733" spans="1:41">
      <c r="A733" s="112" t="s">
        <v>40</v>
      </c>
      <c r="B733" s="112">
        <v>240305</v>
      </c>
      <c r="C733" s="421">
        <v>222066</v>
      </c>
      <c r="D733" s="82" t="s">
        <v>3156</v>
      </c>
      <c r="E733" s="275" t="s">
        <v>4691</v>
      </c>
      <c r="F733" s="270" t="s">
        <v>3820</v>
      </c>
      <c r="G733" s="407" t="s">
        <v>4138</v>
      </c>
      <c r="H733" s="115" t="s">
        <v>3663</v>
      </c>
      <c r="I733" s="115" t="s">
        <v>3493</v>
      </c>
      <c r="J733" s="112" t="s">
        <v>43</v>
      </c>
      <c r="K733" s="112" t="s">
        <v>44</v>
      </c>
      <c r="L733" s="362">
        <v>37573</v>
      </c>
      <c r="M733" s="112">
        <f ca="1">DATEDIF(DBGenzai[[#This Row],[生年月日]],TODAY(),"Y")</f>
        <v>23</v>
      </c>
      <c r="N733" s="348">
        <v>1300</v>
      </c>
      <c r="O733" s="116"/>
      <c r="P733" s="348">
        <v>1670</v>
      </c>
      <c r="Q733" s="116"/>
      <c r="R733" s="348">
        <f t="shared" si="12"/>
        <v>370</v>
      </c>
      <c r="S733" s="85">
        <v>220000</v>
      </c>
      <c r="T733" s="78">
        <f>IF(OR(DBGenzai[[#This Row],[標準報酬]]="",DBGenzai[[#This Row],[標準報酬]]=0),"",ROUNDUP(_xlfn.XLOOKUP(DBGenzai[[#This Row],[標準報酬]],HDATE23[月  額],HDATE23[健康保険],"",0,1)-0.5,0))</f>
        <v>11033</v>
      </c>
      <c r="U7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5">
        <f ca="1">IF(DBGenzai[[#This Row],[年齢]]&lt;=69,_xlfn.XLOOKUP(DBGenzai[[#This Row],[標準報酬]],HDATE23[月  額],HDATE23[厚生年金],"",0,1),"0")</f>
        <v>20130</v>
      </c>
      <c r="W733" s="117">
        <v>46106</v>
      </c>
      <c r="X7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4" t="s">
        <v>1712</v>
      </c>
      <c r="Z733" s="112" t="s">
        <v>3598</v>
      </c>
      <c r="AA733" s="115" t="s">
        <v>3596</v>
      </c>
      <c r="AB733" s="115" t="s">
        <v>3597</v>
      </c>
      <c r="AC733" s="104"/>
      <c r="AD733" s="104">
        <v>45359</v>
      </c>
      <c r="AE733" s="104"/>
      <c r="AF733" s="104"/>
      <c r="AG733" s="104" t="s">
        <v>3627</v>
      </c>
      <c r="AH733" s="112" t="s">
        <v>3635</v>
      </c>
      <c r="AI733" s="118"/>
      <c r="AJ733" s="100">
        <f>DBGenzai[[#This Row],[入社日]]</f>
        <v>45359</v>
      </c>
      <c r="AK733" s="343"/>
      <c r="AL733" s="355"/>
      <c r="AM733" s="77"/>
      <c r="AN733" s="355"/>
      <c r="AO733" s="345" t="s">
        <v>4397</v>
      </c>
    </row>
    <row r="734" spans="1:41">
      <c r="A734" s="112" t="s">
        <v>40</v>
      </c>
      <c r="B734" s="112">
        <v>240306</v>
      </c>
      <c r="C734" s="421">
        <v>222064</v>
      </c>
      <c r="D734" s="82" t="s">
        <v>3156</v>
      </c>
      <c r="E734" s="275" t="s">
        <v>4623</v>
      </c>
      <c r="F734" s="270" t="s">
        <v>1975</v>
      </c>
      <c r="G734" s="407" t="s">
        <v>2644</v>
      </c>
      <c r="H734" s="115" t="s">
        <v>3494</v>
      </c>
      <c r="I734" s="115" t="s">
        <v>3495</v>
      </c>
      <c r="J734" s="112" t="s">
        <v>43</v>
      </c>
      <c r="K734" s="112" t="s">
        <v>44</v>
      </c>
      <c r="L734" s="362">
        <v>36526</v>
      </c>
      <c r="M734" s="112">
        <f ca="1">DATEDIF(DBGenzai[[#This Row],[生年月日]],TODAY(),"Y")</f>
        <v>25</v>
      </c>
      <c r="N734" s="348">
        <v>1300</v>
      </c>
      <c r="O734" s="116"/>
      <c r="P734" s="348">
        <v>1670</v>
      </c>
      <c r="Q734" s="116"/>
      <c r="R734" s="348">
        <f t="shared" si="12"/>
        <v>370</v>
      </c>
      <c r="S734" s="85">
        <v>240000</v>
      </c>
      <c r="T734" s="78">
        <f>IF(OR(DBGenzai[[#This Row],[標準報酬]]="",DBGenzai[[#This Row],[標準報酬]]=0),"",ROUNDUP(_xlfn.XLOOKUP(DBGenzai[[#This Row],[標準報酬]],HDATE23[月  額],HDATE23[健康保険],"",0,1)-0.5,0))</f>
        <v>12036</v>
      </c>
      <c r="U7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5">
        <f ca="1">IF(DBGenzai[[#This Row],[年齢]]&lt;=69,_xlfn.XLOOKUP(DBGenzai[[#This Row],[標準報酬]],HDATE23[月  額],HDATE23[厚生年金],"",0,1),"0")</f>
        <v>21960</v>
      </c>
      <c r="W734" s="117">
        <v>46106</v>
      </c>
      <c r="X73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4" t="s">
        <v>1712</v>
      </c>
      <c r="Z734" s="112" t="s">
        <v>3598</v>
      </c>
      <c r="AA734" s="115" t="s">
        <v>3596</v>
      </c>
      <c r="AB734" s="115" t="s">
        <v>3597</v>
      </c>
      <c r="AC734" s="104"/>
      <c r="AD734" s="104">
        <v>45359</v>
      </c>
      <c r="AE734" s="104"/>
      <c r="AF734" s="104"/>
      <c r="AG734" s="104" t="s">
        <v>3627</v>
      </c>
      <c r="AH734" s="112" t="s">
        <v>3635</v>
      </c>
      <c r="AI734" s="118"/>
      <c r="AJ734" s="100">
        <f>DBGenzai[[#This Row],[入社日]]</f>
        <v>45359</v>
      </c>
      <c r="AK734" s="343"/>
      <c r="AL734" s="355"/>
      <c r="AM734" s="77"/>
      <c r="AN734" s="355"/>
      <c r="AO734" s="345" t="s">
        <v>4394</v>
      </c>
    </row>
    <row r="735" spans="1:41">
      <c r="A735" s="112" t="s">
        <v>114</v>
      </c>
      <c r="B735" s="112">
        <v>240307</v>
      </c>
      <c r="C735" s="421">
        <v>222065</v>
      </c>
      <c r="D735" s="82" t="s">
        <v>3156</v>
      </c>
      <c r="E735" s="101" t="s">
        <v>4623</v>
      </c>
      <c r="F735" s="101" t="s">
        <v>1975</v>
      </c>
      <c r="G735" s="6" t="s">
        <v>2644</v>
      </c>
      <c r="H735" s="115" t="s">
        <v>3496</v>
      </c>
      <c r="I735" s="115" t="s">
        <v>3497</v>
      </c>
      <c r="J735" s="112" t="s">
        <v>43</v>
      </c>
      <c r="K735" s="112" t="s">
        <v>44</v>
      </c>
      <c r="L735" s="362">
        <v>36859</v>
      </c>
      <c r="M735" s="112">
        <f ca="1">DATEDIF(DBGenzai[[#This Row],[生年月日]],TODAY(),"Y")</f>
        <v>25</v>
      </c>
      <c r="N735" s="348">
        <v>1250</v>
      </c>
      <c r="O735" s="116"/>
      <c r="P735" s="348">
        <v>1650</v>
      </c>
      <c r="Q735" s="116"/>
      <c r="R735" s="348">
        <f t="shared" si="12"/>
        <v>400</v>
      </c>
      <c r="S735" s="85">
        <v>240000</v>
      </c>
      <c r="T735" s="78">
        <f>IF(OR(DBGenzai[[#This Row],[標準報酬]]="",DBGenzai[[#This Row],[標準報酬]]=0),"",ROUNDUP(_xlfn.XLOOKUP(DBGenzai[[#This Row],[標準報酬]],HDATE23[月  額],HDATE23[健康保険],"",0,1)-0.5,0))</f>
        <v>12036</v>
      </c>
      <c r="U7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5">
        <f ca="1">IF(DBGenzai[[#This Row],[年齢]]&lt;=69,_xlfn.XLOOKUP(DBGenzai[[#This Row],[標準報酬]],HDATE23[月  額],HDATE23[厚生年金],"",0,1),"0")</f>
        <v>21960</v>
      </c>
      <c r="W735" s="117">
        <v>45722</v>
      </c>
      <c r="X73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4" t="s">
        <v>1712</v>
      </c>
      <c r="Z735" s="112" t="s">
        <v>3598</v>
      </c>
      <c r="AA735" s="115" t="s">
        <v>3596</v>
      </c>
      <c r="AB735" s="115" t="s">
        <v>3597</v>
      </c>
      <c r="AC735" s="104"/>
      <c r="AD735" s="104">
        <v>45359</v>
      </c>
      <c r="AE735" s="104">
        <v>45679</v>
      </c>
      <c r="AF735" s="104"/>
      <c r="AG735" s="104" t="s">
        <v>3627</v>
      </c>
      <c r="AH735" s="112" t="s">
        <v>3635</v>
      </c>
      <c r="AI735" s="118"/>
      <c r="AJ735" s="100">
        <f>DBGenzai[[#This Row],[入社日]]</f>
        <v>45359</v>
      </c>
      <c r="AK735" s="343"/>
      <c r="AL735" s="355"/>
      <c r="AM735" s="77"/>
      <c r="AN735" s="355"/>
      <c r="AO735" s="345"/>
    </row>
    <row r="736" spans="1:41">
      <c r="A736" s="112" t="s">
        <v>114</v>
      </c>
      <c r="B736" s="112">
        <v>240308</v>
      </c>
      <c r="C736" s="421">
        <v>8210088</v>
      </c>
      <c r="D736" s="82" t="s">
        <v>2126</v>
      </c>
      <c r="E736" s="82" t="s">
        <v>2429</v>
      </c>
      <c r="F736" s="82" t="s">
        <v>2429</v>
      </c>
      <c r="G736" s="82"/>
      <c r="H736" s="115" t="s">
        <v>3479</v>
      </c>
      <c r="I736" s="115" t="s">
        <v>3480</v>
      </c>
      <c r="J736" s="112" t="s">
        <v>43</v>
      </c>
      <c r="K736" s="112" t="s">
        <v>44</v>
      </c>
      <c r="L736" s="362">
        <v>32911</v>
      </c>
      <c r="M736" s="112">
        <f ca="1">DATEDIF(DBGenzai[[#This Row],[生年月日]],TODAY(),"Y")</f>
        <v>35</v>
      </c>
      <c r="N736" s="348">
        <v>1500</v>
      </c>
      <c r="O736" s="116"/>
      <c r="P736" s="348">
        <v>2150</v>
      </c>
      <c r="Q736" s="116"/>
      <c r="R736" s="348">
        <f t="shared" si="12"/>
        <v>650</v>
      </c>
      <c r="S736" s="85">
        <v>360000</v>
      </c>
      <c r="T736" s="78">
        <f>IF(OR(DBGenzai[[#This Row],[標準報酬]]="",DBGenzai[[#This Row],[標準報酬]]=0),"",ROUNDUP(_xlfn.XLOOKUP(DBGenzai[[#This Row],[標準報酬]],HDATE23[月  額],HDATE23[健康保険],"",0,1)-0.5,0))</f>
        <v>18054</v>
      </c>
      <c r="U7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5">
        <f ca="1">IF(DBGenzai[[#This Row],[年齢]]&lt;=69,_xlfn.XLOOKUP(DBGenzai[[#This Row],[標準報酬]],HDATE23[月  額],HDATE23[厚生年金],"",0,1),"0")</f>
        <v>32940</v>
      </c>
      <c r="W736" s="117">
        <v>46622</v>
      </c>
      <c r="X73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4" t="s">
        <v>1712</v>
      </c>
      <c r="Z736" s="112" t="s">
        <v>3600</v>
      </c>
      <c r="AA736" s="115" t="s">
        <v>3599</v>
      </c>
      <c r="AB736" s="115" t="s">
        <v>3602</v>
      </c>
      <c r="AC736" s="104" t="s">
        <v>1697</v>
      </c>
      <c r="AD736" s="104">
        <v>45362</v>
      </c>
      <c r="AE736" s="104">
        <v>45908</v>
      </c>
      <c r="AF736" s="104"/>
      <c r="AG736" s="104" t="s">
        <v>3628</v>
      </c>
      <c r="AH736" s="112" t="s">
        <v>3635</v>
      </c>
      <c r="AI736" s="118"/>
      <c r="AJ736" s="100">
        <f>DBGenzai[[#This Row],[入社日]]</f>
        <v>45362</v>
      </c>
      <c r="AK736" s="343" t="s">
        <v>3819</v>
      </c>
      <c r="AL736" s="355">
        <v>46453</v>
      </c>
      <c r="AM736" s="77" t="s">
        <v>3819</v>
      </c>
      <c r="AN736" s="355">
        <v>46316</v>
      </c>
      <c r="AO736" s="345"/>
    </row>
    <row r="737" spans="1:41">
      <c r="A737" s="112" t="s">
        <v>40</v>
      </c>
      <c r="B737" s="112">
        <v>240309</v>
      </c>
      <c r="C737" s="113"/>
      <c r="D737" s="114" t="s">
        <v>91</v>
      </c>
      <c r="E737" s="275" t="s">
        <v>4624</v>
      </c>
      <c r="F737" s="101" t="s">
        <v>2658</v>
      </c>
      <c r="G737" s="101" t="s">
        <v>2659</v>
      </c>
      <c r="H737" s="115" t="s">
        <v>3506</v>
      </c>
      <c r="I737" s="115" t="s">
        <v>3507</v>
      </c>
      <c r="J737" s="112" t="s">
        <v>43</v>
      </c>
      <c r="K737" s="112" t="s">
        <v>44</v>
      </c>
      <c r="L737" s="362">
        <v>32702</v>
      </c>
      <c r="M737" s="112">
        <f ca="1">DATEDIF(DBGenzai[[#This Row],[生年月日]],TODAY(),"Y")</f>
        <v>36</v>
      </c>
      <c r="N737" s="348">
        <v>1300</v>
      </c>
      <c r="O737" s="116"/>
      <c r="P737" s="348">
        <v>1650</v>
      </c>
      <c r="Q737" s="116"/>
      <c r="R737" s="348">
        <f t="shared" si="12"/>
        <v>350</v>
      </c>
      <c r="S737" s="85">
        <v>300000</v>
      </c>
      <c r="T737" s="78">
        <f>IF(OR(DBGenzai[[#This Row],[標準報酬]]="",DBGenzai[[#This Row],[標準報酬]]=0),"",ROUNDUP(_xlfn.XLOOKUP(DBGenzai[[#This Row],[標準報酬]],HDATE23[月  額],HDATE23[健康保険],"",0,1)-0.5,0))</f>
        <v>15045</v>
      </c>
      <c r="U7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5">
        <f ca="1">IF(DBGenzai[[#This Row],[年齢]]&lt;=69,_xlfn.XLOOKUP(DBGenzai[[#This Row],[標準報酬]],HDATE23[月  額],HDATE23[厚生年金],"",0,1),"0")</f>
        <v>27450</v>
      </c>
      <c r="W737" s="117">
        <v>46629</v>
      </c>
      <c r="X73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4" t="s">
        <v>1712</v>
      </c>
      <c r="Z737" s="112" t="s">
        <v>3603</v>
      </c>
      <c r="AA737" s="115" t="s">
        <v>3800</v>
      </c>
      <c r="AB737" s="115" t="s">
        <v>3601</v>
      </c>
      <c r="AC737" s="104"/>
      <c r="AD737" s="104">
        <v>45362</v>
      </c>
      <c r="AE737" s="104"/>
      <c r="AF737" s="104"/>
      <c r="AG737" s="104" t="s">
        <v>3628</v>
      </c>
      <c r="AH737" s="112" t="s">
        <v>3635</v>
      </c>
      <c r="AI737" s="118"/>
      <c r="AJ737" s="100">
        <f>DBGenzai[[#This Row],[入社日]]</f>
        <v>45362</v>
      </c>
      <c r="AK737" s="343"/>
      <c r="AL737" s="355"/>
      <c r="AM737" s="77"/>
      <c r="AN737" s="355"/>
      <c r="AO737" s="345"/>
    </row>
    <row r="738" spans="1:41">
      <c r="A738" s="112" t="s">
        <v>114</v>
      </c>
      <c r="B738" s="112">
        <v>220315</v>
      </c>
      <c r="C738" s="113">
        <v>8210089</v>
      </c>
      <c r="D738" s="82" t="s">
        <v>2126</v>
      </c>
      <c r="E738" s="262" t="s">
        <v>2429</v>
      </c>
      <c r="F738" s="82" t="s">
        <v>2429</v>
      </c>
      <c r="G738" s="82"/>
      <c r="H738" s="115" t="s">
        <v>850</v>
      </c>
      <c r="I738" s="115" t="s">
        <v>851</v>
      </c>
      <c r="J738" s="112" t="s">
        <v>43</v>
      </c>
      <c r="K738" s="112" t="s">
        <v>44</v>
      </c>
      <c r="L738" s="362">
        <v>34262</v>
      </c>
      <c r="M738" s="112">
        <f ca="1">DATEDIF(DBGenzai[[#This Row],[生年月日]],TODAY(),"Y")</f>
        <v>32</v>
      </c>
      <c r="N738" s="348">
        <v>1400</v>
      </c>
      <c r="O738" s="116"/>
      <c r="P738" s="348">
        <v>1990</v>
      </c>
      <c r="Q738" s="116"/>
      <c r="R738" s="348">
        <f t="shared" si="12"/>
        <v>590</v>
      </c>
      <c r="S738" s="85">
        <v>360000</v>
      </c>
      <c r="T738" s="78">
        <f>IF(OR(DBGenzai[[#This Row],[標準報酬]]="",DBGenzai[[#This Row],[標準報酬]]=0),"",ROUNDUP(_xlfn.XLOOKUP(DBGenzai[[#This Row],[標準報酬]],HDATE23[月  額],HDATE23[健康保険],"",0,1)-0.5,0))</f>
        <v>18054</v>
      </c>
      <c r="U7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5">
        <f ca="1">IF(DBGenzai[[#This Row],[年齢]]&lt;=69,_xlfn.XLOOKUP(DBGenzai[[#This Row],[標準報酬]],HDATE23[月  額],HDATE23[厚生年金],"",0,1),"0")</f>
        <v>32940</v>
      </c>
      <c r="W738" s="117">
        <v>46622</v>
      </c>
      <c r="X73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4" t="s">
        <v>1712</v>
      </c>
      <c r="Z738" s="112" t="s">
        <v>3185</v>
      </c>
      <c r="AA738" s="115" t="s">
        <v>3604</v>
      </c>
      <c r="AB738" s="115" t="s">
        <v>3178</v>
      </c>
      <c r="AC738" s="104"/>
      <c r="AD738" s="104">
        <v>45363</v>
      </c>
      <c r="AE738" s="104">
        <v>45609</v>
      </c>
      <c r="AF738" s="104"/>
      <c r="AG738" s="104" t="s">
        <v>3629</v>
      </c>
      <c r="AH738" s="112" t="s">
        <v>3635</v>
      </c>
      <c r="AI738" s="118"/>
      <c r="AJ738" s="100">
        <f>DBGenzai[[#This Row],[入社日]]</f>
        <v>45363</v>
      </c>
      <c r="AK738" s="343"/>
      <c r="AL738" s="355"/>
      <c r="AM738" s="77" t="s">
        <v>3840</v>
      </c>
      <c r="AN738" s="355">
        <v>45903</v>
      </c>
      <c r="AO738" s="345"/>
    </row>
    <row r="739" spans="1:41">
      <c r="A739" s="112" t="s">
        <v>114</v>
      </c>
      <c r="B739" s="112">
        <v>240310</v>
      </c>
      <c r="C739" s="113">
        <v>242105</v>
      </c>
      <c r="D739" s="82" t="s">
        <v>4094</v>
      </c>
      <c r="E739" s="262" t="s">
        <v>4626</v>
      </c>
      <c r="F739" s="101" t="s">
        <v>4095</v>
      </c>
      <c r="G739" s="82" t="s">
        <v>3094</v>
      </c>
      <c r="H739" s="115" t="s">
        <v>3498</v>
      </c>
      <c r="I739" s="115" t="s">
        <v>3499</v>
      </c>
      <c r="J739" s="112" t="s">
        <v>43</v>
      </c>
      <c r="K739" s="112" t="s">
        <v>44</v>
      </c>
      <c r="L739" s="362">
        <v>35522</v>
      </c>
      <c r="M739" s="112">
        <f ca="1">DATEDIF(DBGenzai[[#This Row],[生年月日]],TODAY(),"Y")</f>
        <v>28</v>
      </c>
      <c r="N739" s="348">
        <v>1300</v>
      </c>
      <c r="O739" s="116"/>
      <c r="P739" s="348">
        <v>1660</v>
      </c>
      <c r="Q739" s="116"/>
      <c r="R739" s="348">
        <f t="shared" si="12"/>
        <v>360</v>
      </c>
      <c r="S739" s="85">
        <v>320000</v>
      </c>
      <c r="T739" s="78">
        <f>IF(OR(DBGenzai[[#This Row],[標準報酬]]="",DBGenzai[[#This Row],[標準報酬]]=0),"",ROUNDUP(_xlfn.XLOOKUP(DBGenzai[[#This Row],[標準報酬]],HDATE23[月  額],HDATE23[健康保険],"",0,1)-0.5,0))</f>
        <v>16048</v>
      </c>
      <c r="U7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5">
        <f ca="1">IF(DBGenzai[[#This Row],[年齢]]&lt;=69,_xlfn.XLOOKUP(DBGenzai[[#This Row],[標準報酬]],HDATE23[月  額],HDATE23[厚生年金],"",0,1),"0")</f>
        <v>29280</v>
      </c>
      <c r="W739" s="117">
        <v>46106</v>
      </c>
      <c r="X73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4" t="s">
        <v>1712</v>
      </c>
      <c r="Z739" s="112" t="s">
        <v>1920</v>
      </c>
      <c r="AA739" s="115" t="s">
        <v>3605</v>
      </c>
      <c r="AB739" s="115" t="s">
        <v>3606</v>
      </c>
      <c r="AC739" s="104"/>
      <c r="AD739" s="104">
        <v>45363</v>
      </c>
      <c r="AE739" s="104">
        <v>45813</v>
      </c>
      <c r="AF739" s="104"/>
      <c r="AG739" s="104" t="s">
        <v>3629</v>
      </c>
      <c r="AH739" s="112" t="s">
        <v>3635</v>
      </c>
      <c r="AI739" s="118"/>
      <c r="AJ739" s="100">
        <f>DBGenzai[[#This Row],[入社日]]</f>
        <v>45363</v>
      </c>
      <c r="AK739" s="343"/>
      <c r="AL739" s="355"/>
      <c r="AM739" s="77"/>
      <c r="AN739" s="355"/>
      <c r="AO739" s="345" t="s">
        <v>4394</v>
      </c>
    </row>
    <row r="740" spans="1:41">
      <c r="A740" s="112" t="s">
        <v>40</v>
      </c>
      <c r="B740" s="112">
        <v>240311</v>
      </c>
      <c r="C740" s="113">
        <v>242106</v>
      </c>
      <c r="D740" s="82" t="s">
        <v>95</v>
      </c>
      <c r="E740" s="82" t="s">
        <v>4626</v>
      </c>
      <c r="F740" s="82" t="s">
        <v>1984</v>
      </c>
      <c r="G740" s="82" t="s">
        <v>2650</v>
      </c>
      <c r="H740" s="115" t="s">
        <v>3500</v>
      </c>
      <c r="I740" s="115" t="s">
        <v>3501</v>
      </c>
      <c r="J740" s="112" t="s">
        <v>43</v>
      </c>
      <c r="K740" s="112" t="s">
        <v>44</v>
      </c>
      <c r="L740" s="362">
        <v>36528</v>
      </c>
      <c r="M740" s="112">
        <f ca="1">DATEDIF(DBGenzai[[#This Row],[生年月日]],TODAY(),"Y")</f>
        <v>25</v>
      </c>
      <c r="N740" s="348">
        <v>1300</v>
      </c>
      <c r="O740" s="116"/>
      <c r="P740" s="348">
        <v>1670</v>
      </c>
      <c r="Q740" s="116"/>
      <c r="R740" s="348">
        <f t="shared" si="12"/>
        <v>370</v>
      </c>
      <c r="S740" s="85">
        <v>260000</v>
      </c>
      <c r="T740" s="78">
        <f>IF(OR(DBGenzai[[#This Row],[標準報酬]]="",DBGenzai[[#This Row],[標準報酬]]=0),"",ROUNDUP(_xlfn.XLOOKUP(DBGenzai[[#This Row],[標準報酬]],HDATE23[月  額],HDATE23[健康保険],"",0,1)-0.5,0))</f>
        <v>13039</v>
      </c>
      <c r="U7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5">
        <f ca="1">IF(DBGenzai[[#This Row],[年齢]]&lt;=69,_xlfn.XLOOKUP(DBGenzai[[#This Row],[標準報酬]],HDATE23[月  額],HDATE23[厚生年金],"",0,1),"0")</f>
        <v>23790</v>
      </c>
      <c r="W740" s="117">
        <v>46106</v>
      </c>
      <c r="X74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4" t="s">
        <v>1712</v>
      </c>
      <c r="Z740" s="112" t="s">
        <v>1920</v>
      </c>
      <c r="AA740" s="115" t="s">
        <v>3605</v>
      </c>
      <c r="AB740" s="115" t="s">
        <v>3606</v>
      </c>
      <c r="AC740" s="104"/>
      <c r="AD740" s="104">
        <v>45363</v>
      </c>
      <c r="AE740" s="104"/>
      <c r="AF740" s="104"/>
      <c r="AG740" s="104" t="s">
        <v>3629</v>
      </c>
      <c r="AH740" s="112" t="s">
        <v>3635</v>
      </c>
      <c r="AI740" s="118"/>
      <c r="AJ740" s="100">
        <f>DBGenzai[[#This Row],[入社日]]</f>
        <v>45363</v>
      </c>
      <c r="AK740" s="343"/>
      <c r="AL740" s="355"/>
      <c r="AM740" s="77"/>
      <c r="AN740" s="355"/>
      <c r="AO740" s="345"/>
    </row>
    <row r="741" spans="1:41">
      <c r="A741" s="112" t="s">
        <v>40</v>
      </c>
      <c r="B741" s="112">
        <v>240312</v>
      </c>
      <c r="C741" s="113">
        <v>242107</v>
      </c>
      <c r="D741" s="82" t="s">
        <v>95</v>
      </c>
      <c r="E741" s="82" t="s">
        <v>4625</v>
      </c>
      <c r="F741" s="82" t="s">
        <v>1986</v>
      </c>
      <c r="G741" s="82" t="s">
        <v>3094</v>
      </c>
      <c r="H741" s="115" t="s">
        <v>3502</v>
      </c>
      <c r="I741" s="115" t="s">
        <v>3503</v>
      </c>
      <c r="J741" s="112" t="s">
        <v>43</v>
      </c>
      <c r="K741" s="112" t="s">
        <v>44</v>
      </c>
      <c r="L741" s="362">
        <v>36872</v>
      </c>
      <c r="M741" s="112">
        <f ca="1">DATEDIF(DBGenzai[[#This Row],[生年月日]],TODAY(),"Y")</f>
        <v>25</v>
      </c>
      <c r="N741" s="348">
        <v>1300</v>
      </c>
      <c r="O741" s="116"/>
      <c r="P741" s="348">
        <v>1660</v>
      </c>
      <c r="Q741" s="116"/>
      <c r="R741" s="348">
        <f t="shared" si="12"/>
        <v>360</v>
      </c>
      <c r="S741" s="85">
        <v>280000</v>
      </c>
      <c r="T741" s="78">
        <f>IF(OR(DBGenzai[[#This Row],[標準報酬]]="",DBGenzai[[#This Row],[標準報酬]]=0),"",ROUNDUP(_xlfn.XLOOKUP(DBGenzai[[#This Row],[標準報酬]],HDATE23[月  額],HDATE23[健康保険],"",0,1)-0.5,0))</f>
        <v>14042</v>
      </c>
      <c r="U7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5">
        <f ca="1">IF(DBGenzai[[#This Row],[年齢]]&lt;=69,_xlfn.XLOOKUP(DBGenzai[[#This Row],[標準報酬]],HDATE23[月  額],HDATE23[厚生年金],"",0,1),"0")</f>
        <v>25620</v>
      </c>
      <c r="W741" s="117">
        <v>46106</v>
      </c>
      <c r="X74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4" t="s">
        <v>1712</v>
      </c>
      <c r="Z741" s="112" t="s">
        <v>1920</v>
      </c>
      <c r="AA741" s="115" t="s">
        <v>3605</v>
      </c>
      <c r="AB741" s="115" t="s">
        <v>3606</v>
      </c>
      <c r="AC741" s="104"/>
      <c r="AD741" s="104">
        <v>45363</v>
      </c>
      <c r="AE741" s="104"/>
      <c r="AF741" s="104"/>
      <c r="AG741" s="104" t="s">
        <v>3629</v>
      </c>
      <c r="AH741" s="112" t="s">
        <v>3635</v>
      </c>
      <c r="AI741" s="118"/>
      <c r="AJ741" s="100">
        <f>DBGenzai[[#This Row],[入社日]]</f>
        <v>45363</v>
      </c>
      <c r="AK741" s="343"/>
      <c r="AL741" s="355"/>
      <c r="AM741" s="77"/>
      <c r="AN741" s="355"/>
      <c r="AO741" s="345" t="s">
        <v>4394</v>
      </c>
    </row>
    <row r="742" spans="1:41">
      <c r="A742" s="112" t="s">
        <v>114</v>
      </c>
      <c r="B742" s="112">
        <v>240313</v>
      </c>
      <c r="C742" s="113"/>
      <c r="D742" s="114" t="s">
        <v>3229</v>
      </c>
      <c r="E742" s="262"/>
      <c r="F742" s="93"/>
      <c r="G742" s="258"/>
      <c r="H742" s="115" t="s">
        <v>3504</v>
      </c>
      <c r="I742" s="115" t="s">
        <v>3505</v>
      </c>
      <c r="J742" s="112" t="s">
        <v>2005</v>
      </c>
      <c r="K742" s="112" t="s">
        <v>1711</v>
      </c>
      <c r="L742" s="362">
        <v>36997</v>
      </c>
      <c r="M742" s="112">
        <f ca="1">DATEDIF(DBGenzai[[#This Row],[生年月日]],TODAY(),"Y")</f>
        <v>24</v>
      </c>
      <c r="N742" s="348">
        <v>1300</v>
      </c>
      <c r="O742" s="116"/>
      <c r="P742" s="348">
        <v>1900</v>
      </c>
      <c r="Q742" s="116"/>
      <c r="R742" s="348">
        <f t="shared" si="12"/>
        <v>600</v>
      </c>
      <c r="S742" s="85">
        <v>280000</v>
      </c>
      <c r="T742" s="78">
        <f>IF(OR(DBGenzai[[#This Row],[標準報酬]]="",DBGenzai[[#This Row],[標準報酬]]=0),"",ROUNDUP(_xlfn.XLOOKUP(DBGenzai[[#This Row],[標準報酬]],HDATE23[月  額],HDATE23[健康保険],"",0,1)-0.5,0))</f>
        <v>14042</v>
      </c>
      <c r="U7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5">
        <f ca="1">IF(DBGenzai[[#This Row],[年齢]]&lt;=69,_xlfn.XLOOKUP(DBGenzai[[#This Row],[標準報酬]],HDATE23[月  額],HDATE23[厚生年金],"",0,1),"0")</f>
        <v>25620</v>
      </c>
      <c r="W742" s="117">
        <v>45982</v>
      </c>
      <c r="X74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4" t="s">
        <v>1712</v>
      </c>
      <c r="Z742" s="112" t="s">
        <v>2521</v>
      </c>
      <c r="AA742" s="115" t="s">
        <v>1749</v>
      </c>
      <c r="AB742" s="115" t="s">
        <v>3607</v>
      </c>
      <c r="AC742" s="104"/>
      <c r="AD742" s="104">
        <v>45364</v>
      </c>
      <c r="AE742" s="104">
        <v>45687</v>
      </c>
      <c r="AF742" s="234"/>
      <c r="AG742" s="104" t="s">
        <v>3630</v>
      </c>
      <c r="AH742" s="112" t="s">
        <v>3635</v>
      </c>
      <c r="AI742" s="118"/>
      <c r="AJ742" s="100">
        <f>DBGenzai[[#This Row],[入社日]]</f>
        <v>45364</v>
      </c>
      <c r="AK742" s="343"/>
      <c r="AL742" s="355"/>
      <c r="AM742" s="77"/>
      <c r="AN742" s="355"/>
      <c r="AO742" s="345"/>
    </row>
    <row r="743" spans="1:41">
      <c r="A743" s="112" t="s">
        <v>40</v>
      </c>
      <c r="B743" s="112">
        <v>240314</v>
      </c>
      <c r="C743" s="113">
        <v>222067</v>
      </c>
      <c r="D743" s="82" t="s">
        <v>3156</v>
      </c>
      <c r="E743" s="101" t="s">
        <v>4623</v>
      </c>
      <c r="F743" s="101" t="s">
        <v>1975</v>
      </c>
      <c r="G743" s="6" t="s">
        <v>2644</v>
      </c>
      <c r="H743" s="115" t="s">
        <v>3516</v>
      </c>
      <c r="I743" s="115" t="s">
        <v>3517</v>
      </c>
      <c r="J743" s="112" t="s">
        <v>2005</v>
      </c>
      <c r="K743" s="112" t="s">
        <v>1711</v>
      </c>
      <c r="L743" s="362">
        <v>36855</v>
      </c>
      <c r="M743" s="112">
        <f ca="1">DATEDIF(DBGenzai[[#This Row],[生年月日]],TODAY(),"Y")</f>
        <v>25</v>
      </c>
      <c r="N743" s="348">
        <v>1300</v>
      </c>
      <c r="O743" s="116"/>
      <c r="P743" s="348">
        <v>1670</v>
      </c>
      <c r="Q743" s="116"/>
      <c r="R743" s="348">
        <f t="shared" si="12"/>
        <v>370</v>
      </c>
      <c r="S743" s="85">
        <v>240000</v>
      </c>
      <c r="T743" s="78">
        <f>IF(OR(DBGenzai[[#This Row],[標準報酬]]="",DBGenzai[[#This Row],[標準報酬]]=0),"",ROUNDUP(_xlfn.XLOOKUP(DBGenzai[[#This Row],[標準報酬]],HDATE23[月  額],HDATE23[健康保険],"",0,1)-0.5,0))</f>
        <v>12036</v>
      </c>
      <c r="U7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5">
        <f ca="1">IF(DBGenzai[[#This Row],[年齢]]&lt;=69,_xlfn.XLOOKUP(DBGenzai[[#This Row],[標準報酬]],HDATE23[月  額],HDATE23[厚生年金],"",0,1),"0")</f>
        <v>21960</v>
      </c>
      <c r="W743" s="117">
        <v>46106</v>
      </c>
      <c r="X74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4" t="s">
        <v>1712</v>
      </c>
      <c r="Z743" s="112" t="s">
        <v>3610</v>
      </c>
      <c r="AA743" s="115" t="s">
        <v>3608</v>
      </c>
      <c r="AB743" s="115" t="s">
        <v>3609</v>
      </c>
      <c r="AC743" s="104"/>
      <c r="AD743" s="104">
        <v>45365</v>
      </c>
      <c r="AE743" s="104"/>
      <c r="AF743" s="104"/>
      <c r="AG743" s="104" t="s">
        <v>3631</v>
      </c>
      <c r="AH743" s="112" t="s">
        <v>3635</v>
      </c>
      <c r="AI743" s="118"/>
      <c r="AJ743" s="100">
        <f>DBGenzai[[#This Row],[入社日]]</f>
        <v>45365</v>
      </c>
      <c r="AK743" s="343"/>
      <c r="AL743" s="355"/>
      <c r="AM743" s="77"/>
      <c r="AN743" s="355"/>
      <c r="AO743" s="345" t="s">
        <v>4394</v>
      </c>
    </row>
    <row r="744" spans="1:41">
      <c r="A744" s="112" t="s">
        <v>40</v>
      </c>
      <c r="B744" s="112">
        <v>240315</v>
      </c>
      <c r="C744" s="113">
        <v>222068</v>
      </c>
      <c r="D744" s="82" t="s">
        <v>3156</v>
      </c>
      <c r="E744" s="101" t="s">
        <v>4691</v>
      </c>
      <c r="F744" s="101" t="s">
        <v>3820</v>
      </c>
      <c r="G744" s="6" t="s">
        <v>4138</v>
      </c>
      <c r="H744" s="115" t="s">
        <v>3518</v>
      </c>
      <c r="I744" s="115" t="s">
        <v>3519</v>
      </c>
      <c r="J744" s="112" t="s">
        <v>2005</v>
      </c>
      <c r="K744" s="112" t="s">
        <v>1711</v>
      </c>
      <c r="L744" s="362">
        <v>36294</v>
      </c>
      <c r="M744" s="112">
        <f ca="1">DATEDIF(DBGenzai[[#This Row],[生年月日]],TODAY(),"Y")</f>
        <v>26</v>
      </c>
      <c r="N744" s="348">
        <v>1300</v>
      </c>
      <c r="O744" s="116"/>
      <c r="P744" s="348">
        <v>1670</v>
      </c>
      <c r="Q744" s="116"/>
      <c r="R744" s="348">
        <f t="shared" si="12"/>
        <v>370</v>
      </c>
      <c r="S744" s="85">
        <v>240000</v>
      </c>
      <c r="T744" s="78">
        <f>IF(OR(DBGenzai[[#This Row],[標準報酬]]="",DBGenzai[[#This Row],[標準報酬]]=0),"",ROUNDUP(_xlfn.XLOOKUP(DBGenzai[[#This Row],[標準報酬]],HDATE23[月  額],HDATE23[健康保険],"",0,1)-0.5,0))</f>
        <v>12036</v>
      </c>
      <c r="U7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5">
        <f ca="1">IF(DBGenzai[[#This Row],[年齢]]&lt;=69,_xlfn.XLOOKUP(DBGenzai[[#This Row],[標準報酬]],HDATE23[月  額],HDATE23[厚生年金],"",0,1),"0")</f>
        <v>21960</v>
      </c>
      <c r="W744" s="117">
        <v>46106</v>
      </c>
      <c r="X74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4" t="s">
        <v>1712</v>
      </c>
      <c r="Z744" s="112" t="s">
        <v>3610</v>
      </c>
      <c r="AA744" s="115" t="s">
        <v>3608</v>
      </c>
      <c r="AB744" s="115" t="s">
        <v>3609</v>
      </c>
      <c r="AC744" s="104"/>
      <c r="AD744" s="104">
        <v>45365</v>
      </c>
      <c r="AE744" s="104"/>
      <c r="AF744" s="104"/>
      <c r="AG744" s="104" t="s">
        <v>3632</v>
      </c>
      <c r="AH744" s="112" t="s">
        <v>3635</v>
      </c>
      <c r="AI744" s="118"/>
      <c r="AJ744" s="100">
        <f>DBGenzai[[#This Row],[入社日]]</f>
        <v>45365</v>
      </c>
      <c r="AK744" s="343"/>
      <c r="AL744" s="355"/>
      <c r="AM744" s="77"/>
      <c r="AN744" s="355"/>
      <c r="AO744" s="345"/>
    </row>
    <row r="745" spans="1:41">
      <c r="A745" s="112" t="s">
        <v>40</v>
      </c>
      <c r="B745" s="112">
        <v>240319</v>
      </c>
      <c r="C745" s="113">
        <v>212049</v>
      </c>
      <c r="D745" s="114" t="s">
        <v>2103</v>
      </c>
      <c r="E745" s="275" t="s">
        <v>4622</v>
      </c>
      <c r="F745" s="82" t="s">
        <v>3760</v>
      </c>
      <c r="G745" s="82" t="s">
        <v>3089</v>
      </c>
      <c r="H745" s="115" t="s">
        <v>3514</v>
      </c>
      <c r="I745" s="115" t="s">
        <v>3515</v>
      </c>
      <c r="J745" s="112" t="s">
        <v>2005</v>
      </c>
      <c r="K745" s="112" t="s">
        <v>1711</v>
      </c>
      <c r="L745" s="362">
        <v>34929</v>
      </c>
      <c r="M745" s="112">
        <f ca="1">DATEDIF(DBGenzai[[#This Row],[生年月日]],TODAY(),"Y")</f>
        <v>30</v>
      </c>
      <c r="N745" s="348">
        <v>1300</v>
      </c>
      <c r="O745" s="116"/>
      <c r="P745" s="348">
        <v>1800</v>
      </c>
      <c r="Q745" s="116"/>
      <c r="R745" s="348">
        <f t="shared" si="12"/>
        <v>500</v>
      </c>
      <c r="S745" s="85">
        <v>240000</v>
      </c>
      <c r="T745" s="78">
        <f>IF(OR(DBGenzai[[#This Row],[標準報酬]]="",DBGenzai[[#This Row],[標準報酬]]=0),"",ROUNDUP(_xlfn.XLOOKUP(DBGenzai[[#This Row],[標準報酬]],HDATE23[月  額],HDATE23[健康保険],"",0,1)-0.5,0))</f>
        <v>12036</v>
      </c>
      <c r="U7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5">
        <f ca="1">IF(DBGenzai[[#This Row],[年齢]]&lt;=69,_xlfn.XLOOKUP(DBGenzai[[#This Row],[標準報酬]],HDATE23[月  額],HDATE23[厚生年金],"",0,1),"0")</f>
        <v>21960</v>
      </c>
      <c r="W745" s="117">
        <v>46112</v>
      </c>
      <c r="X74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4" t="s">
        <v>1712</v>
      </c>
      <c r="Z745" s="80" t="s">
        <v>47</v>
      </c>
      <c r="AA745" s="83" t="s">
        <v>59</v>
      </c>
      <c r="AB745" s="83" t="s">
        <v>320</v>
      </c>
      <c r="AC745" s="104"/>
      <c r="AD745" s="104">
        <v>45366</v>
      </c>
      <c r="AE745" s="104"/>
      <c r="AF745" s="104"/>
      <c r="AG745" s="104" t="s">
        <v>3633</v>
      </c>
      <c r="AH745" s="112" t="s">
        <v>3635</v>
      </c>
      <c r="AI745" s="118" t="s">
        <v>4408</v>
      </c>
      <c r="AJ745" s="100">
        <f>DBGenzai[[#This Row],[入社日]]</f>
        <v>45366</v>
      </c>
      <c r="AK745" s="343"/>
      <c r="AL745" s="355"/>
      <c r="AM745" s="77"/>
      <c r="AN745" s="355"/>
      <c r="AO745" s="345"/>
    </row>
    <row r="746" spans="1:41">
      <c r="A746" s="112" t="s">
        <v>114</v>
      </c>
      <c r="B746" s="112">
        <v>240316</v>
      </c>
      <c r="C746" s="113">
        <v>242108</v>
      </c>
      <c r="D746" s="82" t="s">
        <v>95</v>
      </c>
      <c r="E746" s="275" t="s">
        <v>4626</v>
      </c>
      <c r="F746" s="82" t="s">
        <v>1982</v>
      </c>
      <c r="G746" s="82" t="s">
        <v>3092</v>
      </c>
      <c r="H746" s="115" t="s">
        <v>3510</v>
      </c>
      <c r="I746" s="115" t="s">
        <v>3509</v>
      </c>
      <c r="J746" s="112" t="s">
        <v>2005</v>
      </c>
      <c r="K746" s="112" t="s">
        <v>1711</v>
      </c>
      <c r="L746" s="362">
        <v>37221</v>
      </c>
      <c r="M746" s="112">
        <f ca="1">DATEDIF(DBGenzai[[#This Row],[生年月日]],TODAY(),"Y")</f>
        <v>24</v>
      </c>
      <c r="N746" s="348">
        <v>1300</v>
      </c>
      <c r="O746" s="116"/>
      <c r="P746" s="348">
        <v>1660</v>
      </c>
      <c r="Q746" s="116"/>
      <c r="R746" s="348">
        <f t="shared" si="12"/>
        <v>360</v>
      </c>
      <c r="S746" s="85">
        <v>300000</v>
      </c>
      <c r="T746" s="78">
        <f>IF(OR(DBGenzai[[#This Row],[標準報酬]]="",DBGenzai[[#This Row],[標準報酬]]=0),"",ROUNDUP(_xlfn.XLOOKUP(DBGenzai[[#This Row],[標準報酬]],HDATE23[月  額],HDATE23[健康保険],"",0,1)-0.5,0))</f>
        <v>15045</v>
      </c>
      <c r="U7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5">
        <f ca="1">IF(DBGenzai[[#This Row],[年齢]]&lt;=69,_xlfn.XLOOKUP(DBGenzai[[#This Row],[標準報酬]],HDATE23[月  額],HDATE23[厚生年金],"",0,1),"0")</f>
        <v>27450</v>
      </c>
      <c r="W746" s="117">
        <v>46106</v>
      </c>
      <c r="X74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4" t="s">
        <v>1712</v>
      </c>
      <c r="Z746" s="112" t="s">
        <v>3012</v>
      </c>
      <c r="AA746" s="115" t="s">
        <v>3411</v>
      </c>
      <c r="AB746" s="115" t="s">
        <v>3014</v>
      </c>
      <c r="AC746" s="104"/>
      <c r="AD746" s="104">
        <v>45366</v>
      </c>
      <c r="AE746" s="104">
        <v>45835</v>
      </c>
      <c r="AF746" s="104"/>
      <c r="AG746" s="104" t="s">
        <v>3633</v>
      </c>
      <c r="AH746" s="112" t="s">
        <v>3635</v>
      </c>
      <c r="AI746" s="118"/>
      <c r="AJ746" s="100">
        <f>DBGenzai[[#This Row],[入社日]]</f>
        <v>45366</v>
      </c>
      <c r="AK746" s="343"/>
      <c r="AL746" s="355"/>
      <c r="AM746" s="77"/>
      <c r="AN746" s="355"/>
      <c r="AO746" s="345" t="s">
        <v>4394</v>
      </c>
    </row>
    <row r="747" spans="1:41">
      <c r="A747" s="112" t="s">
        <v>40</v>
      </c>
      <c r="B747" s="112">
        <v>240317</v>
      </c>
      <c r="C747" s="113">
        <v>212047</v>
      </c>
      <c r="D747" s="82" t="s">
        <v>107</v>
      </c>
      <c r="E747" s="262" t="s">
        <v>4622</v>
      </c>
      <c r="F747" s="82" t="s">
        <v>2641</v>
      </c>
      <c r="G747" s="82" t="s">
        <v>2650</v>
      </c>
      <c r="H747" s="115" t="s">
        <v>3511</v>
      </c>
      <c r="I747" s="115" t="s">
        <v>3512</v>
      </c>
      <c r="J747" s="112" t="s">
        <v>2005</v>
      </c>
      <c r="K747" s="112" t="s">
        <v>1711</v>
      </c>
      <c r="L747" s="362">
        <v>37041</v>
      </c>
      <c r="M747" s="112">
        <f ca="1">DATEDIF(DBGenzai[[#This Row],[生年月日]],TODAY(),"Y")</f>
        <v>24</v>
      </c>
      <c r="N747" s="348">
        <v>1300</v>
      </c>
      <c r="O747" s="116"/>
      <c r="P747" s="348">
        <v>1670</v>
      </c>
      <c r="Q747" s="116"/>
      <c r="R747" s="348">
        <f t="shared" si="12"/>
        <v>370</v>
      </c>
      <c r="S747" s="85">
        <v>240000</v>
      </c>
      <c r="T747" s="78">
        <f>IF(OR(DBGenzai[[#This Row],[標準報酬]]="",DBGenzai[[#This Row],[標準報酬]]=0),"",ROUNDUP(_xlfn.XLOOKUP(DBGenzai[[#This Row],[標準報酬]],HDATE23[月  額],HDATE23[健康保険],"",0,1)-0.5,0))</f>
        <v>12036</v>
      </c>
      <c r="U7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5">
        <f ca="1">IF(DBGenzai[[#This Row],[年齢]]&lt;=69,_xlfn.XLOOKUP(DBGenzai[[#This Row],[標準報酬]],HDATE23[月  額],HDATE23[厚生年金],"",0,1),"0")</f>
        <v>21960</v>
      </c>
      <c r="W747" s="117">
        <v>46106</v>
      </c>
      <c r="X74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4" t="s">
        <v>1712</v>
      </c>
      <c r="Z747" s="112" t="s">
        <v>1914</v>
      </c>
      <c r="AA747" s="115" t="s">
        <v>3611</v>
      </c>
      <c r="AB747" s="115" t="s">
        <v>3612</v>
      </c>
      <c r="AC747" s="104"/>
      <c r="AD747" s="104">
        <v>45366</v>
      </c>
      <c r="AE747" s="104"/>
      <c r="AF747" s="104"/>
      <c r="AG747" s="104" t="s">
        <v>3633</v>
      </c>
      <c r="AH747" s="112" t="s">
        <v>3635</v>
      </c>
      <c r="AI747" s="118"/>
      <c r="AJ747" s="100">
        <f>DBGenzai[[#This Row],[入社日]]</f>
        <v>45366</v>
      </c>
      <c r="AK747" s="343"/>
      <c r="AL747" s="355"/>
      <c r="AM747" s="77"/>
      <c r="AN747" s="355"/>
      <c r="AO747" s="345" t="s">
        <v>4394</v>
      </c>
    </row>
    <row r="748" spans="1:41">
      <c r="A748" s="112" t="s">
        <v>114</v>
      </c>
      <c r="B748" s="112">
        <v>240318</v>
      </c>
      <c r="C748" s="113">
        <v>212048</v>
      </c>
      <c r="D748" s="82" t="s">
        <v>3756</v>
      </c>
      <c r="E748" s="101" t="s">
        <v>4622</v>
      </c>
      <c r="F748" s="82" t="s">
        <v>3759</v>
      </c>
      <c r="G748" s="82" t="s">
        <v>3842</v>
      </c>
      <c r="H748" s="115" t="s">
        <v>2845</v>
      </c>
      <c r="I748" s="115" t="s">
        <v>3513</v>
      </c>
      <c r="J748" s="112" t="s">
        <v>2005</v>
      </c>
      <c r="K748" s="112" t="s">
        <v>1711</v>
      </c>
      <c r="L748" s="362">
        <v>36066</v>
      </c>
      <c r="M748" s="112">
        <f ca="1">DATEDIF(DBGenzai[[#This Row],[生年月日]],TODAY(),"Y")</f>
        <v>27</v>
      </c>
      <c r="N748" s="348">
        <v>1300</v>
      </c>
      <c r="O748" s="116"/>
      <c r="P748" s="348">
        <v>1670</v>
      </c>
      <c r="Q748" s="116"/>
      <c r="R748" s="348">
        <f t="shared" si="12"/>
        <v>370</v>
      </c>
      <c r="S748" s="85">
        <v>300000</v>
      </c>
      <c r="T748" s="78">
        <f>IF(OR(DBGenzai[[#This Row],[標準報酬]]="",DBGenzai[[#This Row],[標準報酬]]=0),"",ROUNDUP(_xlfn.XLOOKUP(DBGenzai[[#This Row],[標準報酬]],HDATE23[月  額],HDATE23[健康保険],"",0,1)-0.5,0))</f>
        <v>15045</v>
      </c>
      <c r="U7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5">
        <f ca="1">IF(DBGenzai[[#This Row],[年齢]]&lt;=69,_xlfn.XLOOKUP(DBGenzai[[#This Row],[標準報酬]],HDATE23[月  額],HDATE23[厚生年金],"",0,1),"0")</f>
        <v>27450</v>
      </c>
      <c r="W748" s="117">
        <v>46106</v>
      </c>
      <c r="X74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4" t="s">
        <v>1712</v>
      </c>
      <c r="Z748" s="112" t="s">
        <v>1914</v>
      </c>
      <c r="AA748" s="115" t="s">
        <v>3611</v>
      </c>
      <c r="AB748" s="115" t="s">
        <v>3612</v>
      </c>
      <c r="AC748" s="104"/>
      <c r="AD748" s="104">
        <v>45366</v>
      </c>
      <c r="AE748" s="104">
        <v>45898</v>
      </c>
      <c r="AF748" s="104"/>
      <c r="AG748" s="104" t="s">
        <v>3633</v>
      </c>
      <c r="AH748" s="112" t="s">
        <v>3635</v>
      </c>
      <c r="AI748" s="118"/>
      <c r="AJ748" s="100">
        <f>DBGenzai[[#This Row],[入社日]]</f>
        <v>45366</v>
      </c>
      <c r="AK748" s="343"/>
      <c r="AL748" s="355"/>
      <c r="AM748" s="77"/>
      <c r="AN748" s="355"/>
      <c r="AO748" s="345"/>
    </row>
    <row r="749" spans="1:41">
      <c r="A749" s="112" t="s">
        <v>40</v>
      </c>
      <c r="B749" s="112">
        <v>210801</v>
      </c>
      <c r="C749" s="113"/>
      <c r="D749" s="114" t="s">
        <v>1700</v>
      </c>
      <c r="E749" s="82"/>
      <c r="F749" s="82"/>
      <c r="G749" s="259"/>
      <c r="H749" s="115" t="s">
        <v>2922</v>
      </c>
      <c r="I749" s="115" t="s">
        <v>2923</v>
      </c>
      <c r="J749" s="112" t="s">
        <v>43</v>
      </c>
      <c r="K749" s="112" t="s">
        <v>44</v>
      </c>
      <c r="L749" s="362">
        <v>34643</v>
      </c>
      <c r="M749" s="112">
        <f ca="1">DATEDIF(DBGenzai[[#This Row],[生年月日]],TODAY(),"Y")</f>
        <v>31</v>
      </c>
      <c r="N749" s="348">
        <v>1600</v>
      </c>
      <c r="O749" s="116"/>
      <c r="P749" s="348">
        <v>2400</v>
      </c>
      <c r="Q749" s="116"/>
      <c r="R749" s="348">
        <f t="shared" si="12"/>
        <v>800</v>
      </c>
      <c r="S749" s="85">
        <v>280000</v>
      </c>
      <c r="T749" s="78">
        <f>IF(OR(DBGenzai[[#This Row],[標準報酬]]="",DBGenzai[[#This Row],[標準報酬]]=0),"",ROUNDUP(_xlfn.XLOOKUP(DBGenzai[[#This Row],[標準報酬]],HDATE23[月  額],HDATE23[健康保険],"",0,1)-0.5,0))</f>
        <v>14042</v>
      </c>
      <c r="U7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5">
        <f ca="1">IF(DBGenzai[[#This Row],[年齢]]&lt;=69,_xlfn.XLOOKUP(DBGenzai[[#This Row],[標準報酬]],HDATE23[月  額],HDATE23[厚生年金],"",0,1),"0")</f>
        <v>25620</v>
      </c>
      <c r="W749" s="117">
        <v>45937</v>
      </c>
      <c r="X74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69</v>
      </c>
      <c r="Y749" s="114" t="s">
        <v>1712</v>
      </c>
      <c r="Z749" s="112" t="s">
        <v>2270</v>
      </c>
      <c r="AA749" s="115" t="s">
        <v>3613</v>
      </c>
      <c r="AB749" s="115" t="s">
        <v>3614</v>
      </c>
      <c r="AC749" s="104"/>
      <c r="AD749" s="104">
        <v>45369</v>
      </c>
      <c r="AE749" s="104"/>
      <c r="AF749" s="104"/>
      <c r="AG749" s="104" t="s">
        <v>3634</v>
      </c>
      <c r="AH749" s="112" t="s">
        <v>3635</v>
      </c>
      <c r="AI749" s="118"/>
      <c r="AJ749" s="100">
        <f>DBGenzai[[#This Row],[入社日]]</f>
        <v>45369</v>
      </c>
      <c r="AK749" s="343"/>
      <c r="AL749" s="355"/>
      <c r="AM749" s="77"/>
      <c r="AN749" s="355"/>
      <c r="AO749" s="345"/>
    </row>
    <row r="750" spans="1:41">
      <c r="A750" s="112" t="s">
        <v>40</v>
      </c>
      <c r="B750" s="112">
        <v>240321</v>
      </c>
      <c r="C750" s="113">
        <v>9330008</v>
      </c>
      <c r="D750" s="114" t="s">
        <v>1877</v>
      </c>
      <c r="E750" s="262" t="s">
        <v>4692</v>
      </c>
      <c r="F750" s="82" t="s">
        <v>3886</v>
      </c>
      <c r="G750" s="82" t="s">
        <v>3887</v>
      </c>
      <c r="H750" s="115" t="s">
        <v>3591</v>
      </c>
      <c r="I750" s="115" t="s">
        <v>3592</v>
      </c>
      <c r="J750" s="112" t="s">
        <v>2005</v>
      </c>
      <c r="K750" s="112" t="s">
        <v>2066</v>
      </c>
      <c r="L750" s="362">
        <v>33698</v>
      </c>
      <c r="M750" s="112">
        <f ca="1">DATEDIF(DBGenzai[[#This Row],[生年月日]],TODAY(),"Y")</f>
        <v>33</v>
      </c>
      <c r="N750" s="348">
        <v>1400</v>
      </c>
      <c r="O750" s="116"/>
      <c r="P750" s="348">
        <v>1872</v>
      </c>
      <c r="Q750" s="116"/>
      <c r="R750" s="348">
        <f t="shared" si="12"/>
        <v>472</v>
      </c>
      <c r="S750" s="85">
        <v>300000</v>
      </c>
      <c r="T750" s="78">
        <f>IF(OR(DBGenzai[[#This Row],[標準報酬]]="",DBGenzai[[#This Row],[標準報酬]]=0),"",ROUNDUP(_xlfn.XLOOKUP(DBGenzai[[#This Row],[標準報酬]],HDATE23[月  額],HDATE23[健康保険],"",0,1)-0.5,0))</f>
        <v>15045</v>
      </c>
      <c r="U7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5">
        <f ca="1">IF(DBGenzai[[#This Row],[年齢]]&lt;=69,_xlfn.XLOOKUP(DBGenzai[[#This Row],[標準報酬]],HDATE23[月  額],HDATE23[厚生年金],"",0,1),"0")</f>
        <v>27450</v>
      </c>
      <c r="W750" s="117">
        <v>45836</v>
      </c>
      <c r="X75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170</v>
      </c>
      <c r="Y750" s="114" t="s">
        <v>1880</v>
      </c>
      <c r="Z750" s="112" t="s">
        <v>3593</v>
      </c>
      <c r="AA750" s="115" t="s">
        <v>3594</v>
      </c>
      <c r="AB750" s="115" t="s">
        <v>3595</v>
      </c>
      <c r="AC750" s="104" t="s">
        <v>1697</v>
      </c>
      <c r="AD750" s="104">
        <v>45369</v>
      </c>
      <c r="AE750" s="104"/>
      <c r="AF750" s="104"/>
      <c r="AG750" s="104" t="s">
        <v>3634</v>
      </c>
      <c r="AH750" s="112" t="s">
        <v>3635</v>
      </c>
      <c r="AI750" s="118"/>
      <c r="AJ750" s="100">
        <f>DBGenzai[[#This Row],[入社日]]</f>
        <v>45369</v>
      </c>
      <c r="AK750" s="343"/>
      <c r="AL750" s="355"/>
      <c r="AM750" s="77"/>
      <c r="AN750" s="355"/>
      <c r="AO750" s="345"/>
    </row>
    <row r="751" spans="1:41">
      <c r="A751" s="80" t="s">
        <v>114</v>
      </c>
      <c r="B751" s="80">
        <v>211031</v>
      </c>
      <c r="C751" s="81"/>
      <c r="D751" s="82" t="s">
        <v>144</v>
      </c>
      <c r="E751" s="82" t="s">
        <v>4631</v>
      </c>
      <c r="F751" s="101"/>
      <c r="G751" s="101"/>
      <c r="H751" s="83" t="s">
        <v>2493</v>
      </c>
      <c r="I751" s="83" t="s">
        <v>566</v>
      </c>
      <c r="J751" s="80" t="s">
        <v>43</v>
      </c>
      <c r="K751" s="80" t="s">
        <v>44</v>
      </c>
      <c r="L751" s="84">
        <v>31475</v>
      </c>
      <c r="M751" s="80">
        <f ca="1">DATEDIF(DBGenzai[[#This Row],[生年月日]],TODAY(),"Y")</f>
        <v>39</v>
      </c>
      <c r="N751" s="347">
        <v>1500</v>
      </c>
      <c r="O751" s="85" t="s">
        <v>567</v>
      </c>
      <c r="P751" s="347">
        <v>2000</v>
      </c>
      <c r="Q751" s="85"/>
      <c r="R751" s="347">
        <f t="shared" si="12"/>
        <v>500</v>
      </c>
      <c r="S751" s="85">
        <v>0</v>
      </c>
      <c r="T751" s="78" t="str">
        <f>IF(OR(DBGenzai[[#This Row],[標準報酬]]="",DBGenzai[[#This Row],[標準報酬]]=0),"",ROUNDUP(_xlfn.XLOOKUP(DBGenzai[[#This Row],[標準報酬]],HDATE23[月  額],HDATE23[健康保険],"",0,1)-0.5,0))</f>
        <v/>
      </c>
      <c r="U7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5">
        <f ca="1">IF(DBGenzai[[#This Row],[年齢]]&lt;=69,_xlfn.XLOOKUP(DBGenzai[[#This Row],[標準報酬]],HDATE23[月  額],HDATE23[厚生年金],"",0,1),"0")</f>
        <v>0</v>
      </c>
      <c r="W751" s="86">
        <v>46109</v>
      </c>
      <c r="X7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2" t="s">
        <v>46</v>
      </c>
      <c r="Z751" s="80" t="s">
        <v>470</v>
      </c>
      <c r="AA751" s="83" t="s">
        <v>471</v>
      </c>
      <c r="AB751" s="83" t="s">
        <v>568</v>
      </c>
      <c r="AC751" s="87"/>
      <c r="AD751" s="87">
        <v>45372</v>
      </c>
      <c r="AE751" s="87">
        <v>45393</v>
      </c>
      <c r="AF751" s="87"/>
      <c r="AG751" s="80" t="s">
        <v>2037</v>
      </c>
      <c r="AH751" s="80" t="s">
        <v>2566</v>
      </c>
      <c r="AJ751" s="100">
        <f>DBGenzai[[#This Row],[入社日]]</f>
        <v>45372</v>
      </c>
      <c r="AK751" s="343"/>
      <c r="AL751" s="355"/>
      <c r="AM751" s="77"/>
      <c r="AN751" s="355"/>
      <c r="AO751" s="345"/>
    </row>
    <row r="752" spans="1:41">
      <c r="A752" s="111" t="s">
        <v>40</v>
      </c>
      <c r="B752" s="112">
        <v>240322</v>
      </c>
      <c r="C752" s="113"/>
      <c r="D752" s="114" t="s">
        <v>1707</v>
      </c>
      <c r="E752" s="101" t="s">
        <v>4640</v>
      </c>
      <c r="F752" s="256" t="s">
        <v>2749</v>
      </c>
      <c r="G752" s="256" t="s">
        <v>2750</v>
      </c>
      <c r="H752" s="115" t="s">
        <v>3535</v>
      </c>
      <c r="I752" s="115" t="s">
        <v>3536</v>
      </c>
      <c r="J752" s="112" t="s">
        <v>2005</v>
      </c>
      <c r="K752" s="112" t="s">
        <v>1711</v>
      </c>
      <c r="L752" s="362">
        <v>32363</v>
      </c>
      <c r="M752" s="112">
        <f ca="1">DATEDIF(DBGenzai[[#This Row],[生年月日]],TODAY(),"Y")</f>
        <v>37</v>
      </c>
      <c r="N752" s="348">
        <v>1300</v>
      </c>
      <c r="O752" s="116"/>
      <c r="P752" s="348">
        <v>1700</v>
      </c>
      <c r="Q752" s="116"/>
      <c r="R752" s="348">
        <f t="shared" si="12"/>
        <v>400</v>
      </c>
      <c r="S752" s="85">
        <v>260000</v>
      </c>
      <c r="T752" s="78">
        <f>IF(OR(DBGenzai[[#This Row],[標準報酬]]="",DBGenzai[[#This Row],[標準報酬]]=0),"",ROUNDUP(_xlfn.XLOOKUP(DBGenzai[[#This Row],[標準報酬]],HDATE23[月  額],HDATE23[健康保険],"",0,1)-0.5,0))</f>
        <v>13039</v>
      </c>
      <c r="U7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5">
        <f ca="1">IF(DBGenzai[[#This Row],[年齢]]&lt;=69,_xlfn.XLOOKUP(DBGenzai[[#This Row],[標準報酬]],HDATE23[月  額],HDATE23[厚生年金],"",0,1),"0")</f>
        <v>23790</v>
      </c>
      <c r="W752" s="117">
        <v>46885</v>
      </c>
      <c r="X75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4" t="s">
        <v>1712</v>
      </c>
      <c r="Z752" s="112" t="s">
        <v>1861</v>
      </c>
      <c r="AA752" s="115" t="s">
        <v>3660</v>
      </c>
      <c r="AB752" s="115" t="s">
        <v>3661</v>
      </c>
      <c r="AC752" s="104" t="s">
        <v>1697</v>
      </c>
      <c r="AD752" s="104">
        <v>45372</v>
      </c>
      <c r="AE752" s="104"/>
      <c r="AF752" s="104"/>
      <c r="AG752" s="104" t="s">
        <v>3664</v>
      </c>
      <c r="AH752" s="112" t="s">
        <v>3667</v>
      </c>
      <c r="AI752" s="118"/>
      <c r="AJ752" s="100">
        <f>DBGenzai[[#This Row],[入社日]]</f>
        <v>45372</v>
      </c>
      <c r="AK752" s="343"/>
      <c r="AL752" s="355"/>
      <c r="AM752" s="77"/>
      <c r="AN752" s="355"/>
      <c r="AO752" s="345"/>
    </row>
    <row r="753" spans="1:41">
      <c r="A753" s="112" t="s">
        <v>114</v>
      </c>
      <c r="B753" s="112">
        <v>240323</v>
      </c>
      <c r="C753" s="113">
        <v>232132</v>
      </c>
      <c r="D753" s="82" t="s">
        <v>3755</v>
      </c>
      <c r="E753" s="101" t="s">
        <v>4686</v>
      </c>
      <c r="F753" s="101" t="s">
        <v>3784</v>
      </c>
      <c r="G753" s="101" t="s">
        <v>2631</v>
      </c>
      <c r="H753" s="115" t="s">
        <v>3619</v>
      </c>
      <c r="I753" s="115" t="s">
        <v>3620</v>
      </c>
      <c r="J753" s="112" t="s">
        <v>1951</v>
      </c>
      <c r="K753" s="112" t="s">
        <v>1711</v>
      </c>
      <c r="L753" s="362">
        <v>34244</v>
      </c>
      <c r="M753" s="112">
        <f ca="1">DATEDIF(DBGenzai[[#This Row],[生年月日]],TODAY(),"Y")</f>
        <v>32</v>
      </c>
      <c r="N753" s="348">
        <v>1100</v>
      </c>
      <c r="O753" s="116"/>
      <c r="P753" s="348">
        <v>1600</v>
      </c>
      <c r="Q753" s="116"/>
      <c r="R753" s="348">
        <f t="shared" si="12"/>
        <v>500</v>
      </c>
      <c r="S753" s="85">
        <v>98000</v>
      </c>
      <c r="T753" s="78">
        <f>IF(OR(DBGenzai[[#This Row],[標準報酬]]="",DBGenzai[[#This Row],[標準報酬]]=0),"",ROUNDUP(_xlfn.XLOOKUP(DBGenzai[[#This Row],[標準報酬]],HDATE23[月  額],HDATE23[健康保険],"",0,1)-0.5,0))</f>
        <v>4915</v>
      </c>
      <c r="U7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5">
        <f ca="1">IF(DBGenzai[[#This Row],[年齢]]&lt;=69,_xlfn.XLOOKUP(DBGenzai[[#This Row],[標準報酬]],HDATE23[月  額],HDATE23[厚生年金],"",0,1),"0")</f>
        <v>8967</v>
      </c>
      <c r="W753" s="117">
        <v>46481</v>
      </c>
      <c r="X75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4" t="s">
        <v>2799</v>
      </c>
      <c r="Z753" s="112" t="s">
        <v>2020</v>
      </c>
      <c r="AA753" s="115" t="s">
        <v>3621</v>
      </c>
      <c r="AB753" s="115" t="s">
        <v>3075</v>
      </c>
      <c r="AC753" s="104" t="s">
        <v>1697</v>
      </c>
      <c r="AD753" s="104">
        <v>45372</v>
      </c>
      <c r="AE753" s="104">
        <v>45750</v>
      </c>
      <c r="AF753" s="234"/>
      <c r="AG753" s="234" t="s">
        <v>3664</v>
      </c>
      <c r="AH753" s="112" t="s">
        <v>3705</v>
      </c>
      <c r="AI753" s="118"/>
      <c r="AJ753" s="100">
        <f>DBGenzai[[#This Row],[入社日]]</f>
        <v>45372</v>
      </c>
      <c r="AK753" s="343"/>
      <c r="AL753" s="355"/>
      <c r="AM753" s="77"/>
      <c r="AN753" s="355"/>
      <c r="AO753" s="345"/>
    </row>
    <row r="754" spans="1:41">
      <c r="A754" s="112" t="s">
        <v>40</v>
      </c>
      <c r="B754" s="112">
        <v>240324</v>
      </c>
      <c r="C754" s="113"/>
      <c r="D754" s="114" t="s">
        <v>2382</v>
      </c>
      <c r="E754" s="262"/>
      <c r="F754" s="82"/>
      <c r="G754" s="82"/>
      <c r="H754" s="115" t="s">
        <v>3615</v>
      </c>
      <c r="I754" s="115" t="s">
        <v>3616</v>
      </c>
      <c r="J754" s="112" t="s">
        <v>2005</v>
      </c>
      <c r="K754" s="112" t="s">
        <v>1711</v>
      </c>
      <c r="L754" s="362">
        <v>31596</v>
      </c>
      <c r="M754" s="112">
        <f ca="1">DATEDIF(DBGenzai[[#This Row],[生年月日]],TODAY(),"Y")</f>
        <v>39</v>
      </c>
      <c r="N754" s="348">
        <v>1400</v>
      </c>
      <c r="O754" s="116"/>
      <c r="P754" s="348">
        <v>1900</v>
      </c>
      <c r="Q754" s="116"/>
      <c r="R754" s="348">
        <f t="shared" si="12"/>
        <v>500</v>
      </c>
      <c r="S754" s="85">
        <v>240000</v>
      </c>
      <c r="T754" s="78">
        <f>IF(OR(DBGenzai[[#This Row],[標準報酬]]="",DBGenzai[[#This Row],[標準報酬]]=0),"",ROUNDUP(_xlfn.XLOOKUP(DBGenzai[[#This Row],[標準報酬]],HDATE23[月  額],HDATE23[健康保険],"",0,1)-0.5,0))</f>
        <v>12036</v>
      </c>
      <c r="U7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5">
        <f ca="1">IF(DBGenzai[[#This Row],[年齢]]&lt;=69,_xlfn.XLOOKUP(DBGenzai[[#This Row],[標準報酬]],HDATE23[月  額],HDATE23[厚生年金],"",0,1),"0")</f>
        <v>21960</v>
      </c>
      <c r="W754" s="117">
        <v>46973</v>
      </c>
      <c r="X75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4" t="s">
        <v>1712</v>
      </c>
      <c r="Z754" s="112" t="s">
        <v>3641</v>
      </c>
      <c r="AA754" s="115" t="s">
        <v>3617</v>
      </c>
      <c r="AB754" s="115" t="s">
        <v>3618</v>
      </c>
      <c r="AC754" s="104" t="s">
        <v>1697</v>
      </c>
      <c r="AD754" s="104">
        <v>45376</v>
      </c>
      <c r="AE754" s="104"/>
      <c r="AF754" s="104"/>
      <c r="AG754" s="104" t="s">
        <v>3665</v>
      </c>
      <c r="AH754" s="112" t="s">
        <v>3667</v>
      </c>
      <c r="AI754" s="118"/>
      <c r="AJ754" s="100">
        <f>DBGenzai[[#This Row],[入社日]]</f>
        <v>45376</v>
      </c>
      <c r="AK754" s="343"/>
      <c r="AL754" s="355"/>
      <c r="AM754" s="77"/>
      <c r="AN754" s="355"/>
      <c r="AO754" s="345"/>
    </row>
    <row r="755" spans="1:41">
      <c r="A755" s="112" t="s">
        <v>40</v>
      </c>
      <c r="B755" s="112">
        <v>240401</v>
      </c>
      <c r="C755" s="113">
        <v>222070</v>
      </c>
      <c r="D755" s="82" t="s">
        <v>3156</v>
      </c>
      <c r="E755" s="275" t="s">
        <v>4623</v>
      </c>
      <c r="F755" s="101" t="s">
        <v>3843</v>
      </c>
      <c r="G755" s="6" t="s">
        <v>4136</v>
      </c>
      <c r="H755" s="115" t="s">
        <v>3638</v>
      </c>
      <c r="I755" s="115" t="s">
        <v>4385</v>
      </c>
      <c r="J755" s="112" t="s">
        <v>2005</v>
      </c>
      <c r="K755" s="112" t="s">
        <v>1711</v>
      </c>
      <c r="L755" s="362">
        <v>37096</v>
      </c>
      <c r="M755" s="112">
        <f ca="1">DATEDIF(DBGenzai[[#This Row],[生年月日]],TODAY(),"Y")</f>
        <v>24</v>
      </c>
      <c r="N755" s="348">
        <v>1300</v>
      </c>
      <c r="O755" s="116"/>
      <c r="P755" s="348">
        <v>1660</v>
      </c>
      <c r="Q755" s="116"/>
      <c r="R755" s="348">
        <f t="shared" si="12"/>
        <v>360</v>
      </c>
      <c r="S755" s="85">
        <v>260000</v>
      </c>
      <c r="T755" s="78">
        <f>IF(OR(DBGenzai[[#This Row],[標準報酬]]="",DBGenzai[[#This Row],[標準報酬]]=0),"",ROUNDUP(_xlfn.XLOOKUP(DBGenzai[[#This Row],[標準報酬]],HDATE23[月  額],HDATE23[健康保険],"",0,1)-0.5,0))</f>
        <v>13039</v>
      </c>
      <c r="U7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5">
        <f ca="1">IF(DBGenzai[[#This Row],[年齢]]&lt;=69,_xlfn.XLOOKUP(DBGenzai[[#This Row],[標準報酬]],HDATE23[月  額],HDATE23[厚生年金],"",0,1),"0")</f>
        <v>23790</v>
      </c>
      <c r="W755" s="117">
        <v>46112</v>
      </c>
      <c r="X75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4" t="s">
        <v>1712</v>
      </c>
      <c r="Z755" s="112" t="s">
        <v>3610</v>
      </c>
      <c r="AA755" s="115" t="s">
        <v>4384</v>
      </c>
      <c r="AB755" s="115"/>
      <c r="AC755" s="104"/>
      <c r="AD755" s="104">
        <v>45384</v>
      </c>
      <c r="AE755" s="104"/>
      <c r="AF755" s="104"/>
      <c r="AG755" s="104" t="s">
        <v>3666</v>
      </c>
      <c r="AH755" s="112" t="s">
        <v>3667</v>
      </c>
      <c r="AI755" s="118"/>
      <c r="AJ755" s="100">
        <f>DBGenzai[[#This Row],[入社日]]</f>
        <v>45384</v>
      </c>
      <c r="AK755" s="343"/>
      <c r="AL755" s="355"/>
      <c r="AM755" s="77"/>
      <c r="AN755" s="355"/>
      <c r="AO755" s="345"/>
    </row>
    <row r="756" spans="1:41">
      <c r="A756" s="112" t="s">
        <v>114</v>
      </c>
      <c r="B756" s="112">
        <v>240402</v>
      </c>
      <c r="C756" s="113">
        <v>222069</v>
      </c>
      <c r="D756" s="82" t="s">
        <v>3156</v>
      </c>
      <c r="E756" s="101" t="s">
        <v>4623</v>
      </c>
      <c r="F756" s="101" t="s">
        <v>1975</v>
      </c>
      <c r="G756" s="6" t="s">
        <v>2644</v>
      </c>
      <c r="H756" s="115" t="s">
        <v>2882</v>
      </c>
      <c r="I756" s="115" t="s">
        <v>2883</v>
      </c>
      <c r="J756" s="112" t="s">
        <v>43</v>
      </c>
      <c r="K756" s="112" t="s">
        <v>44</v>
      </c>
      <c r="L756" s="362">
        <v>36903</v>
      </c>
      <c r="M756" s="112">
        <f ca="1">DATEDIF(DBGenzai[[#This Row],[生年月日]],TODAY(),"Y")</f>
        <v>24</v>
      </c>
      <c r="N756" s="348">
        <v>1200</v>
      </c>
      <c r="O756" s="116"/>
      <c r="P756" s="348">
        <v>1650</v>
      </c>
      <c r="Q756" s="116"/>
      <c r="R756" s="348">
        <f t="shared" si="12"/>
        <v>450</v>
      </c>
      <c r="S756" s="85">
        <v>200000</v>
      </c>
      <c r="T756" s="78">
        <f>IF(OR(DBGenzai[[#This Row],[標準報酬]]="",DBGenzai[[#This Row],[標準報酬]]=0),"",ROUNDUP(_xlfn.XLOOKUP(DBGenzai[[#This Row],[標準報酬]],HDATE23[月  額],HDATE23[健康保険],"",0,1)-0.5,0))</f>
        <v>10030</v>
      </c>
      <c r="U7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5">
        <f ca="1">IF(DBGenzai[[#This Row],[年齢]]&lt;=69,_xlfn.XLOOKUP(DBGenzai[[#This Row],[標準報酬]],HDATE23[月  額],HDATE23[厚生年金],"",0,1),"0")</f>
        <v>18300</v>
      </c>
      <c r="W756" s="117">
        <v>45745</v>
      </c>
      <c r="X7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4" t="s">
        <v>1712</v>
      </c>
      <c r="Z756" s="112" t="s">
        <v>3610</v>
      </c>
      <c r="AA756" s="115" t="s">
        <v>3662</v>
      </c>
      <c r="AB756" s="115"/>
      <c r="AC756" s="104"/>
      <c r="AD756" s="104">
        <v>45384</v>
      </c>
      <c r="AE756" s="104">
        <v>45480</v>
      </c>
      <c r="AF756" s="104"/>
      <c r="AG756" s="104" t="s">
        <v>3666</v>
      </c>
      <c r="AH756" s="112" t="s">
        <v>3667</v>
      </c>
      <c r="AI756" s="118"/>
      <c r="AJ756" s="100">
        <f>DBGenzai[[#This Row],[入社日]]</f>
        <v>45384</v>
      </c>
      <c r="AK756" s="343"/>
      <c r="AL756" s="355"/>
      <c r="AM756" s="77"/>
      <c r="AN756" s="355"/>
      <c r="AO756" s="345"/>
    </row>
    <row r="757" spans="1:41">
      <c r="A757" s="112" t="s">
        <v>40</v>
      </c>
      <c r="B757" s="112">
        <v>211211</v>
      </c>
      <c r="C757" s="113">
        <v>8210090</v>
      </c>
      <c r="D757" s="114" t="s">
        <v>3639</v>
      </c>
      <c r="E757" s="82" t="s">
        <v>2429</v>
      </c>
      <c r="F757" s="82" t="s">
        <v>4239</v>
      </c>
      <c r="G757" s="82"/>
      <c r="H757" s="115" t="s">
        <v>664</v>
      </c>
      <c r="I757" s="115" t="s">
        <v>3640</v>
      </c>
      <c r="J757" s="112" t="s">
        <v>43</v>
      </c>
      <c r="K757" s="112" t="s">
        <v>44</v>
      </c>
      <c r="L757" s="362">
        <v>33865</v>
      </c>
      <c r="M757" s="112">
        <f ca="1">DATEDIF(DBGenzai[[#This Row],[生年月日]],TODAY(),"Y")</f>
        <v>33</v>
      </c>
      <c r="N757" s="348">
        <v>1500</v>
      </c>
      <c r="O757" s="116"/>
      <c r="P757" s="348">
        <v>2150</v>
      </c>
      <c r="Q757" s="116"/>
      <c r="R757" s="348">
        <f t="shared" si="12"/>
        <v>650</v>
      </c>
      <c r="S757" s="85">
        <v>360000</v>
      </c>
      <c r="T757" s="78">
        <f>IF(OR(DBGenzai[[#This Row],[標準報酬]]="",DBGenzai[[#This Row],[標準報酬]]=0),"",ROUNDUP(_xlfn.XLOOKUP(DBGenzai[[#This Row],[標準報酬]],HDATE23[月  額],HDATE23[健康保険],"",0,1)-0.5,0))</f>
        <v>18054</v>
      </c>
      <c r="U7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5">
        <f ca="1">IF(DBGenzai[[#This Row],[年齢]]&lt;=69,_xlfn.XLOOKUP(DBGenzai[[#This Row],[標準報酬]],HDATE23[月  額],HDATE23[厚生年金],"",0,1),"0")</f>
        <v>32940</v>
      </c>
      <c r="W757" s="117">
        <v>46006</v>
      </c>
      <c r="X7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0</v>
      </c>
      <c r="Y757" s="114" t="s">
        <v>1712</v>
      </c>
      <c r="Z757" s="112" t="s">
        <v>2435</v>
      </c>
      <c r="AA757" s="115" t="s">
        <v>2434</v>
      </c>
      <c r="AB757" s="115" t="s">
        <v>4115</v>
      </c>
      <c r="AC757" s="104" t="s">
        <v>1697</v>
      </c>
      <c r="AD757" s="104">
        <v>45386</v>
      </c>
      <c r="AE757" s="104"/>
      <c r="AF757" s="104"/>
      <c r="AG757" s="104" t="s">
        <v>3690</v>
      </c>
      <c r="AH757" s="112" t="s">
        <v>3691</v>
      </c>
      <c r="AI757" s="118"/>
      <c r="AJ757" s="100">
        <f>DBGenzai[[#This Row],[入社日]]</f>
        <v>45386</v>
      </c>
      <c r="AK757" s="343" t="s">
        <v>3837</v>
      </c>
      <c r="AL757" s="355">
        <v>46313</v>
      </c>
      <c r="AM757" s="77" t="s">
        <v>3819</v>
      </c>
      <c r="AN757" s="355">
        <v>45562</v>
      </c>
      <c r="AO757" s="345"/>
    </row>
    <row r="758" spans="1:41">
      <c r="A758" s="112" t="s">
        <v>40</v>
      </c>
      <c r="B758" s="112">
        <v>240403</v>
      </c>
      <c r="C758" s="113"/>
      <c r="D758" s="114" t="s">
        <v>2382</v>
      </c>
      <c r="E758" s="82"/>
      <c r="F758" s="82"/>
      <c r="G758" s="82"/>
      <c r="H758" s="115" t="s">
        <v>3651</v>
      </c>
      <c r="I758" s="115" t="s">
        <v>3652</v>
      </c>
      <c r="J758" s="112" t="s">
        <v>43</v>
      </c>
      <c r="K758" s="112" t="s">
        <v>44</v>
      </c>
      <c r="L758" s="362">
        <v>35024</v>
      </c>
      <c r="M758" s="112">
        <f ca="1">DATEDIF(DBGenzai[[#This Row],[生年月日]],TODAY(),"Y")</f>
        <v>30</v>
      </c>
      <c r="N758" s="348">
        <v>1400</v>
      </c>
      <c r="O758" s="116"/>
      <c r="P758" s="348">
        <v>1990</v>
      </c>
      <c r="Q758" s="116"/>
      <c r="R758" s="348">
        <f t="shared" si="12"/>
        <v>590</v>
      </c>
      <c r="S758" s="85">
        <v>260000</v>
      </c>
      <c r="T758" s="78">
        <f>IF(OR(DBGenzai[[#This Row],[標準報酬]]="",DBGenzai[[#This Row],[標準報酬]]=0),"",ROUNDUP(_xlfn.XLOOKUP(DBGenzai[[#This Row],[標準報酬]],HDATE23[月  額],HDATE23[健康保険],"",0,1)-0.5,0))</f>
        <v>13039</v>
      </c>
      <c r="U7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5">
        <f ca="1">IF(DBGenzai[[#This Row],[年齢]]&lt;=69,_xlfn.XLOOKUP(DBGenzai[[#This Row],[標準報酬]],HDATE23[月  額],HDATE23[厚生年金],"",0,1),"0")</f>
        <v>23790</v>
      </c>
      <c r="W758" s="117">
        <v>47096</v>
      </c>
      <c r="X75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8" s="114" t="s">
        <v>1712</v>
      </c>
      <c r="Z758" s="112" t="s">
        <v>3697</v>
      </c>
      <c r="AA758" s="115" t="s">
        <v>2012</v>
      </c>
      <c r="AB758" s="115" t="s">
        <v>4067</v>
      </c>
      <c r="AC758" s="104"/>
      <c r="AD758" s="104">
        <v>45393</v>
      </c>
      <c r="AE758" s="104"/>
      <c r="AF758" s="104"/>
      <c r="AG758" s="104" t="s">
        <v>3701</v>
      </c>
      <c r="AH758" s="112" t="s">
        <v>3719</v>
      </c>
      <c r="AI758" s="118"/>
      <c r="AJ758" s="100">
        <f>DBGenzai[[#This Row],[入社日]]</f>
        <v>45393</v>
      </c>
      <c r="AK758" s="343"/>
      <c r="AL758" s="355"/>
      <c r="AM758" s="77"/>
      <c r="AN758" s="355"/>
      <c r="AO758" s="345"/>
    </row>
    <row r="759" spans="1:41">
      <c r="A759" s="111" t="s">
        <v>40</v>
      </c>
      <c r="B759" s="112">
        <v>240404</v>
      </c>
      <c r="C759" s="113"/>
      <c r="D759" s="114" t="s">
        <v>2382</v>
      </c>
      <c r="E759" s="262"/>
      <c r="F759" s="262"/>
      <c r="G759" s="262"/>
      <c r="H759" s="115" t="s">
        <v>3653</v>
      </c>
      <c r="I759" s="115" t="s">
        <v>3654</v>
      </c>
      <c r="J759" s="112" t="s">
        <v>43</v>
      </c>
      <c r="K759" s="112" t="s">
        <v>44</v>
      </c>
      <c r="L759" s="362">
        <v>34076</v>
      </c>
      <c r="M759" s="112">
        <f ca="1">DATEDIF(DBGenzai[[#This Row],[生年月日]],TODAY(),"Y")</f>
        <v>32</v>
      </c>
      <c r="N759" s="348">
        <v>1400</v>
      </c>
      <c r="O759" s="116"/>
      <c r="P759" s="348">
        <v>1990</v>
      </c>
      <c r="Q759" s="116"/>
      <c r="R759" s="348">
        <f t="shared" si="12"/>
        <v>590</v>
      </c>
      <c r="S759" s="85">
        <v>240000</v>
      </c>
      <c r="T759" s="78">
        <f>IF(OR(DBGenzai[[#This Row],[標準報酬]]="",DBGenzai[[#This Row],[標準報酬]]=0),"",ROUNDUP(_xlfn.XLOOKUP(DBGenzai[[#This Row],[標準報酬]],HDATE23[月  額],HDATE23[健康保険],"",0,1)-0.5,0))</f>
        <v>12036</v>
      </c>
      <c r="U7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5">
        <f ca="1">IF(DBGenzai[[#This Row],[年齢]]&lt;=69,_xlfn.XLOOKUP(DBGenzai[[#This Row],[標準報酬]],HDATE23[月  額],HDATE23[厚生年金],"",0,1),"0")</f>
        <v>21960</v>
      </c>
      <c r="W759" s="117">
        <v>47036</v>
      </c>
      <c r="X75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9" s="114" t="s">
        <v>1712</v>
      </c>
      <c r="Z759" s="112" t="s">
        <v>3697</v>
      </c>
      <c r="AA759" s="115" t="s">
        <v>2012</v>
      </c>
      <c r="AB759" s="115" t="s">
        <v>4067</v>
      </c>
      <c r="AC759" s="104"/>
      <c r="AD759" s="104">
        <v>45393</v>
      </c>
      <c r="AE759" s="104"/>
      <c r="AF759" s="104"/>
      <c r="AG759" s="104" t="s">
        <v>3701</v>
      </c>
      <c r="AH759" s="112" t="s">
        <v>3704</v>
      </c>
      <c r="AI759" s="118"/>
      <c r="AJ759" s="100">
        <f>DBGenzai[[#This Row],[入社日]]</f>
        <v>45393</v>
      </c>
      <c r="AK759" s="343"/>
      <c r="AL759" s="355"/>
      <c r="AM759" s="77"/>
      <c r="AN759" s="355"/>
      <c r="AO759" s="345"/>
    </row>
    <row r="760" spans="1:41">
      <c r="A760" s="80" t="s">
        <v>40</v>
      </c>
      <c r="B760" s="80">
        <v>211020</v>
      </c>
      <c r="C760" s="81">
        <v>222032</v>
      </c>
      <c r="D760" s="82" t="s">
        <v>76</v>
      </c>
      <c r="E760" s="275" t="s">
        <v>4623</v>
      </c>
      <c r="F760" s="101" t="s">
        <v>1975</v>
      </c>
      <c r="G760" s="6" t="s">
        <v>2644</v>
      </c>
      <c r="H760" s="83" t="s">
        <v>547</v>
      </c>
      <c r="I760" s="83" t="s">
        <v>548</v>
      </c>
      <c r="J760" s="80" t="s">
        <v>43</v>
      </c>
      <c r="K760" s="80" t="s">
        <v>44</v>
      </c>
      <c r="L760" s="84">
        <v>33832</v>
      </c>
      <c r="M760" s="80">
        <f ca="1">DATEDIF(DBGenzai[[#This Row],[生年月日]],TODAY(),"Y")</f>
        <v>33</v>
      </c>
      <c r="N760" s="347">
        <v>1410</v>
      </c>
      <c r="O760" s="85"/>
      <c r="P760" s="348">
        <v>1820</v>
      </c>
      <c r="Q760" s="85" t="s">
        <v>99</v>
      </c>
      <c r="R760" s="347">
        <f t="shared" si="12"/>
        <v>410</v>
      </c>
      <c r="S760" s="85">
        <v>280000</v>
      </c>
      <c r="T760" s="78">
        <f>IF(OR(DBGenzai[[#This Row],[標準報酬]]="",DBGenzai[[#This Row],[標準報酬]]=0),"",ROUNDUP(_xlfn.XLOOKUP(DBGenzai[[#This Row],[標準報酬]],HDATE23[月  額],HDATE23[健康保険],"",0,1)-0.5,0))</f>
        <v>14042</v>
      </c>
      <c r="U7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5">
        <f ca="1">IF(DBGenzai[[#This Row],[年齢]]&lt;=69,_xlfn.XLOOKUP(DBGenzai[[#This Row],[標準報酬]],HDATE23[月  額],HDATE23[厚生年金],"",0,1),"0")</f>
        <v>25620</v>
      </c>
      <c r="W760" s="86">
        <v>46601</v>
      </c>
      <c r="X76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2" t="s">
        <v>46</v>
      </c>
      <c r="Z760" s="80" t="s">
        <v>2571</v>
      </c>
      <c r="AA760" s="83" t="s">
        <v>3421</v>
      </c>
      <c r="AB760" s="83" t="s">
        <v>549</v>
      </c>
      <c r="AC760" s="87"/>
      <c r="AD760" s="87">
        <v>45397</v>
      </c>
      <c r="AE760" s="87"/>
      <c r="AF760" s="87"/>
      <c r="AG760" s="80">
        <v>22.01</v>
      </c>
      <c r="AH760" s="112" t="s">
        <v>3707</v>
      </c>
      <c r="AJ760" s="100">
        <v>44228</v>
      </c>
      <c r="AK760" s="343"/>
      <c r="AL760" s="355"/>
      <c r="AM760" s="77"/>
      <c r="AN760" s="355"/>
      <c r="AO760" s="345" t="s">
        <v>4395</v>
      </c>
    </row>
    <row r="761" spans="1:41">
      <c r="A761" s="112" t="s">
        <v>114</v>
      </c>
      <c r="B761" s="112">
        <v>240405</v>
      </c>
      <c r="C761" s="113">
        <v>232135</v>
      </c>
      <c r="D761" s="82" t="s">
        <v>3755</v>
      </c>
      <c r="E761" s="275" t="s">
        <v>4630</v>
      </c>
      <c r="F761" s="256" t="s">
        <v>3771</v>
      </c>
      <c r="G761" s="256" t="s">
        <v>3772</v>
      </c>
      <c r="H761" s="115" t="s">
        <v>3655</v>
      </c>
      <c r="I761" s="115" t="s">
        <v>3656</v>
      </c>
      <c r="J761" s="112" t="s">
        <v>43</v>
      </c>
      <c r="K761" s="112" t="s">
        <v>1711</v>
      </c>
      <c r="L761" s="362">
        <v>37183</v>
      </c>
      <c r="M761" s="112">
        <f ca="1">DATEDIF(DBGenzai[[#This Row],[生年月日]],TODAY(),"Y")</f>
        <v>24</v>
      </c>
      <c r="N761" s="348">
        <v>1300</v>
      </c>
      <c r="O761" s="116"/>
      <c r="P761" s="348">
        <v>1670</v>
      </c>
      <c r="Q761" s="116"/>
      <c r="R761" s="348">
        <f t="shared" si="12"/>
        <v>370</v>
      </c>
      <c r="S761" s="85">
        <v>260000</v>
      </c>
      <c r="T761" s="78">
        <f>IF(OR(DBGenzai[[#This Row],[標準報酬]]="",DBGenzai[[#This Row],[標準報酬]]=0),"",ROUNDUP(_xlfn.XLOOKUP(DBGenzai[[#This Row],[標準報酬]],HDATE23[月  額],HDATE23[健康保険],"",0,1)-0.5,0))</f>
        <v>13039</v>
      </c>
      <c r="U7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5">
        <f ca="1">IF(DBGenzai[[#This Row],[年齢]]&lt;=69,_xlfn.XLOOKUP(DBGenzai[[#This Row],[標準報酬]],HDATE23[月  額],HDATE23[厚生年金],"",0,1),"0")</f>
        <v>23790</v>
      </c>
      <c r="W761" s="117">
        <v>46858</v>
      </c>
      <c r="X76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4" t="s">
        <v>1712</v>
      </c>
      <c r="Z761" s="112" t="s">
        <v>2521</v>
      </c>
      <c r="AA761" s="115" t="s">
        <v>1749</v>
      </c>
      <c r="AB761" s="115" t="s">
        <v>3698</v>
      </c>
      <c r="AC761" s="104"/>
      <c r="AD761" s="104">
        <v>45398</v>
      </c>
      <c r="AE761" s="104">
        <v>45863</v>
      </c>
      <c r="AF761" s="104"/>
      <c r="AG761" s="104" t="s">
        <v>3702</v>
      </c>
      <c r="AH761" s="112" t="s">
        <v>3704</v>
      </c>
      <c r="AI761" s="118"/>
      <c r="AJ761" s="100">
        <f>DBGenzai[[#This Row],[入社日]]</f>
        <v>45398</v>
      </c>
      <c r="AK761" s="343"/>
      <c r="AL761" s="355"/>
      <c r="AM761" s="77"/>
      <c r="AN761" s="355"/>
      <c r="AO761" s="345"/>
    </row>
    <row r="762" spans="1:41">
      <c r="A762" s="112" t="s">
        <v>40</v>
      </c>
      <c r="B762" s="231">
        <v>240406</v>
      </c>
      <c r="C762" s="397">
        <v>232134</v>
      </c>
      <c r="D762" s="93" t="s">
        <v>3755</v>
      </c>
      <c r="E762" s="275" t="s">
        <v>4630</v>
      </c>
      <c r="F762" s="256" t="s">
        <v>3771</v>
      </c>
      <c r="G762" s="256" t="s">
        <v>3772</v>
      </c>
      <c r="H762" s="233" t="s">
        <v>3144</v>
      </c>
      <c r="I762" s="233" t="s">
        <v>3145</v>
      </c>
      <c r="J762" s="112" t="s">
        <v>43</v>
      </c>
      <c r="K762" s="112" t="s">
        <v>44</v>
      </c>
      <c r="L762" s="363">
        <v>36906</v>
      </c>
      <c r="M762" s="112">
        <f ca="1">DATEDIF(DBGenzai[[#This Row],[生年月日]],TODAY(),"Y")</f>
        <v>24</v>
      </c>
      <c r="N762" s="350">
        <v>1300</v>
      </c>
      <c r="O762" s="235"/>
      <c r="P762" s="348">
        <v>1670</v>
      </c>
      <c r="Q762" s="235"/>
      <c r="R762" s="350">
        <f t="shared" si="12"/>
        <v>370</v>
      </c>
      <c r="S762" s="98">
        <v>240000</v>
      </c>
      <c r="T762" s="78">
        <f>IF(OR(DBGenzai[[#This Row],[標準報酬]]="",DBGenzai[[#This Row],[標準報酬]]=0),"",ROUNDUP(_xlfn.XLOOKUP(DBGenzai[[#This Row],[標準報酬]],HDATE23[月  額],HDATE23[健康保険],"",0,1)-0.5,0))</f>
        <v>12036</v>
      </c>
      <c r="U7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8">
        <f ca="1">IF(DBGenzai[[#This Row],[年齢]]&lt;=69,_xlfn.XLOOKUP(DBGenzai[[#This Row],[標準報酬]],HDATE23[月  額],HDATE23[厚生年金],"",0,1),"0")</f>
        <v>21960</v>
      </c>
      <c r="W762" s="117">
        <v>46858</v>
      </c>
      <c r="X76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4" t="s">
        <v>1712</v>
      </c>
      <c r="Z762" s="112" t="s">
        <v>2521</v>
      </c>
      <c r="AA762" s="115" t="s">
        <v>1749</v>
      </c>
      <c r="AB762" s="115" t="s">
        <v>3698</v>
      </c>
      <c r="AC762" s="234"/>
      <c r="AD762" s="234">
        <v>45398</v>
      </c>
      <c r="AE762" s="234"/>
      <c r="AF762" s="234"/>
      <c r="AG762" s="104" t="s">
        <v>3702</v>
      </c>
      <c r="AH762" s="112" t="s">
        <v>3704</v>
      </c>
      <c r="AI762" s="118"/>
      <c r="AJ762" s="100">
        <f>DBGenzai[[#This Row],[入社日]]</f>
        <v>45398</v>
      </c>
      <c r="AK762" s="343"/>
      <c r="AL762" s="355"/>
      <c r="AM762" s="77"/>
      <c r="AN762" s="355"/>
      <c r="AO762" s="345"/>
    </row>
    <row r="763" spans="1:41">
      <c r="A763" s="112" t="s">
        <v>114</v>
      </c>
      <c r="B763" s="112">
        <v>240407</v>
      </c>
      <c r="C763" s="113">
        <v>232133</v>
      </c>
      <c r="D763" s="82" t="s">
        <v>3755</v>
      </c>
      <c r="E763" s="101" t="s">
        <v>4630</v>
      </c>
      <c r="F763" s="256" t="s">
        <v>3771</v>
      </c>
      <c r="G763" s="256" t="s">
        <v>3772</v>
      </c>
      <c r="H763" s="115" t="s">
        <v>3657</v>
      </c>
      <c r="I763" s="115" t="s">
        <v>3658</v>
      </c>
      <c r="J763" s="112" t="s">
        <v>43</v>
      </c>
      <c r="K763" s="112" t="s">
        <v>44</v>
      </c>
      <c r="L763" s="362">
        <v>37237</v>
      </c>
      <c r="M763" s="112">
        <f ca="1">DATEDIF(DBGenzai[[#This Row],[生年月日]],TODAY(),"Y")</f>
        <v>24</v>
      </c>
      <c r="N763" s="348">
        <v>1300</v>
      </c>
      <c r="O763" s="116"/>
      <c r="P763" s="348">
        <v>1670</v>
      </c>
      <c r="Q763" s="116"/>
      <c r="R763" s="348">
        <f t="shared" si="12"/>
        <v>370</v>
      </c>
      <c r="S763" s="98">
        <v>240000</v>
      </c>
      <c r="T763" s="78">
        <f>IF(OR(DBGenzai[[#This Row],[標準報酬]]="",DBGenzai[[#This Row],[標準報酬]]=0),"",ROUNDUP(_xlfn.XLOOKUP(DBGenzai[[#This Row],[標準報酬]],HDATE23[月  額],HDATE23[健康保険],"",0,1)-0.5,0))</f>
        <v>12036</v>
      </c>
      <c r="U7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5">
        <f ca="1">IF(DBGenzai[[#This Row],[年齢]]&lt;=69,_xlfn.XLOOKUP(DBGenzai[[#This Row],[標準報酬]],HDATE23[月  額],HDATE23[厚生年金],"",0,1),"0")</f>
        <v>21960</v>
      </c>
      <c r="W763" s="117">
        <v>46858</v>
      </c>
      <c r="X7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4" t="s">
        <v>1712</v>
      </c>
      <c r="Z763" s="112" t="s">
        <v>2521</v>
      </c>
      <c r="AA763" s="115" t="s">
        <v>1749</v>
      </c>
      <c r="AB763" s="115" t="s">
        <v>3698</v>
      </c>
      <c r="AC763" s="104"/>
      <c r="AD763" s="104">
        <v>45398</v>
      </c>
      <c r="AE763" s="104">
        <v>45954</v>
      </c>
      <c r="AF763" s="104"/>
      <c r="AG763" s="104" t="s">
        <v>3702</v>
      </c>
      <c r="AH763" s="112" t="s">
        <v>3704</v>
      </c>
      <c r="AI763" s="118"/>
      <c r="AJ763" s="100">
        <f>DBGenzai[[#This Row],[入社日]]</f>
        <v>45398</v>
      </c>
      <c r="AK763" s="343"/>
      <c r="AL763" s="355"/>
      <c r="AM763" s="77"/>
      <c r="AN763" s="355"/>
      <c r="AO763" s="345"/>
    </row>
    <row r="764" spans="1:41">
      <c r="A764" s="112" t="s">
        <v>114</v>
      </c>
      <c r="B764" s="112">
        <v>240408</v>
      </c>
      <c r="C764" s="113">
        <v>8210092</v>
      </c>
      <c r="D764" s="114" t="s">
        <v>3116</v>
      </c>
      <c r="E764" s="82" t="s">
        <v>3752</v>
      </c>
      <c r="F764" s="82" t="s">
        <v>3752</v>
      </c>
      <c r="G764" s="82"/>
      <c r="H764" s="115" t="s">
        <v>3668</v>
      </c>
      <c r="I764" s="115" t="s">
        <v>3669</v>
      </c>
      <c r="J764" s="112" t="s">
        <v>43</v>
      </c>
      <c r="K764" s="112" t="s">
        <v>44</v>
      </c>
      <c r="L764" s="362">
        <v>32288</v>
      </c>
      <c r="M764" s="112">
        <f ca="1">DATEDIF(DBGenzai[[#This Row],[生年月日]],TODAY(),"Y")</f>
        <v>37</v>
      </c>
      <c r="N764" s="348">
        <v>1400</v>
      </c>
      <c r="O764" s="116"/>
      <c r="P764" s="348">
        <v>1990</v>
      </c>
      <c r="Q764" s="116"/>
      <c r="R764" s="348">
        <f t="shared" si="12"/>
        <v>590</v>
      </c>
      <c r="S764" s="98">
        <v>220000</v>
      </c>
      <c r="T764" s="78">
        <f>IF(OR(DBGenzai[[#This Row],[標準報酬]]="",DBGenzai[[#This Row],[標準報酬]]=0),"",ROUNDUP(_xlfn.XLOOKUP(DBGenzai[[#This Row],[標準報酬]],HDATE23[月  額],HDATE23[健康保険],"",0,1)-0.5,0))</f>
        <v>11033</v>
      </c>
      <c r="U7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5">
        <f ca="1">IF(DBGenzai[[#This Row],[年齢]]&lt;=69,_xlfn.XLOOKUP(DBGenzai[[#This Row],[標準報酬]],HDATE23[月  額],HDATE23[厚生年金],"",0,1),"0")</f>
        <v>20130</v>
      </c>
      <c r="W764" s="117">
        <v>45611</v>
      </c>
      <c r="X76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4" t="s">
        <v>1712</v>
      </c>
      <c r="Z764" s="112" t="s">
        <v>2763</v>
      </c>
      <c r="AA764" s="115" t="s">
        <v>2764</v>
      </c>
      <c r="AB764" s="115" t="s">
        <v>2771</v>
      </c>
      <c r="AC764" s="104"/>
      <c r="AD764" s="104">
        <v>45399</v>
      </c>
      <c r="AE764" s="104">
        <v>45498</v>
      </c>
      <c r="AF764" s="104"/>
      <c r="AG764" s="104" t="s">
        <v>3703</v>
      </c>
      <c r="AH764" s="112" t="s">
        <v>3707</v>
      </c>
      <c r="AI764" s="118"/>
      <c r="AJ764" s="100">
        <f>DBGenzai[[#This Row],[入社日]]</f>
        <v>45399</v>
      </c>
      <c r="AK764" s="343"/>
      <c r="AL764" s="355"/>
      <c r="AM764" s="77" t="s">
        <v>3840</v>
      </c>
      <c r="AN764" s="355">
        <v>45770</v>
      </c>
      <c r="AO764" s="345"/>
    </row>
    <row r="765" spans="1:41">
      <c r="A765" s="112" t="s">
        <v>114</v>
      </c>
      <c r="B765" s="112">
        <v>240409</v>
      </c>
      <c r="C765" s="113">
        <v>8210093</v>
      </c>
      <c r="D765" s="82" t="s">
        <v>2129</v>
      </c>
      <c r="E765" s="82" t="s">
        <v>2427</v>
      </c>
      <c r="F765" s="82" t="s">
        <v>3814</v>
      </c>
      <c r="G765" s="82"/>
      <c r="H765" s="115" t="s">
        <v>3670</v>
      </c>
      <c r="I765" s="115" t="s">
        <v>3671</v>
      </c>
      <c r="J765" s="112" t="s">
        <v>43</v>
      </c>
      <c r="K765" s="112" t="s">
        <v>44</v>
      </c>
      <c r="L765" s="362">
        <v>34548</v>
      </c>
      <c r="M765" s="112">
        <f ca="1">DATEDIF(DBGenzai[[#This Row],[生年月日]],TODAY(),"Y")</f>
        <v>31</v>
      </c>
      <c r="N765" s="348">
        <v>1500</v>
      </c>
      <c r="O765" s="116"/>
      <c r="P765" s="348">
        <v>2150</v>
      </c>
      <c r="Q765" s="116"/>
      <c r="R765" s="348">
        <f t="shared" si="12"/>
        <v>650</v>
      </c>
      <c r="S765" s="98">
        <v>220000</v>
      </c>
      <c r="T765" s="78">
        <f>IF(OR(DBGenzai[[#This Row],[標準報酬]]="",DBGenzai[[#This Row],[標準報酬]]=0),"",ROUNDUP(_xlfn.XLOOKUP(DBGenzai[[#This Row],[標準報酬]],HDATE23[月  額],HDATE23[健康保険],"",0,1)-0.5,0))</f>
        <v>11033</v>
      </c>
      <c r="U7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5">
        <f ca="1">IF(DBGenzai[[#This Row],[年齢]]&lt;=69,_xlfn.XLOOKUP(DBGenzai[[#This Row],[標準報酬]],HDATE23[月  額],HDATE23[厚生年金],"",0,1),"0")</f>
        <v>20130</v>
      </c>
      <c r="W765" s="117">
        <v>46517</v>
      </c>
      <c r="X76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4" t="s">
        <v>1712</v>
      </c>
      <c r="Z765" s="112" t="s">
        <v>3700</v>
      </c>
      <c r="AA765" s="115" t="s">
        <v>3699</v>
      </c>
      <c r="AB765" s="115" t="s">
        <v>4275</v>
      </c>
      <c r="AC765" s="104"/>
      <c r="AD765" s="104">
        <v>45399</v>
      </c>
      <c r="AE765" s="104">
        <v>45726</v>
      </c>
      <c r="AF765" s="104"/>
      <c r="AG765" s="104" t="s">
        <v>3703</v>
      </c>
      <c r="AH765" s="112" t="s">
        <v>3707</v>
      </c>
      <c r="AI765" s="118"/>
      <c r="AJ765" s="100">
        <f>DBGenzai[[#This Row],[入社日]]</f>
        <v>45399</v>
      </c>
      <c r="AK765" s="343"/>
      <c r="AL765" s="355"/>
      <c r="AM765" s="77" t="s">
        <v>3840</v>
      </c>
      <c r="AN765" s="359">
        <v>45770</v>
      </c>
      <c r="AO765" s="443"/>
    </row>
    <row r="766" spans="1:41">
      <c r="A766" s="112" t="s">
        <v>40</v>
      </c>
      <c r="B766" s="112">
        <v>240410</v>
      </c>
      <c r="C766" s="113">
        <v>8210091</v>
      </c>
      <c r="D766" s="82" t="s">
        <v>2129</v>
      </c>
      <c r="E766" s="82" t="s">
        <v>2427</v>
      </c>
      <c r="F766" s="82" t="s">
        <v>3814</v>
      </c>
      <c r="G766" s="82"/>
      <c r="H766" s="115" t="s">
        <v>3672</v>
      </c>
      <c r="I766" s="115" t="s">
        <v>3673</v>
      </c>
      <c r="J766" s="112" t="s">
        <v>43</v>
      </c>
      <c r="K766" s="112" t="s">
        <v>44</v>
      </c>
      <c r="L766" s="362">
        <v>35345</v>
      </c>
      <c r="M766" s="112">
        <f ca="1">DATEDIF(DBGenzai[[#This Row],[生年月日]],TODAY(),"Y")</f>
        <v>29</v>
      </c>
      <c r="N766" s="348">
        <v>1500</v>
      </c>
      <c r="O766" s="116"/>
      <c r="P766" s="348">
        <v>2150</v>
      </c>
      <c r="Q766" s="116"/>
      <c r="R766" s="348">
        <f t="shared" si="12"/>
        <v>650</v>
      </c>
      <c r="S766" s="98">
        <v>300000</v>
      </c>
      <c r="T766" s="78">
        <f>IF(OR(DBGenzai[[#This Row],[標準報酬]]="",DBGenzai[[#This Row],[標準報酬]]=0),"",ROUNDUP(_xlfn.XLOOKUP(DBGenzai[[#This Row],[標準報酬]],HDATE23[月  額],HDATE23[健康保険],"",0,1)-0.5,0))</f>
        <v>15045</v>
      </c>
      <c r="U7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5">
        <f ca="1">IF(DBGenzai[[#This Row],[年齢]]&lt;=69,_xlfn.XLOOKUP(DBGenzai[[#This Row],[標準報酬]],HDATE23[月  額],HDATE23[厚生年金],"",0,1),"0")</f>
        <v>27450</v>
      </c>
      <c r="W766" s="117">
        <v>47075</v>
      </c>
      <c r="X76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6" s="114" t="s">
        <v>1712</v>
      </c>
      <c r="Z766" s="112" t="s">
        <v>3682</v>
      </c>
      <c r="AA766" s="115" t="s">
        <v>3683</v>
      </c>
      <c r="AB766" s="115" t="s">
        <v>3684</v>
      </c>
      <c r="AC766" s="104" t="s">
        <v>1697</v>
      </c>
      <c r="AD766" s="104">
        <v>45399</v>
      </c>
      <c r="AE766" s="104"/>
      <c r="AF766" s="104"/>
      <c r="AG766" s="104" t="s">
        <v>3703</v>
      </c>
      <c r="AH766" s="112" t="s">
        <v>3707</v>
      </c>
      <c r="AI766" s="118"/>
      <c r="AJ766" s="100">
        <f>DBGenzai[[#This Row],[入社日]]</f>
        <v>45399</v>
      </c>
      <c r="AK766" s="343" t="s">
        <v>3837</v>
      </c>
      <c r="AL766" s="355">
        <v>46333</v>
      </c>
      <c r="AM766" s="77" t="s">
        <v>3819</v>
      </c>
      <c r="AN766" s="355">
        <v>46419</v>
      </c>
      <c r="AO766" s="345"/>
    </row>
    <row r="767" spans="1:41">
      <c r="A767" s="112" t="s">
        <v>40</v>
      </c>
      <c r="B767" s="112">
        <v>240412</v>
      </c>
      <c r="C767" s="113">
        <v>8210094</v>
      </c>
      <c r="D767" s="82" t="s">
        <v>2129</v>
      </c>
      <c r="E767" s="82" t="s">
        <v>4443</v>
      </c>
      <c r="F767" s="82" t="s">
        <v>3163</v>
      </c>
      <c r="G767" s="82"/>
      <c r="H767" s="115" t="s">
        <v>3479</v>
      </c>
      <c r="I767" s="324" t="s">
        <v>3675</v>
      </c>
      <c r="J767" s="112" t="s">
        <v>43</v>
      </c>
      <c r="K767" s="112" t="s">
        <v>44</v>
      </c>
      <c r="L767" s="362">
        <v>34506</v>
      </c>
      <c r="M767" s="112">
        <f ca="1">DATEDIF(DBGenzai[[#This Row],[生年月日]],TODAY(),"Y")</f>
        <v>31</v>
      </c>
      <c r="N767" s="348">
        <v>1500</v>
      </c>
      <c r="O767" s="116"/>
      <c r="P767" s="348">
        <v>2150</v>
      </c>
      <c r="Q767" s="116"/>
      <c r="R767" s="348">
        <f t="shared" si="12"/>
        <v>650</v>
      </c>
      <c r="S767" s="98">
        <v>320000</v>
      </c>
      <c r="T767" s="78">
        <f>IF(OR(DBGenzai[[#This Row],[標準報酬]]="",DBGenzai[[#This Row],[標準報酬]]=0),"",ROUNDUP(_xlfn.XLOOKUP(DBGenzai[[#This Row],[標準報酬]],HDATE23[月  額],HDATE23[健康保険],"",0,1)-0.5,0))</f>
        <v>16048</v>
      </c>
      <c r="U7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5">
        <f ca="1">IF(DBGenzai[[#This Row],[年齢]]&lt;=69,_xlfn.XLOOKUP(DBGenzai[[#This Row],[標準報酬]],HDATE23[月  額],HDATE23[厚生年金],"",0,1),"0")</f>
        <v>29280</v>
      </c>
      <c r="W767" s="86">
        <v>46075</v>
      </c>
      <c r="X767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69</v>
      </c>
      <c r="Y767" s="114" t="s">
        <v>1712</v>
      </c>
      <c r="Z767" s="112" t="s">
        <v>3678</v>
      </c>
      <c r="AA767" s="115" t="s">
        <v>4548</v>
      </c>
      <c r="AB767" s="115" t="s">
        <v>4824</v>
      </c>
      <c r="AC767" s="104" t="s">
        <v>1697</v>
      </c>
      <c r="AD767" s="104">
        <v>45399</v>
      </c>
      <c r="AE767" s="104"/>
      <c r="AF767" s="104"/>
      <c r="AG767" s="104" t="s">
        <v>3703</v>
      </c>
      <c r="AH767" s="112" t="s">
        <v>3707</v>
      </c>
      <c r="AI767" s="118"/>
      <c r="AJ767" s="100">
        <f>DBGenzai[[#This Row],[入社日]]</f>
        <v>45399</v>
      </c>
      <c r="AK767" s="343" t="s">
        <v>3837</v>
      </c>
      <c r="AL767" s="355">
        <v>46224</v>
      </c>
      <c r="AM767" s="77" t="s">
        <v>3838</v>
      </c>
      <c r="AN767" s="355">
        <v>46458</v>
      </c>
      <c r="AO767" s="345"/>
    </row>
    <row r="768" spans="1:41">
      <c r="A768" s="112" t="s">
        <v>40</v>
      </c>
      <c r="B768" s="112">
        <v>240411</v>
      </c>
      <c r="C768" s="113">
        <v>8210095</v>
      </c>
      <c r="D768" s="82" t="s">
        <v>4432</v>
      </c>
      <c r="E768" s="82" t="s">
        <v>2426</v>
      </c>
      <c r="F768" s="82" t="s">
        <v>3538</v>
      </c>
      <c r="G768" s="82"/>
      <c r="H768" s="115" t="s">
        <v>3674</v>
      </c>
      <c r="I768" s="115" t="s">
        <v>3709</v>
      </c>
      <c r="J768" s="112" t="s">
        <v>43</v>
      </c>
      <c r="K768" s="112" t="s">
        <v>44</v>
      </c>
      <c r="L768" s="362">
        <v>34393</v>
      </c>
      <c r="M768" s="112">
        <f ca="1">DATEDIF(DBGenzai[[#This Row],[生年月日]],TODAY(),"Y")</f>
        <v>31</v>
      </c>
      <c r="N768" s="348">
        <v>1500</v>
      </c>
      <c r="O768" s="116"/>
      <c r="P768" s="348">
        <v>2150</v>
      </c>
      <c r="Q768" s="116"/>
      <c r="R768" s="348">
        <f t="shared" si="12"/>
        <v>650</v>
      </c>
      <c r="S768" s="98">
        <v>340000</v>
      </c>
      <c r="T768" s="78">
        <f>IF(OR(DBGenzai[[#This Row],[標準報酬]]="",DBGenzai[[#This Row],[標準報酬]]=0),"",ROUNDUP(_xlfn.XLOOKUP(DBGenzai[[#This Row],[標準報酬]],HDATE23[月  額],HDATE23[健康保険],"",0,1)-0.5,0))</f>
        <v>17051</v>
      </c>
      <c r="U7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5">
        <f ca="1">IF(DBGenzai[[#This Row],[年齢]]&lt;=69,_xlfn.XLOOKUP(DBGenzai[[#This Row],[標準報酬]],HDATE23[月  額],HDATE23[厚生年金],"",0,1),"0")</f>
        <v>31110</v>
      </c>
      <c r="W768" s="117">
        <v>46302</v>
      </c>
      <c r="X76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4" t="s">
        <v>1712</v>
      </c>
      <c r="Z768" s="112" t="s">
        <v>3685</v>
      </c>
      <c r="AA768" s="115" t="s">
        <v>3686</v>
      </c>
      <c r="AB768" s="115" t="s">
        <v>3687</v>
      </c>
      <c r="AC768" s="104" t="s">
        <v>1697</v>
      </c>
      <c r="AD768" s="104">
        <v>45399</v>
      </c>
      <c r="AE768" s="104"/>
      <c r="AF768" s="104"/>
      <c r="AG768" s="104" t="s">
        <v>3703</v>
      </c>
      <c r="AH768" s="112" t="s">
        <v>3707</v>
      </c>
      <c r="AI768" s="118"/>
      <c r="AJ768" s="100">
        <f>DBGenzai[[#This Row],[入社日]]</f>
        <v>45399</v>
      </c>
      <c r="AK768" s="343" t="s">
        <v>3837</v>
      </c>
      <c r="AL768" s="355">
        <v>46109</v>
      </c>
      <c r="AM768" s="77" t="s">
        <v>3838</v>
      </c>
      <c r="AN768" s="355">
        <v>46495</v>
      </c>
      <c r="AO768" s="345"/>
    </row>
    <row r="769" spans="1:41">
      <c r="A769" s="112" t="s">
        <v>40</v>
      </c>
      <c r="B769" s="112">
        <v>240413</v>
      </c>
      <c r="C769" s="113">
        <v>8210096</v>
      </c>
      <c r="D769" s="82" t="s">
        <v>2129</v>
      </c>
      <c r="E769" s="262" t="s">
        <v>4443</v>
      </c>
      <c r="F769" s="82" t="s">
        <v>3163</v>
      </c>
      <c r="G769" s="82"/>
      <c r="H769" s="115" t="s">
        <v>3676</v>
      </c>
      <c r="I769" s="115" t="s">
        <v>3677</v>
      </c>
      <c r="J769" s="112" t="s">
        <v>43</v>
      </c>
      <c r="K769" s="112" t="s">
        <v>44</v>
      </c>
      <c r="L769" s="362">
        <v>32600</v>
      </c>
      <c r="M769" s="112">
        <f ca="1">DATEDIF(DBGenzai[[#This Row],[生年月日]],TODAY(),"Y")</f>
        <v>36</v>
      </c>
      <c r="N769" s="348">
        <v>1500</v>
      </c>
      <c r="O769" s="116"/>
      <c r="P769" s="348">
        <v>2150</v>
      </c>
      <c r="Q769" s="116"/>
      <c r="R769" s="348">
        <f t="shared" si="12"/>
        <v>650</v>
      </c>
      <c r="S769" s="85">
        <v>340000</v>
      </c>
      <c r="T769" s="78">
        <f>IF(OR(DBGenzai[[#This Row],[標準報酬]]="",DBGenzai[[#This Row],[標準報酬]]=0),"",ROUNDUP(_xlfn.XLOOKUP(DBGenzai[[#This Row],[標準報酬]],HDATE23[月  額],HDATE23[健康保険],"",0,1)-0.5,0))</f>
        <v>17051</v>
      </c>
      <c r="U7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5">
        <f ca="1">IF(DBGenzai[[#This Row],[年齢]]&lt;=69,_xlfn.XLOOKUP(DBGenzai[[#This Row],[標準報酬]],HDATE23[月  額],HDATE23[厚生年金],"",0,1),"0")</f>
        <v>31110</v>
      </c>
      <c r="W769" s="117">
        <v>46999</v>
      </c>
      <c r="X7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4" t="s">
        <v>1712</v>
      </c>
      <c r="Z769" s="112" t="s">
        <v>3679</v>
      </c>
      <c r="AA769" s="115" t="s">
        <v>3680</v>
      </c>
      <c r="AB769" s="115" t="s">
        <v>3681</v>
      </c>
      <c r="AC769" s="104" t="s">
        <v>1697</v>
      </c>
      <c r="AD769" s="104">
        <v>45404</v>
      </c>
      <c r="AE769" s="104"/>
      <c r="AF769" s="104"/>
      <c r="AG769" s="104" t="s">
        <v>3708</v>
      </c>
      <c r="AH769" s="112" t="s">
        <v>2621</v>
      </c>
      <c r="AI769" s="118"/>
      <c r="AJ769" s="100">
        <f>DBGenzai[[#This Row],[入社日]]</f>
        <v>45404</v>
      </c>
      <c r="AK769" s="343" t="s">
        <v>3819</v>
      </c>
      <c r="AL769" s="355">
        <v>46509</v>
      </c>
      <c r="AM769" s="77" t="s">
        <v>3819</v>
      </c>
      <c r="AN769" s="355">
        <v>45603</v>
      </c>
      <c r="AO769" s="345"/>
    </row>
    <row r="770" spans="1:41">
      <c r="A770" s="112" t="s">
        <v>114</v>
      </c>
      <c r="B770" s="112">
        <v>240501</v>
      </c>
      <c r="C770" s="113">
        <v>232136</v>
      </c>
      <c r="D770" s="114" t="s">
        <v>2023</v>
      </c>
      <c r="E770" s="275" t="s">
        <v>4636</v>
      </c>
      <c r="F770" s="267" t="s">
        <v>3773</v>
      </c>
      <c r="G770" s="6" t="s">
        <v>2633</v>
      </c>
      <c r="H770" s="115" t="s">
        <v>3483</v>
      </c>
      <c r="I770" s="115" t="s">
        <v>3484</v>
      </c>
      <c r="J770" s="112" t="s">
        <v>1951</v>
      </c>
      <c r="K770" s="112" t="s">
        <v>1711</v>
      </c>
      <c r="L770" s="362">
        <v>35986</v>
      </c>
      <c r="M770" s="112">
        <f ca="1">DATEDIF(DBGenzai[[#This Row],[生年月日]],TODAY(),"Y")</f>
        <v>27</v>
      </c>
      <c r="N770" s="348">
        <v>1300</v>
      </c>
      <c r="O770" s="116"/>
      <c r="P770" s="348">
        <v>1780</v>
      </c>
      <c r="Q770" s="116"/>
      <c r="R770" s="348">
        <f t="shared" si="12"/>
        <v>480</v>
      </c>
      <c r="S770" s="85">
        <v>200000</v>
      </c>
      <c r="T770" s="78">
        <f>IF(OR(DBGenzai[[#This Row],[標準報酬]]="",DBGenzai[[#This Row],[標準報酬]]=0),"",ROUNDUP(_xlfn.XLOOKUP(DBGenzai[[#This Row],[標準報酬]],HDATE23[月  額],HDATE23[健康保険],"",0,1)-0.5,0))</f>
        <v>10030</v>
      </c>
      <c r="U7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5">
        <f ca="1">IF(DBGenzai[[#This Row],[年齢]]&lt;=69,_xlfn.XLOOKUP(DBGenzai[[#This Row],[標準報酬]],HDATE23[月  額],HDATE23[厚生年金],"",0,1),"0")</f>
        <v>18300</v>
      </c>
      <c r="W770" s="117">
        <v>46945</v>
      </c>
      <c r="X77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4" t="s">
        <v>1712</v>
      </c>
      <c r="Z770" s="112" t="s">
        <v>4774</v>
      </c>
      <c r="AA770" s="115" t="s">
        <v>4775</v>
      </c>
      <c r="AB770" s="115" t="s">
        <v>4776</v>
      </c>
      <c r="AC770" s="104" t="s">
        <v>1697</v>
      </c>
      <c r="AD770" s="104">
        <v>45418</v>
      </c>
      <c r="AE770" s="104">
        <v>45915</v>
      </c>
      <c r="AF770" s="104"/>
      <c r="AG770" s="104" t="s">
        <v>3731</v>
      </c>
      <c r="AH770" s="112" t="s">
        <v>3732</v>
      </c>
      <c r="AI770" s="118"/>
      <c r="AJ770" s="100">
        <f>DBGenzai[[#This Row],[入社日]]</f>
        <v>45418</v>
      </c>
      <c r="AK770" s="343"/>
      <c r="AL770" s="355"/>
      <c r="AM770" s="77"/>
      <c r="AN770" s="355"/>
      <c r="AO770" s="345"/>
    </row>
    <row r="771" spans="1:41">
      <c r="A771" s="112" t="s">
        <v>40</v>
      </c>
      <c r="B771" s="112">
        <v>240502</v>
      </c>
      <c r="C771" s="397">
        <v>8210097</v>
      </c>
      <c r="D771" s="82" t="s">
        <v>2127</v>
      </c>
      <c r="E771" s="275" t="s">
        <v>2428</v>
      </c>
      <c r="F771" s="275" t="s">
        <v>3753</v>
      </c>
      <c r="G771" s="93"/>
      <c r="H771" s="233" t="s">
        <v>3688</v>
      </c>
      <c r="I771" s="233" t="s">
        <v>3689</v>
      </c>
      <c r="J771" s="231" t="s">
        <v>2005</v>
      </c>
      <c r="K771" s="231" t="s">
        <v>1711</v>
      </c>
      <c r="L771" s="363">
        <v>34930</v>
      </c>
      <c r="M771" s="112">
        <f ca="1">DATEDIF(DBGenzai[[#This Row],[生年月日]],TODAY(),"Y")</f>
        <v>30</v>
      </c>
      <c r="N771" s="350">
        <v>1500</v>
      </c>
      <c r="O771" s="235"/>
      <c r="P771" s="350">
        <v>2150</v>
      </c>
      <c r="Q771" s="235"/>
      <c r="R771" s="350">
        <f t="shared" si="12"/>
        <v>650</v>
      </c>
      <c r="S771" s="98">
        <v>380000</v>
      </c>
      <c r="T771" s="78">
        <f>IF(OR(DBGenzai[[#This Row],[標準報酬]]="",DBGenzai[[#This Row],[標準報酬]]=0),"",ROUNDUP(_xlfn.XLOOKUP(DBGenzai[[#This Row],[標準報酬]],HDATE23[月  額],HDATE23[健康保険],"",0,1)-0.5,0))</f>
        <v>19057</v>
      </c>
      <c r="U7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8">
        <f ca="1">IF(DBGenzai[[#This Row],[年齢]]&lt;=69,_xlfn.XLOOKUP(DBGenzai[[#This Row],[標準報酬]],HDATE23[月  額],HDATE23[厚生年金],"",0,1),"0")</f>
        <v>34770</v>
      </c>
      <c r="W771" s="236">
        <v>46120</v>
      </c>
      <c r="X77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2" t="s">
        <v>1712</v>
      </c>
      <c r="Z771" s="231" t="s">
        <v>2397</v>
      </c>
      <c r="AA771" s="233" t="s">
        <v>2398</v>
      </c>
      <c r="AB771" s="233" t="s">
        <v>3761</v>
      </c>
      <c r="AC771" s="234"/>
      <c r="AD771" s="234">
        <v>45418</v>
      </c>
      <c r="AE771" s="234"/>
      <c r="AF771" s="234"/>
      <c r="AG771" s="104" t="s">
        <v>3731</v>
      </c>
      <c r="AH771" s="112" t="s">
        <v>3732</v>
      </c>
      <c r="AI771" s="118"/>
      <c r="AJ771" s="100">
        <f>DBGenzai[[#This Row],[入社日]]</f>
        <v>45418</v>
      </c>
      <c r="AK771" s="343"/>
      <c r="AL771" s="355"/>
      <c r="AM771" s="77" t="s">
        <v>3840</v>
      </c>
      <c r="AN771" s="355">
        <v>45796</v>
      </c>
      <c r="AO771" s="345"/>
    </row>
    <row r="772" spans="1:41">
      <c r="A772" s="112" t="s">
        <v>40</v>
      </c>
      <c r="B772" s="112">
        <v>240503</v>
      </c>
      <c r="C772" s="113">
        <v>8210098</v>
      </c>
      <c r="D772" s="82" t="s">
        <v>2127</v>
      </c>
      <c r="E772" s="101" t="s">
        <v>2419</v>
      </c>
      <c r="F772" s="101" t="s">
        <v>3754</v>
      </c>
      <c r="G772" s="82"/>
      <c r="H772" s="115" t="s">
        <v>3692</v>
      </c>
      <c r="I772" s="115" t="s">
        <v>3693</v>
      </c>
      <c r="J772" s="231" t="s">
        <v>2005</v>
      </c>
      <c r="K772" s="231" t="s">
        <v>1711</v>
      </c>
      <c r="L772" s="362">
        <v>34592</v>
      </c>
      <c r="M772" s="112">
        <f ca="1">DATEDIF(DBGenzai[[#This Row],[生年月日]],TODAY(),"Y")</f>
        <v>31</v>
      </c>
      <c r="N772" s="348">
        <v>1500</v>
      </c>
      <c r="O772" s="116"/>
      <c r="P772" s="348">
        <v>2150</v>
      </c>
      <c r="Q772" s="116"/>
      <c r="R772" s="348">
        <f t="shared" si="12"/>
        <v>650</v>
      </c>
      <c r="S772" s="85">
        <v>360000</v>
      </c>
      <c r="T772" s="78">
        <f>IF(OR(DBGenzai[[#This Row],[標準報酬]]="",DBGenzai[[#This Row],[標準報酬]]=0),"",ROUNDUP(_xlfn.XLOOKUP(DBGenzai[[#This Row],[標準報酬]],HDATE23[月  額],HDATE23[健康保険],"",0,1)-0.5,0))</f>
        <v>18054</v>
      </c>
      <c r="U7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5">
        <f ca="1">IF(DBGenzai[[#This Row],[年齢]]&lt;=69,_xlfn.XLOOKUP(DBGenzai[[#This Row],[標準報酬]],HDATE23[月  額],HDATE23[厚生年金],"",0,1),"0")</f>
        <v>32940</v>
      </c>
      <c r="W772" s="117">
        <v>46783</v>
      </c>
      <c r="X7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4" t="s">
        <v>1712</v>
      </c>
      <c r="Z772" s="112" t="s">
        <v>4178</v>
      </c>
      <c r="AA772" s="115" t="s">
        <v>4177</v>
      </c>
      <c r="AB772" s="115" t="s">
        <v>4224</v>
      </c>
      <c r="AC772" s="104" t="s">
        <v>1697</v>
      </c>
      <c r="AD772" s="104">
        <v>45418</v>
      </c>
      <c r="AE772" s="104"/>
      <c r="AF772" s="104"/>
      <c r="AG772" s="104" t="s">
        <v>3731</v>
      </c>
      <c r="AH772" s="104" t="s">
        <v>3737</v>
      </c>
      <c r="AI772" s="118"/>
      <c r="AJ772" s="100">
        <f>DBGenzai[[#This Row],[入社日]]</f>
        <v>45418</v>
      </c>
      <c r="AK772" s="343" t="s">
        <v>3837</v>
      </c>
      <c r="AL772" s="355">
        <v>46310</v>
      </c>
      <c r="AM772" s="77" t="s">
        <v>3838</v>
      </c>
      <c r="AN772" s="355">
        <v>46539</v>
      </c>
      <c r="AO772" s="345"/>
    </row>
    <row r="773" spans="1:41">
      <c r="A773" s="112" t="s">
        <v>40</v>
      </c>
      <c r="B773" s="112">
        <v>240504</v>
      </c>
      <c r="C773" s="113">
        <v>212050</v>
      </c>
      <c r="D773" s="114" t="s">
        <v>3756</v>
      </c>
      <c r="E773" s="275" t="s">
        <v>4622</v>
      </c>
      <c r="F773" s="82" t="s">
        <v>1853</v>
      </c>
      <c r="G773" s="82" t="s">
        <v>3089</v>
      </c>
      <c r="H773" s="115" t="s">
        <v>3715</v>
      </c>
      <c r="I773" s="115" t="s">
        <v>3716</v>
      </c>
      <c r="J773" s="231" t="s">
        <v>2005</v>
      </c>
      <c r="K773" s="231" t="s">
        <v>1711</v>
      </c>
      <c r="L773" s="362">
        <v>36870</v>
      </c>
      <c r="M773" s="112">
        <f ca="1">DATEDIF(DBGenzai[[#This Row],[生年月日]],TODAY(),"Y")</f>
        <v>25</v>
      </c>
      <c r="N773" s="348">
        <v>1310</v>
      </c>
      <c r="O773" s="116"/>
      <c r="P773" s="348">
        <v>1660</v>
      </c>
      <c r="Q773" s="116"/>
      <c r="R773" s="348">
        <f t="shared" si="12"/>
        <v>350</v>
      </c>
      <c r="S773" s="85">
        <v>220000</v>
      </c>
      <c r="T773" s="78">
        <f>IF(OR(DBGenzai[[#This Row],[標準報酬]]="",DBGenzai[[#This Row],[標準報酬]]=0),"",ROUNDUP(_xlfn.XLOOKUP(DBGenzai[[#This Row],[標準報酬]],HDATE23[月  額],HDATE23[健康保険],"",0,1)-0.5,0))</f>
        <v>11033</v>
      </c>
      <c r="U7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5">
        <f ca="1">IF(DBGenzai[[#This Row],[年齢]]&lt;=69,_xlfn.XLOOKUP(DBGenzai[[#This Row],[標準報酬]],HDATE23[月  額],HDATE23[厚生年金],"",0,1),"0")</f>
        <v>20130</v>
      </c>
      <c r="W773" s="117">
        <v>46140</v>
      </c>
      <c r="X77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4" t="s">
        <v>1712</v>
      </c>
      <c r="Z773" s="231" t="s">
        <v>1719</v>
      </c>
      <c r="AA773" s="233" t="s">
        <v>3728</v>
      </c>
      <c r="AB773" s="233" t="s">
        <v>3727</v>
      </c>
      <c r="AC773" s="104"/>
      <c r="AD773" s="104">
        <v>45422</v>
      </c>
      <c r="AE773" s="104"/>
      <c r="AF773" s="104"/>
      <c r="AG773" s="104" t="s">
        <v>3736</v>
      </c>
      <c r="AH773" s="112" t="s">
        <v>3738</v>
      </c>
      <c r="AI773" s="118"/>
      <c r="AJ773" s="100">
        <f>DBGenzai[[#This Row],[入社日]]</f>
        <v>45422</v>
      </c>
      <c r="AK773" s="343"/>
      <c r="AL773" s="355"/>
      <c r="AM773" s="77"/>
      <c r="AN773" s="355"/>
      <c r="AO773" s="345" t="s">
        <v>4394</v>
      </c>
    </row>
    <row r="774" spans="1:41">
      <c r="A774" s="112" t="s">
        <v>40</v>
      </c>
      <c r="B774" s="112">
        <v>240506</v>
      </c>
      <c r="C774" s="113">
        <v>232137</v>
      </c>
      <c r="D774" s="114" t="s">
        <v>2023</v>
      </c>
      <c r="E774" s="101" t="s">
        <v>4630</v>
      </c>
      <c r="F774" s="256" t="s">
        <v>3771</v>
      </c>
      <c r="G774" s="256" t="s">
        <v>3772</v>
      </c>
      <c r="H774" s="115" t="s">
        <v>3717</v>
      </c>
      <c r="I774" s="115" t="s">
        <v>3718</v>
      </c>
      <c r="J774" s="231" t="s">
        <v>2005</v>
      </c>
      <c r="K774" s="231" t="s">
        <v>1711</v>
      </c>
      <c r="L774" s="362">
        <v>36618</v>
      </c>
      <c r="M774" s="112">
        <f ca="1">DATEDIF(DBGenzai[[#This Row],[生年月日]],TODAY(),"Y")</f>
        <v>25</v>
      </c>
      <c r="N774" s="348">
        <v>1300</v>
      </c>
      <c r="O774" s="116"/>
      <c r="P774" s="348">
        <v>1660</v>
      </c>
      <c r="Q774" s="116"/>
      <c r="R774" s="348">
        <f t="shared" si="12"/>
        <v>360</v>
      </c>
      <c r="S774" s="85">
        <v>260000</v>
      </c>
      <c r="T774" s="78">
        <f>IF(OR(DBGenzai[[#This Row],[標準報酬]]="",DBGenzai[[#This Row],[標準報酬]]=0),"",ROUNDUP(_xlfn.XLOOKUP(DBGenzai[[#This Row],[標準報酬]],HDATE23[月  額],HDATE23[健康保険],"",0,1)-0.5,0))</f>
        <v>13039</v>
      </c>
      <c r="U7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5">
        <f ca="1">IF(DBGenzai[[#This Row],[年齢]]&lt;=69,_xlfn.XLOOKUP(DBGenzai[[#This Row],[標準報酬]],HDATE23[月  額],HDATE23[厚生年金],"",0,1),"0")</f>
        <v>23790</v>
      </c>
      <c r="W774" s="117">
        <v>46892</v>
      </c>
      <c r="X77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4" t="s">
        <v>1712</v>
      </c>
      <c r="Z774" s="112" t="s">
        <v>2766</v>
      </c>
      <c r="AA774" s="115" t="s">
        <v>2155</v>
      </c>
      <c r="AB774" s="115" t="s">
        <v>2759</v>
      </c>
      <c r="AC774" s="104"/>
      <c r="AD774" s="104">
        <v>45425</v>
      </c>
      <c r="AE774" s="104"/>
      <c r="AF774" s="104"/>
      <c r="AG774" s="104" t="s">
        <v>3736</v>
      </c>
      <c r="AH774" s="112" t="s">
        <v>3738</v>
      </c>
      <c r="AI774" s="118"/>
      <c r="AJ774" s="100">
        <f>DBGenzai[[#This Row],[入社日]]</f>
        <v>45425</v>
      </c>
      <c r="AK774" s="343"/>
      <c r="AL774" s="355"/>
      <c r="AM774" s="77"/>
      <c r="AN774" s="355"/>
      <c r="AO774" s="345"/>
    </row>
    <row r="775" spans="1:41">
      <c r="A775" s="112" t="s">
        <v>40</v>
      </c>
      <c r="B775" s="112">
        <v>240505</v>
      </c>
      <c r="C775" s="113">
        <v>8210099</v>
      </c>
      <c r="D775" s="82" t="s">
        <v>2126</v>
      </c>
      <c r="E775" s="262" t="s">
        <v>2429</v>
      </c>
      <c r="F775" s="82" t="s">
        <v>2429</v>
      </c>
      <c r="G775" s="82"/>
      <c r="H775" s="115" t="s">
        <v>3713</v>
      </c>
      <c r="I775" s="115" t="s">
        <v>3714</v>
      </c>
      <c r="J775" s="231" t="s">
        <v>2005</v>
      </c>
      <c r="K775" s="231" t="s">
        <v>1711</v>
      </c>
      <c r="L775" s="362">
        <v>31915</v>
      </c>
      <c r="M775" s="112">
        <f ca="1">DATEDIF(DBGenzai[[#This Row],[生年月日]],TODAY(),"Y")</f>
        <v>38</v>
      </c>
      <c r="N775" s="348">
        <v>1500</v>
      </c>
      <c r="O775" s="116"/>
      <c r="P775" s="348">
        <v>2150</v>
      </c>
      <c r="Q775" s="116"/>
      <c r="R775" s="348">
        <f t="shared" si="12"/>
        <v>650</v>
      </c>
      <c r="S775" s="85">
        <v>340000</v>
      </c>
      <c r="T775" s="78">
        <f>IF(OR(DBGenzai[[#This Row],[標準報酬]]="",DBGenzai[[#This Row],[標準報酬]]=0),"",ROUNDUP(_xlfn.XLOOKUP(DBGenzai[[#This Row],[標準報酬]],HDATE23[月  額],HDATE23[健康保険],"",0,1)-0.5,0))</f>
        <v>17051</v>
      </c>
      <c r="U7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5">
        <f ca="1">IF(DBGenzai[[#This Row],[年齢]]&lt;=69,_xlfn.XLOOKUP(DBGenzai[[#This Row],[標準報酬]],HDATE23[月  額],HDATE23[厚生年金],"",0,1),"0")</f>
        <v>31110</v>
      </c>
      <c r="W775" s="117">
        <v>47059</v>
      </c>
      <c r="X77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5" s="114" t="s">
        <v>1712</v>
      </c>
      <c r="Z775" s="112" t="s">
        <v>2990</v>
      </c>
      <c r="AA775" s="115" t="s">
        <v>3723</v>
      </c>
      <c r="AB775" s="115" t="s">
        <v>3724</v>
      </c>
      <c r="AC775" s="104"/>
      <c r="AD775" s="104">
        <v>45425</v>
      </c>
      <c r="AE775" s="104"/>
      <c r="AF775" s="104"/>
      <c r="AG775" s="104" t="s">
        <v>3736</v>
      </c>
      <c r="AH775" s="112" t="s">
        <v>3738</v>
      </c>
      <c r="AI775" s="118"/>
      <c r="AJ775" s="100">
        <f>DBGenzai[[#This Row],[入社日]]</f>
        <v>45425</v>
      </c>
      <c r="AK775" s="343"/>
      <c r="AL775" s="355"/>
      <c r="AM775" s="77" t="s">
        <v>3840</v>
      </c>
      <c r="AN775" s="358">
        <v>45783</v>
      </c>
      <c r="AO775" s="464"/>
    </row>
    <row r="776" spans="1:41">
      <c r="A776" s="112" t="s">
        <v>114</v>
      </c>
      <c r="B776" s="112">
        <v>210424</v>
      </c>
      <c r="C776" s="113"/>
      <c r="D776" s="114" t="s">
        <v>283</v>
      </c>
      <c r="E776" s="82" t="s">
        <v>4637</v>
      </c>
      <c r="F776" s="82"/>
      <c r="G776" s="82"/>
      <c r="H776" s="115" t="s">
        <v>324</v>
      </c>
      <c r="I776" s="115" t="s">
        <v>325</v>
      </c>
      <c r="J776" s="112" t="s">
        <v>43</v>
      </c>
      <c r="K776" s="112" t="s">
        <v>44</v>
      </c>
      <c r="L776" s="362">
        <v>32730</v>
      </c>
      <c r="M776" s="112">
        <f ca="1">DATEDIF(DBGenzai[[#This Row],[生年月日]],TODAY(),"Y")</f>
        <v>36</v>
      </c>
      <c r="N776" s="348">
        <v>1450</v>
      </c>
      <c r="O776" s="116"/>
      <c r="P776" s="348">
        <v>2100</v>
      </c>
      <c r="Q776" s="116"/>
      <c r="R776" s="348">
        <f t="shared" si="12"/>
        <v>650</v>
      </c>
      <c r="S776" s="85">
        <v>0</v>
      </c>
      <c r="T776" s="78" t="str">
        <f>IF(OR(DBGenzai[[#This Row],[標準報酬]]="",DBGenzai[[#This Row],[標準報酬]]=0),"",ROUNDUP(_xlfn.XLOOKUP(DBGenzai[[#This Row],[標準報酬]],HDATE23[月  額],HDATE23[健康保険],"",0,1)-0.5,0))</f>
        <v/>
      </c>
      <c r="U7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5">
        <f ca="1">IF(DBGenzai[[#This Row],[年齢]]&lt;=69,_xlfn.XLOOKUP(DBGenzai[[#This Row],[標準報酬]],HDATE23[月  額],HDATE23[厚生年金],"",0,1),"0")</f>
        <v>0</v>
      </c>
      <c r="W776" s="117">
        <v>46439</v>
      </c>
      <c r="X77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4" t="s">
        <v>1712</v>
      </c>
      <c r="Z776" s="80" t="s">
        <v>3070</v>
      </c>
      <c r="AA776" s="83" t="s">
        <v>3068</v>
      </c>
      <c r="AB776" s="83" t="s">
        <v>3832</v>
      </c>
      <c r="AC776" s="104">
        <v>45435</v>
      </c>
      <c r="AD776" s="104">
        <v>45439</v>
      </c>
      <c r="AE776" s="104">
        <v>45524</v>
      </c>
      <c r="AF776" s="104"/>
      <c r="AG776" s="104" t="s">
        <v>3802</v>
      </c>
      <c r="AH776" s="112" t="s">
        <v>3801</v>
      </c>
      <c r="AI776" s="118"/>
      <c r="AJ776" s="100">
        <f>DBGenzai[[#This Row],[入社日]]</f>
        <v>45439</v>
      </c>
      <c r="AK776" s="343"/>
      <c r="AL776" s="355"/>
      <c r="AM776" s="77"/>
      <c r="AN776" s="355"/>
      <c r="AO776" s="345"/>
    </row>
    <row r="777" spans="1:41">
      <c r="A777" s="112" t="s">
        <v>114</v>
      </c>
      <c r="B777" s="112">
        <v>240507</v>
      </c>
      <c r="C777" s="113">
        <v>222071</v>
      </c>
      <c r="D777" s="114" t="s">
        <v>3841</v>
      </c>
      <c r="E777" s="82" t="s">
        <v>4632</v>
      </c>
      <c r="F777" s="82" t="s">
        <v>3844</v>
      </c>
      <c r="G777" s="6" t="s">
        <v>4133</v>
      </c>
      <c r="H777" s="115" t="s">
        <v>3733</v>
      </c>
      <c r="I777" s="115" t="s">
        <v>3734</v>
      </c>
      <c r="J777" s="112" t="s">
        <v>2005</v>
      </c>
      <c r="K777" s="112" t="s">
        <v>1711</v>
      </c>
      <c r="L777" s="362">
        <v>36826</v>
      </c>
      <c r="M777" s="112">
        <f ca="1">DATEDIF(DBGenzai[[#This Row],[生年月日]],TODAY(),"Y")</f>
        <v>25</v>
      </c>
      <c r="N777" s="348">
        <v>1250</v>
      </c>
      <c r="O777" s="116"/>
      <c r="P777" s="348">
        <v>1650</v>
      </c>
      <c r="Q777" s="116"/>
      <c r="R777" s="348">
        <f t="shared" si="12"/>
        <v>400</v>
      </c>
      <c r="S777" s="85">
        <v>190000</v>
      </c>
      <c r="T777" s="78">
        <f>IF(OR(DBGenzai[[#This Row],[標準報酬]]="",DBGenzai[[#This Row],[標準報酬]]=0),"",ROUNDUP(_xlfn.XLOOKUP(DBGenzai[[#This Row],[標準報酬]],HDATE23[月  額],HDATE23[健康保険],"",0,1)-0.5,0))</f>
        <v>9528</v>
      </c>
      <c r="U7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5">
        <f ca="1">IF(DBGenzai[[#This Row],[年齢]]&lt;=69,_xlfn.XLOOKUP(DBGenzai[[#This Row],[標準報酬]],HDATE23[月  額],HDATE23[厚生年金],"",0,1),"0")</f>
        <v>17385</v>
      </c>
      <c r="W777" s="117">
        <v>45797</v>
      </c>
      <c r="X77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4" t="s">
        <v>1712</v>
      </c>
      <c r="Z777" s="112" t="s">
        <v>1719</v>
      </c>
      <c r="AA777" s="115" t="s">
        <v>3735</v>
      </c>
      <c r="AB777" s="115" t="s">
        <v>3727</v>
      </c>
      <c r="AC777" s="104">
        <v>45432</v>
      </c>
      <c r="AD777" s="104">
        <v>45439</v>
      </c>
      <c r="AE777" s="104">
        <v>45765</v>
      </c>
      <c r="AF777" s="104"/>
      <c r="AG777" s="104" t="s">
        <v>3802</v>
      </c>
      <c r="AH777" s="112" t="s">
        <v>3801</v>
      </c>
      <c r="AI777" s="118"/>
      <c r="AJ777" s="100">
        <f>DBGenzai[[#This Row],[入社日]]</f>
        <v>45439</v>
      </c>
      <c r="AK777" s="343"/>
      <c r="AL777" s="355"/>
      <c r="AM777" s="77"/>
      <c r="AN777" s="355"/>
      <c r="AO777" s="345" t="s">
        <v>4394</v>
      </c>
    </row>
    <row r="778" spans="1:41">
      <c r="A778" s="79" t="s">
        <v>114</v>
      </c>
      <c r="B778" s="80">
        <v>201204</v>
      </c>
      <c r="C778" s="342" t="s">
        <v>91</v>
      </c>
      <c r="D778" s="82" t="s">
        <v>91</v>
      </c>
      <c r="E778" s="82" t="s">
        <v>92</v>
      </c>
      <c r="F778" s="83" t="s">
        <v>93</v>
      </c>
      <c r="G778" s="80" t="s">
        <v>43</v>
      </c>
      <c r="H778" s="83" t="s">
        <v>92</v>
      </c>
      <c r="I778" s="83" t="s">
        <v>93</v>
      </c>
      <c r="J778" s="80" t="s">
        <v>43</v>
      </c>
      <c r="K778" s="80" t="s">
        <v>44</v>
      </c>
      <c r="L778" s="84">
        <v>33003</v>
      </c>
      <c r="M778" s="112">
        <f ca="1">DATEDIF(DBGenzai[[#This Row],[生年月日]],TODAY(),"Y")</f>
        <v>35</v>
      </c>
      <c r="N778" s="347">
        <v>1300</v>
      </c>
      <c r="O778" s="85">
        <v>1650</v>
      </c>
      <c r="P778" s="347">
        <v>1650</v>
      </c>
      <c r="Q778" s="85">
        <v>300000</v>
      </c>
      <c r="R778" s="347">
        <f t="shared" si="12"/>
        <v>350</v>
      </c>
      <c r="S778" s="85">
        <v>200000</v>
      </c>
      <c r="T778" s="78">
        <f>IF(OR(DBGenzai[[#This Row],[標準報酬]]="",DBGenzai[[#This Row],[標準報酬]]=0),"",ROUNDUP(_xlfn.XLOOKUP(DBGenzai[[#This Row],[標準報酬]],HDATE23[月  額],HDATE23[健康保険],"",0,1)-0.5,0))</f>
        <v>10030</v>
      </c>
      <c r="U7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5">
        <f ca="1">IF(DBGenzai[[#This Row],[年齢]]&lt;=69,_xlfn.XLOOKUP(DBGenzai[[#This Row],[標準報酬]],HDATE23[月  額],HDATE23[厚生年金],"",0,1),"0")</f>
        <v>18300</v>
      </c>
      <c r="W778" s="86">
        <v>47139</v>
      </c>
      <c r="X77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2" t="s">
        <v>46</v>
      </c>
      <c r="Z778" s="80" t="s">
        <v>2016</v>
      </c>
      <c r="AA778" s="83" t="s">
        <v>2015</v>
      </c>
      <c r="AB778" s="83" t="s">
        <v>2014</v>
      </c>
      <c r="AC778" s="87" t="s">
        <v>1697</v>
      </c>
      <c r="AD778" s="104">
        <v>45446</v>
      </c>
      <c r="AE778" s="87">
        <v>45583</v>
      </c>
      <c r="AF778" s="452"/>
      <c r="AG778" s="452" t="s">
        <v>3803</v>
      </c>
      <c r="AH778" s="112" t="s">
        <v>3801</v>
      </c>
      <c r="AK778" s="343"/>
      <c r="AL778" s="355"/>
      <c r="AM778" s="77"/>
      <c r="AN778" s="355"/>
      <c r="AO778" s="345"/>
    </row>
    <row r="779" spans="1:41">
      <c r="A779" s="112" t="s">
        <v>40</v>
      </c>
      <c r="B779" s="112">
        <v>230906</v>
      </c>
      <c r="C779" s="113">
        <v>8210100</v>
      </c>
      <c r="D779" s="82" t="s">
        <v>2129</v>
      </c>
      <c r="E779" s="82" t="s">
        <v>2427</v>
      </c>
      <c r="F779" s="82" t="s">
        <v>3814</v>
      </c>
      <c r="G779" s="82"/>
      <c r="H779" s="115" t="s">
        <v>3746</v>
      </c>
      <c r="I779" s="115" t="s">
        <v>3747</v>
      </c>
      <c r="J779" s="112" t="s">
        <v>43</v>
      </c>
      <c r="K779" s="112" t="s">
        <v>44</v>
      </c>
      <c r="L779" s="362">
        <v>34237</v>
      </c>
      <c r="M779" s="112">
        <f ca="1">DATEDIF(DBGenzai[[#This Row],[生年月日]],TODAY(),"Y")</f>
        <v>32</v>
      </c>
      <c r="N779" s="348">
        <v>1500</v>
      </c>
      <c r="O779" s="116"/>
      <c r="P779" s="348">
        <v>2150</v>
      </c>
      <c r="Q779" s="116"/>
      <c r="R779" s="348">
        <f t="shared" si="12"/>
        <v>650</v>
      </c>
      <c r="S779" s="98">
        <v>340000</v>
      </c>
      <c r="T779" s="78">
        <f>IF(OR(DBGenzai[[#This Row],[標準報酬]]="",DBGenzai[[#This Row],[標準報酬]]=0),"",ROUNDUP(_xlfn.XLOOKUP(DBGenzai[[#This Row],[標準報酬]],HDATE23[月  額],HDATE23[健康保険],"",0,1)-0.5,0))</f>
        <v>17051</v>
      </c>
      <c r="U7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5">
        <f ca="1">IF(DBGenzai[[#This Row],[年齢]]&lt;=69,_xlfn.XLOOKUP(DBGenzai[[#This Row],[標準報酬]],HDATE23[月  額],HDATE23[厚生年金],"",0,1),"0")</f>
        <v>31110</v>
      </c>
      <c r="W779" s="117">
        <v>46915</v>
      </c>
      <c r="X77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4" t="s">
        <v>1712</v>
      </c>
      <c r="Z779" s="112" t="s">
        <v>3700</v>
      </c>
      <c r="AA779" s="115" t="s">
        <v>3699</v>
      </c>
      <c r="AB779" s="115" t="s">
        <v>4275</v>
      </c>
      <c r="AC779" s="104"/>
      <c r="AD779" s="104">
        <v>45453</v>
      </c>
      <c r="AE779" s="104"/>
      <c r="AF779" s="104"/>
      <c r="AG779" s="104" t="s">
        <v>3804</v>
      </c>
      <c r="AH779" s="112" t="s">
        <v>3801</v>
      </c>
      <c r="AI779" s="118"/>
      <c r="AJ779" s="100">
        <f>DBGenzai[[#This Row],[入社日]]</f>
        <v>45453</v>
      </c>
      <c r="AK779" s="343" t="s">
        <v>3837</v>
      </c>
      <c r="AL779" s="355">
        <v>45590</v>
      </c>
      <c r="AM779" s="77" t="s">
        <v>3838</v>
      </c>
      <c r="AN779" s="355">
        <v>45551</v>
      </c>
      <c r="AO779" s="345"/>
    </row>
    <row r="780" spans="1:41">
      <c r="A780" s="112" t="s">
        <v>40</v>
      </c>
      <c r="B780" s="112">
        <v>240705</v>
      </c>
      <c r="C780" s="113">
        <v>8210103</v>
      </c>
      <c r="D780" s="82" t="s">
        <v>2126</v>
      </c>
      <c r="E780" s="101" t="s">
        <v>4666</v>
      </c>
      <c r="F780" s="101" t="s">
        <v>4475</v>
      </c>
      <c r="G780" s="82"/>
      <c r="H780" s="115" t="s">
        <v>3833</v>
      </c>
      <c r="I780" s="115" t="s">
        <v>3830</v>
      </c>
      <c r="J780" s="112" t="s">
        <v>2005</v>
      </c>
      <c r="K780" s="112" t="s">
        <v>1711</v>
      </c>
      <c r="L780" s="362">
        <v>33469</v>
      </c>
      <c r="M780" s="112">
        <f ca="1">DATEDIF(DBGenzai[[#This Row],[生年月日]],TODAY(),"Y")</f>
        <v>34</v>
      </c>
      <c r="N780" s="348">
        <v>1555</v>
      </c>
      <c r="O780" s="116"/>
      <c r="P780" s="348">
        <v>2225</v>
      </c>
      <c r="Q780" s="116"/>
      <c r="R780" s="348">
        <f t="shared" si="12"/>
        <v>670</v>
      </c>
      <c r="S780" s="85">
        <v>360000</v>
      </c>
      <c r="T780" s="78">
        <f>IF(OR(DBGenzai[[#This Row],[標準報酬]]="",DBGenzai[[#This Row],[標準報酬]]=0),"",ROUNDUP(_xlfn.XLOOKUP(DBGenzai[[#This Row],[標準報酬]],HDATE23[月  額],HDATE23[健康保険],"",0,1)-0.5,0))</f>
        <v>18054</v>
      </c>
      <c r="U7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5">
        <f ca="1">IF(DBGenzai[[#This Row],[年齢]]&lt;=69,_xlfn.XLOOKUP(DBGenzai[[#This Row],[標準報酬]],HDATE23[月  額],HDATE23[厚生年金],"",0,1),"0")</f>
        <v>32940</v>
      </c>
      <c r="W780" s="117">
        <v>46774</v>
      </c>
      <c r="X7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4" t="s">
        <v>1712</v>
      </c>
      <c r="Z780" s="112" t="s">
        <v>1937</v>
      </c>
      <c r="AA780" s="115" t="s">
        <v>4112</v>
      </c>
      <c r="AB780" s="115" t="s">
        <v>4113</v>
      </c>
      <c r="AC780" s="104" t="s">
        <v>1697</v>
      </c>
      <c r="AD780" s="104">
        <v>45482</v>
      </c>
      <c r="AE780" s="104"/>
      <c r="AF780" s="104"/>
      <c r="AG780" s="104" t="s">
        <v>3877</v>
      </c>
      <c r="AH780" s="112" t="s">
        <v>3881</v>
      </c>
      <c r="AI780" s="118"/>
      <c r="AJ780" s="100">
        <f>DBGenzai[[#This Row],[入社日]]</f>
        <v>45482</v>
      </c>
      <c r="AK780" s="343" t="s">
        <v>3837</v>
      </c>
      <c r="AL780" s="355">
        <v>46284</v>
      </c>
      <c r="AM780" s="77" t="s">
        <v>3838</v>
      </c>
      <c r="AN780" s="355">
        <v>46211</v>
      </c>
      <c r="AO780" s="345"/>
    </row>
    <row r="781" spans="1:41">
      <c r="A781" s="112" t="s">
        <v>114</v>
      </c>
      <c r="B781" s="112">
        <v>240601</v>
      </c>
      <c r="C781" s="113"/>
      <c r="D781" s="114" t="s">
        <v>3413</v>
      </c>
      <c r="E781" s="82"/>
      <c r="F781" s="82"/>
      <c r="G781" s="82"/>
      <c r="H781" s="115" t="s">
        <v>3765</v>
      </c>
      <c r="I781" s="115" t="s">
        <v>3766</v>
      </c>
      <c r="J781" s="112" t="s">
        <v>2005</v>
      </c>
      <c r="K781" s="112" t="s">
        <v>1711</v>
      </c>
      <c r="L781" s="362">
        <v>31309</v>
      </c>
      <c r="M781" s="112">
        <f ca="1">DATEDIF(DBGenzai[[#This Row],[生年月日]],TODAY(),"Y")</f>
        <v>40</v>
      </c>
      <c r="N781" s="348">
        <v>1400</v>
      </c>
      <c r="O781" s="116"/>
      <c r="P781" s="348">
        <v>2000</v>
      </c>
      <c r="Q781" s="116"/>
      <c r="R781" s="348">
        <f t="shared" si="12"/>
        <v>600</v>
      </c>
      <c r="S781" s="85">
        <v>220000</v>
      </c>
      <c r="T781" s="78">
        <f>IF(OR(DBGenzai[[#This Row],[標準報酬]]="",DBGenzai[[#This Row],[標準報酬]]=0),"",ROUNDUP(_xlfn.XLOOKUP(DBGenzai[[#This Row],[標準報酬]],HDATE23[月  額],HDATE23[健康保険],"",0,1)-0.5,0))</f>
        <v>11033</v>
      </c>
      <c r="U781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5">
        <f ca="1">IF(DBGenzai[[#This Row],[年齢]]&lt;=69,_xlfn.XLOOKUP(DBGenzai[[#This Row],[標準報酬]],HDATE23[月  額],HDATE23[厚生年金],"",0,1),"0")</f>
        <v>20130</v>
      </c>
      <c r="W781" s="117">
        <v>46009</v>
      </c>
      <c r="X78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4" t="s">
        <v>1712</v>
      </c>
      <c r="Z781" s="112" t="s">
        <v>3807</v>
      </c>
      <c r="AA781" s="115" t="s">
        <v>3808</v>
      </c>
      <c r="AB781" s="115" t="s">
        <v>3809</v>
      </c>
      <c r="AC781" s="104"/>
      <c r="AD781" s="104">
        <v>45460</v>
      </c>
      <c r="AE781" s="104">
        <v>45735</v>
      </c>
      <c r="AF781" s="104"/>
      <c r="AG781" s="104" t="s">
        <v>3815</v>
      </c>
      <c r="AH781" s="104" t="s">
        <v>3816</v>
      </c>
      <c r="AI781" s="118"/>
      <c r="AJ781" s="100">
        <f>DBGenzai[[#This Row],[入社日]]</f>
        <v>45460</v>
      </c>
      <c r="AK781" s="343"/>
      <c r="AL781" s="355"/>
      <c r="AM781" s="77"/>
      <c r="AN781" s="355"/>
      <c r="AO781" s="345"/>
    </row>
    <row r="782" spans="1:41">
      <c r="A782" s="112" t="s">
        <v>40</v>
      </c>
      <c r="B782" s="112">
        <v>240602</v>
      </c>
      <c r="C782" s="113"/>
      <c r="D782" s="114" t="s">
        <v>1782</v>
      </c>
      <c r="E782" s="82"/>
      <c r="F782" s="82"/>
      <c r="G782" s="82"/>
      <c r="H782" s="115" t="s">
        <v>3763</v>
      </c>
      <c r="I782" s="115" t="s">
        <v>3764</v>
      </c>
      <c r="J782" s="112" t="s">
        <v>2005</v>
      </c>
      <c r="K782" s="112" t="s">
        <v>1711</v>
      </c>
      <c r="L782" s="362">
        <v>33467</v>
      </c>
      <c r="M782" s="112">
        <f ca="1">DATEDIF(DBGenzai[[#This Row],[生年月日]],TODAY(),"Y")</f>
        <v>34</v>
      </c>
      <c r="N782" s="348">
        <v>1300</v>
      </c>
      <c r="O782" s="116"/>
      <c r="P782" s="348">
        <v>1650</v>
      </c>
      <c r="Q782" s="116"/>
      <c r="R782" s="348">
        <f t="shared" si="12"/>
        <v>350</v>
      </c>
      <c r="S782" s="85">
        <v>300000</v>
      </c>
      <c r="T782" s="78">
        <f>IF(OR(DBGenzai[[#This Row],[標準報酬]]="",DBGenzai[[#This Row],[標準報酬]]=0),"",ROUNDUP(_xlfn.XLOOKUP(DBGenzai[[#This Row],[標準報酬]],HDATE23[月  額],HDATE23[健康保険],"",0,1)-0.5,0))</f>
        <v>15045</v>
      </c>
      <c r="U78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5">
        <f ca="1">IF(DBGenzai[[#This Row],[年齢]]&lt;=69,_xlfn.XLOOKUP(DBGenzai[[#This Row],[標準報酬]],HDATE23[月  額],HDATE23[厚生年金],"",0,1),"0")</f>
        <v>27450</v>
      </c>
      <c r="W782" s="86">
        <v>46058</v>
      </c>
      <c r="X782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782" s="114" t="s">
        <v>1712</v>
      </c>
      <c r="Z782" s="112" t="s">
        <v>3491</v>
      </c>
      <c r="AA782" s="115" t="s">
        <v>3492</v>
      </c>
      <c r="AB782" s="115" t="s">
        <v>3490</v>
      </c>
      <c r="AC782" s="104"/>
      <c r="AD782" s="104">
        <v>45461</v>
      </c>
      <c r="AE782" s="104"/>
      <c r="AF782" s="104"/>
      <c r="AG782" s="104" t="s">
        <v>3812</v>
      </c>
      <c r="AH782" s="112" t="s">
        <v>3801</v>
      </c>
      <c r="AI782" s="118"/>
      <c r="AJ782" s="100">
        <f>DBGenzai[[#This Row],[入社日]]</f>
        <v>45461</v>
      </c>
      <c r="AK782" s="343"/>
      <c r="AL782" s="355"/>
      <c r="AM782" s="77"/>
      <c r="AN782" s="355"/>
      <c r="AO782" s="345"/>
    </row>
    <row r="783" spans="1:41">
      <c r="A783" s="112" t="s">
        <v>114</v>
      </c>
      <c r="B783" s="112">
        <v>240603</v>
      </c>
      <c r="C783" s="113"/>
      <c r="D783" s="114" t="s">
        <v>1773</v>
      </c>
      <c r="E783" s="82"/>
      <c r="F783" s="82"/>
      <c r="G783" s="82"/>
      <c r="H783" s="115" t="s">
        <v>3790</v>
      </c>
      <c r="I783" s="115" t="s">
        <v>3791</v>
      </c>
      <c r="J783" s="112" t="s">
        <v>43</v>
      </c>
      <c r="K783" s="112" t="s">
        <v>44</v>
      </c>
      <c r="L783" s="362">
        <v>36698</v>
      </c>
      <c r="M783" s="112">
        <f ca="1">DATEDIF(DBGenzai[[#This Row],[生年月日]],TODAY(),"Y")</f>
        <v>25</v>
      </c>
      <c r="N783" s="348">
        <v>1400</v>
      </c>
      <c r="O783" s="116"/>
      <c r="P783" s="348">
        <v>2000</v>
      </c>
      <c r="Q783" s="85" t="s">
        <v>3945</v>
      </c>
      <c r="R783" s="348">
        <f t="shared" si="12"/>
        <v>600</v>
      </c>
      <c r="S783" s="85">
        <v>300000</v>
      </c>
      <c r="T783" s="78">
        <f>IF(OR(DBGenzai[[#This Row],[標準報酬]]="",DBGenzai[[#This Row],[標準報酬]]=0),"",ROUNDUP(_xlfn.XLOOKUP(DBGenzai[[#This Row],[標準報酬]],HDATE23[月  額],HDATE23[健康保険],"",0,1)-0.5,0))</f>
        <v>15045</v>
      </c>
      <c r="U7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5">
        <f ca="1">IF(DBGenzai[[#This Row],[年齢]]&lt;=69,_xlfn.XLOOKUP(DBGenzai[[#This Row],[標準報酬]],HDATE23[月  額],HDATE23[厚生年金],"",0,1),"0")</f>
        <v>27450</v>
      </c>
      <c r="W783" s="117">
        <v>46923</v>
      </c>
      <c r="X78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4" t="s">
        <v>1712</v>
      </c>
      <c r="Z783" s="80" t="s">
        <v>470</v>
      </c>
      <c r="AA783" s="83" t="s">
        <v>471</v>
      </c>
      <c r="AB783" s="83" t="s">
        <v>2408</v>
      </c>
      <c r="AC783" s="104"/>
      <c r="AD783" s="104">
        <v>45464</v>
      </c>
      <c r="AE783" s="104">
        <v>45806</v>
      </c>
      <c r="AF783" s="104"/>
      <c r="AG783" s="104" t="s">
        <v>3871</v>
      </c>
      <c r="AH783" s="112" t="s">
        <v>3881</v>
      </c>
      <c r="AI783" s="118"/>
      <c r="AJ783" s="100">
        <f>DBGenzai[[#This Row],[入社日]]</f>
        <v>45464</v>
      </c>
      <c r="AK783" s="343"/>
      <c r="AL783" s="355"/>
      <c r="AM783" s="77"/>
      <c r="AN783" s="355"/>
      <c r="AO783" s="345"/>
    </row>
    <row r="784" spans="1:41">
      <c r="A784" s="112" t="s">
        <v>114</v>
      </c>
      <c r="B784" s="112">
        <v>240604</v>
      </c>
      <c r="C784" s="113">
        <v>8210101</v>
      </c>
      <c r="D784" s="82" t="s">
        <v>2129</v>
      </c>
      <c r="E784" s="82" t="s">
        <v>3161</v>
      </c>
      <c r="F784" s="256" t="s">
        <v>2782</v>
      </c>
      <c r="G784" s="82"/>
      <c r="H784" s="115" t="s">
        <v>3785</v>
      </c>
      <c r="I784" s="115" t="s">
        <v>3786</v>
      </c>
      <c r="J784" s="112" t="s">
        <v>2005</v>
      </c>
      <c r="K784" s="112" t="s">
        <v>1711</v>
      </c>
      <c r="L784" s="362">
        <v>31688</v>
      </c>
      <c r="M784" s="112">
        <f ca="1">DATEDIF(DBGenzai[[#This Row],[生年月日]],TODAY(),"Y")</f>
        <v>39</v>
      </c>
      <c r="N784" s="348">
        <v>1460</v>
      </c>
      <c r="O784" s="116"/>
      <c r="P784" s="348">
        <v>2050</v>
      </c>
      <c r="Q784" s="116"/>
      <c r="R784" s="348">
        <f t="shared" si="12"/>
        <v>590</v>
      </c>
      <c r="S784" s="85">
        <v>240000</v>
      </c>
      <c r="T784" s="78">
        <f>IF(OR(DBGenzai[[#This Row],[標準報酬]]="",DBGenzai[[#This Row],[標準報酬]]=0),"",ROUNDUP(_xlfn.XLOOKUP(DBGenzai[[#This Row],[標準報酬]],HDATE23[月  額],HDATE23[健康保険],"",0,1)-0.5,0))</f>
        <v>12036</v>
      </c>
      <c r="U7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5">
        <f ca="1">IF(DBGenzai[[#This Row],[年齢]]&lt;=69,_xlfn.XLOOKUP(DBGenzai[[#This Row],[標準報酬]],HDATE23[月  額],HDATE23[厚生年金],"",0,1),"0")</f>
        <v>21960</v>
      </c>
      <c r="W784" s="117">
        <v>46936</v>
      </c>
      <c r="X784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4" t="s">
        <v>1712</v>
      </c>
      <c r="Z784" s="112" t="s">
        <v>1937</v>
      </c>
      <c r="AA784" s="115" t="s">
        <v>3810</v>
      </c>
      <c r="AB784" s="115" t="s">
        <v>3811</v>
      </c>
      <c r="AC784" s="104" t="s">
        <v>1697</v>
      </c>
      <c r="AD784" s="104">
        <v>45467</v>
      </c>
      <c r="AE784" s="104">
        <v>45625</v>
      </c>
      <c r="AF784" s="104"/>
      <c r="AG784" s="104" t="s">
        <v>3872</v>
      </c>
      <c r="AH784" s="112" t="s">
        <v>3881</v>
      </c>
      <c r="AI784" s="118"/>
      <c r="AJ784" s="100">
        <f>DBGenzai[[#This Row],[入社日]]</f>
        <v>45467</v>
      </c>
      <c r="AK784" s="343" t="s">
        <v>3837</v>
      </c>
      <c r="AL784" s="355">
        <v>45964</v>
      </c>
      <c r="AM784" s="77" t="s">
        <v>3838</v>
      </c>
      <c r="AN784" s="355">
        <v>46287</v>
      </c>
      <c r="AO784" s="345"/>
    </row>
    <row r="785" spans="1:42">
      <c r="A785" s="112" t="s">
        <v>40</v>
      </c>
      <c r="B785" s="112">
        <v>240605</v>
      </c>
      <c r="C785" s="113"/>
      <c r="D785" s="114" t="s">
        <v>2103</v>
      </c>
      <c r="E785" s="275"/>
      <c r="F785" s="82"/>
      <c r="G785" s="82"/>
      <c r="H785" s="115" t="s">
        <v>3744</v>
      </c>
      <c r="I785" s="115" t="s">
        <v>3745</v>
      </c>
      <c r="J785" s="112" t="s">
        <v>1951</v>
      </c>
      <c r="K785" s="112" t="s">
        <v>1711</v>
      </c>
      <c r="L785" s="362">
        <v>36066</v>
      </c>
      <c r="M785" s="112">
        <f ca="1">DATEDIF(DBGenzai[[#This Row],[生年月日]],TODAY(),"Y")</f>
        <v>27</v>
      </c>
      <c r="N785" s="348">
        <v>1300</v>
      </c>
      <c r="O785" s="116"/>
      <c r="P785" s="348">
        <v>1800</v>
      </c>
      <c r="Q785" s="116"/>
      <c r="R785" s="348">
        <f t="shared" si="12"/>
        <v>500</v>
      </c>
      <c r="S785" s="85">
        <v>240000</v>
      </c>
      <c r="T785" s="78">
        <f>IF(OR(DBGenzai[[#This Row],[標準報酬]]="",DBGenzai[[#This Row],[標準報酬]]=0),"",ROUNDUP(_xlfn.XLOOKUP(DBGenzai[[#This Row],[標準報酬]],HDATE23[月  額],HDATE23[健康保険],"",0,1)-0.5,0))</f>
        <v>12036</v>
      </c>
      <c r="U7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5">
        <f ca="1">IF(DBGenzai[[#This Row],[年齢]]&lt;=69,_xlfn.XLOOKUP(DBGenzai[[#This Row],[標準報酬]],HDATE23[月  額],HDATE23[厚生年金],"",0,1),"0")</f>
        <v>21960</v>
      </c>
      <c r="W785" s="117">
        <v>46565</v>
      </c>
      <c r="X785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4" t="s">
        <v>46</v>
      </c>
      <c r="Z785" s="112" t="s">
        <v>3216</v>
      </c>
      <c r="AA785" s="115" t="s">
        <v>3209</v>
      </c>
      <c r="AB785" s="115" t="s">
        <v>3210</v>
      </c>
      <c r="AC785" s="104"/>
      <c r="AD785" s="104">
        <v>45467</v>
      </c>
      <c r="AE785" s="104"/>
      <c r="AF785" s="104"/>
      <c r="AG785" s="104" t="s">
        <v>3872</v>
      </c>
      <c r="AH785" s="112" t="s">
        <v>3881</v>
      </c>
      <c r="AI785" s="118"/>
      <c r="AJ785" s="100">
        <f>DBGenzai[[#This Row],[入社日]]</f>
        <v>45467</v>
      </c>
      <c r="AK785" s="343"/>
      <c r="AL785" s="355"/>
      <c r="AM785" s="77"/>
      <c r="AN785" s="355"/>
      <c r="AO785" s="345"/>
    </row>
    <row r="786" spans="1:42">
      <c r="A786" s="111" t="s">
        <v>40</v>
      </c>
      <c r="B786" s="112">
        <v>240606</v>
      </c>
      <c r="C786" s="113">
        <v>232138</v>
      </c>
      <c r="D786" s="114" t="s">
        <v>152</v>
      </c>
      <c r="E786" s="262" t="s">
        <v>4686</v>
      </c>
      <c r="F786" s="262" t="s">
        <v>4139</v>
      </c>
      <c r="G786" s="262" t="s">
        <v>3091</v>
      </c>
      <c r="H786" s="115" t="s">
        <v>3792</v>
      </c>
      <c r="I786" s="115" t="s">
        <v>3793</v>
      </c>
      <c r="J786" s="112" t="s">
        <v>43</v>
      </c>
      <c r="K786" s="112" t="s">
        <v>44</v>
      </c>
      <c r="L786" s="362">
        <v>36418</v>
      </c>
      <c r="M786" s="112">
        <f ca="1">DATEDIF(DBGenzai[[#This Row],[生年月日]],TODAY(),"Y")</f>
        <v>26</v>
      </c>
      <c r="N786" s="348">
        <v>1300</v>
      </c>
      <c r="O786" s="116"/>
      <c r="P786" s="348">
        <v>1670</v>
      </c>
      <c r="Q786" s="116"/>
      <c r="R786" s="348">
        <f t="shared" si="12"/>
        <v>370</v>
      </c>
      <c r="S786" s="85">
        <v>220000</v>
      </c>
      <c r="T786" s="78">
        <f>IF(OR(DBGenzai[[#This Row],[標準報酬]]="",DBGenzai[[#This Row],[標準報酬]]=0),"",ROUNDUP(_xlfn.XLOOKUP(DBGenzai[[#This Row],[標準報酬]],HDATE23[月  額],HDATE23[健康保険],"",0,1)-0.5,0))</f>
        <v>11033</v>
      </c>
      <c r="U7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5">
        <f ca="1">IF(DBGenzai[[#This Row],[年齢]]&lt;=69,_xlfn.XLOOKUP(DBGenzai[[#This Row],[標準報酬]],HDATE23[月  額],HDATE23[厚生年金],"",0,1),"0")</f>
        <v>20130</v>
      </c>
      <c r="W786" s="117">
        <v>46923</v>
      </c>
      <c r="X78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4" t="s">
        <v>1712</v>
      </c>
      <c r="Z786" s="112" t="s">
        <v>2521</v>
      </c>
      <c r="AA786" s="115" t="s">
        <v>2522</v>
      </c>
      <c r="AB786" s="115" t="s">
        <v>3487</v>
      </c>
      <c r="AC786" s="104"/>
      <c r="AD786" s="104">
        <v>45468</v>
      </c>
      <c r="AE786" s="104"/>
      <c r="AF786" s="104"/>
      <c r="AG786" s="104" t="s">
        <v>3873</v>
      </c>
      <c r="AH786" s="112" t="s">
        <v>3881</v>
      </c>
      <c r="AI786" s="118"/>
      <c r="AJ786" s="100">
        <f>DBGenzai[[#This Row],[入社日]]</f>
        <v>45468</v>
      </c>
      <c r="AK786" s="343"/>
      <c r="AL786" s="355"/>
      <c r="AM786" s="80"/>
      <c r="AN786" s="355"/>
      <c r="AO786" s="409"/>
      <c r="AP786" s="357"/>
    </row>
    <row r="787" spans="1:42">
      <c r="A787" s="112" t="s">
        <v>114</v>
      </c>
      <c r="B787" s="112">
        <v>240607</v>
      </c>
      <c r="C787" s="113">
        <v>502406</v>
      </c>
      <c r="D787" s="114" t="s">
        <v>3413</v>
      </c>
      <c r="E787" s="82" t="s">
        <v>4807</v>
      </c>
      <c r="F787" s="82" t="s">
        <v>4808</v>
      </c>
      <c r="G787" s="82" t="s">
        <v>4810</v>
      </c>
      <c r="H787" s="115" t="s">
        <v>3767</v>
      </c>
      <c r="I787" s="115" t="s">
        <v>3768</v>
      </c>
      <c r="J787" s="112" t="s">
        <v>2005</v>
      </c>
      <c r="K787" s="112" t="s">
        <v>1711</v>
      </c>
      <c r="L787" s="362">
        <v>33767</v>
      </c>
      <c r="M787" s="112">
        <f ca="1">DATEDIF(DBGenzai[[#This Row],[生年月日]],TODAY(),"Y")</f>
        <v>33</v>
      </c>
      <c r="N787" s="348">
        <v>1400</v>
      </c>
      <c r="O787" s="116"/>
      <c r="P787" s="348">
        <v>2000</v>
      </c>
      <c r="Q787" s="116"/>
      <c r="R787" s="348">
        <f t="shared" si="12"/>
        <v>600</v>
      </c>
      <c r="S787" s="85">
        <v>220000</v>
      </c>
      <c r="T787" s="78">
        <f>IF(OR(DBGenzai[[#This Row],[標準報酬]]="",DBGenzai[[#This Row],[標準報酬]]=0),"",ROUNDUP(_xlfn.XLOOKUP(DBGenzai[[#This Row],[標準報酬]],HDATE23[月  額],HDATE23[健康保険],"",0,1)-0.5,0))</f>
        <v>11033</v>
      </c>
      <c r="U7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5">
        <f ca="1">IF(DBGenzai[[#This Row],[年齢]]&lt;=69,_xlfn.XLOOKUP(DBGenzai[[#This Row],[標準報酬]],HDATE23[月  額],HDATE23[厚生年金],"",0,1),"0")</f>
        <v>20130</v>
      </c>
      <c r="W787" s="117">
        <v>46929</v>
      </c>
      <c r="X78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4" t="s">
        <v>1712</v>
      </c>
      <c r="Z787" s="112" t="s">
        <v>4739</v>
      </c>
      <c r="AA787" s="115" t="s">
        <v>4740</v>
      </c>
      <c r="AB787" s="115" t="s">
        <v>4741</v>
      </c>
      <c r="AC787" s="104" t="s">
        <v>1697</v>
      </c>
      <c r="AD787" s="104">
        <v>45470</v>
      </c>
      <c r="AE787" s="104">
        <v>45926</v>
      </c>
      <c r="AF787" s="104"/>
      <c r="AG787" s="104" t="s">
        <v>3874</v>
      </c>
      <c r="AH787" s="112" t="s">
        <v>3881</v>
      </c>
      <c r="AI787" s="118"/>
      <c r="AJ787" s="100">
        <f>DBGenzai[[#This Row],[入社日]]</f>
        <v>45470</v>
      </c>
      <c r="AK787" s="343"/>
      <c r="AL787" s="355"/>
      <c r="AM787" s="77"/>
      <c r="AN787" s="355"/>
      <c r="AO787" s="345"/>
    </row>
    <row r="788" spans="1:42" ht="18.75" customHeight="1">
      <c r="A788" s="80" t="s">
        <v>40</v>
      </c>
      <c r="B788" s="80">
        <v>210908</v>
      </c>
      <c r="C788" s="81"/>
      <c r="D788" s="82" t="s">
        <v>144</v>
      </c>
      <c r="E788" s="101" t="s">
        <v>4811</v>
      </c>
      <c r="F788" s="74" t="s">
        <v>4821</v>
      </c>
      <c r="G788" s="458" t="s">
        <v>4820</v>
      </c>
      <c r="H788" s="83" t="s">
        <v>467</v>
      </c>
      <c r="I788" s="83" t="s">
        <v>468</v>
      </c>
      <c r="J788" s="80" t="s">
        <v>43</v>
      </c>
      <c r="K788" s="80" t="s">
        <v>44</v>
      </c>
      <c r="L788" s="84">
        <v>34397</v>
      </c>
      <c r="M788" s="80">
        <f ca="1">DATEDIF(DBGenzai[[#This Row],[生年月日]],TODAY(),"Y")</f>
        <v>31</v>
      </c>
      <c r="N788" s="347">
        <v>1600</v>
      </c>
      <c r="O788" s="85" t="s">
        <v>3858</v>
      </c>
      <c r="P788" s="347">
        <v>2100</v>
      </c>
      <c r="Q788" s="85" t="s">
        <v>3945</v>
      </c>
      <c r="R788" s="347">
        <f t="shared" si="12"/>
        <v>500</v>
      </c>
      <c r="S788" s="85">
        <v>380000</v>
      </c>
      <c r="T788" s="78">
        <f>IF(OR(DBGenzai[[#This Row],[標準報酬]]="",DBGenzai[[#This Row],[標準報酬]]=0),"",ROUNDUP(_xlfn.XLOOKUP(DBGenzai[[#This Row],[標準報酬]],HDATE23[月  額],HDATE23[健康保険],"",0,1)-0.5,0))</f>
        <v>19057</v>
      </c>
      <c r="U7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5">
        <f ca="1">IF(DBGenzai[[#This Row],[年齢]]&lt;=69,_xlfn.XLOOKUP(DBGenzai[[#This Row],[標準報酬]],HDATE23[月  額],HDATE23[厚生年金],"",0,1),"0")</f>
        <v>34770</v>
      </c>
      <c r="W788" s="86">
        <v>46288</v>
      </c>
      <c r="X78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2" t="s">
        <v>46</v>
      </c>
      <c r="Z788" s="80" t="s">
        <v>470</v>
      </c>
      <c r="AA788" s="83" t="s">
        <v>471</v>
      </c>
      <c r="AB788" s="83" t="s">
        <v>472</v>
      </c>
      <c r="AC788" s="87"/>
      <c r="AD788" s="87">
        <v>45474</v>
      </c>
      <c r="AE788" s="87"/>
      <c r="AF788" s="87"/>
      <c r="AG788" s="87" t="s">
        <v>3875</v>
      </c>
      <c r="AH788" s="87" t="s">
        <v>2836</v>
      </c>
      <c r="AI788" s="118"/>
      <c r="AJ788" s="100">
        <f>DBGenzai[[#This Row],[入社日]]</f>
        <v>45474</v>
      </c>
      <c r="AK788" s="343"/>
      <c r="AL788" s="355"/>
      <c r="AM788" s="77"/>
      <c r="AN788" s="355"/>
      <c r="AO788" s="345"/>
    </row>
    <row r="789" spans="1:42" ht="18.75" customHeight="1">
      <c r="A789" s="112" t="s">
        <v>40</v>
      </c>
      <c r="B789" s="112">
        <v>240701</v>
      </c>
      <c r="C789" s="113">
        <v>5628</v>
      </c>
      <c r="D789" s="114" t="s">
        <v>2103</v>
      </c>
      <c r="E789" s="82" t="s">
        <v>4673</v>
      </c>
      <c r="F789" s="82" t="s">
        <v>2680</v>
      </c>
      <c r="G789" s="82" t="s">
        <v>4809</v>
      </c>
      <c r="H789" s="115" t="s">
        <v>3805</v>
      </c>
      <c r="I789" s="115" t="s">
        <v>3806</v>
      </c>
      <c r="J789" s="112" t="s">
        <v>43</v>
      </c>
      <c r="K789" s="112" t="s">
        <v>44</v>
      </c>
      <c r="L789" s="362">
        <v>32618</v>
      </c>
      <c r="M789" s="112">
        <f ca="1">DATEDIF(DBGenzai[[#This Row],[生年月日]],TODAY(),"Y")</f>
        <v>36</v>
      </c>
      <c r="N789" s="348">
        <v>1300</v>
      </c>
      <c r="O789" s="116"/>
      <c r="P789" s="348">
        <v>1800</v>
      </c>
      <c r="Q789" s="116"/>
      <c r="R789" s="348">
        <f t="shared" si="12"/>
        <v>500</v>
      </c>
      <c r="S789" s="85">
        <v>240000</v>
      </c>
      <c r="T789" s="78">
        <f>IF(OR(DBGenzai[[#This Row],[標準報酬]]="",DBGenzai[[#This Row],[標準報酬]]=0),"",ROUNDUP(_xlfn.XLOOKUP(DBGenzai[[#This Row],[標準報酬]],HDATE23[月  額],HDATE23[健康保険],"",0,1)-0.5,0))</f>
        <v>12036</v>
      </c>
      <c r="U7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5">
        <f ca="1">IF(DBGenzai[[#This Row],[年齢]]&lt;=69,_xlfn.XLOOKUP(DBGenzai[[#This Row],[標準報酬]],HDATE23[月  額],HDATE23[厚生年金],"",0,1),"0")</f>
        <v>21960</v>
      </c>
      <c r="W789" s="117">
        <v>47048</v>
      </c>
      <c r="X789" s="330"/>
      <c r="Y789" s="114" t="s">
        <v>1712</v>
      </c>
      <c r="Z789" s="112" t="s">
        <v>2775</v>
      </c>
      <c r="AA789" s="115" t="s">
        <v>3062</v>
      </c>
      <c r="AB789" s="115" t="s">
        <v>3074</v>
      </c>
      <c r="AC789" s="104"/>
      <c r="AD789" s="104">
        <v>45474</v>
      </c>
      <c r="AE789" s="104"/>
      <c r="AF789" s="104"/>
      <c r="AG789" s="87" t="s">
        <v>3875</v>
      </c>
      <c r="AH789" s="104" t="s">
        <v>3888</v>
      </c>
      <c r="AI789" s="118" t="s">
        <v>4359</v>
      </c>
      <c r="AJ789" s="100">
        <f>DBGenzai[[#This Row],[入社日]]</f>
        <v>45474</v>
      </c>
      <c r="AK789" s="343"/>
      <c r="AL789" s="355"/>
      <c r="AM789" s="77"/>
      <c r="AN789" s="355"/>
      <c r="AO789" s="345"/>
    </row>
    <row r="790" spans="1:42">
      <c r="A790" s="112" t="s">
        <v>40</v>
      </c>
      <c r="B790" s="112">
        <v>240702</v>
      </c>
      <c r="C790" s="113"/>
      <c r="D790" s="114" t="s">
        <v>1707</v>
      </c>
      <c r="E790" s="101" t="s">
        <v>4640</v>
      </c>
      <c r="F790" s="256" t="s">
        <v>2749</v>
      </c>
      <c r="G790" s="256" t="s">
        <v>2750</v>
      </c>
      <c r="H790" s="115" t="s">
        <v>3787</v>
      </c>
      <c r="I790" s="115" t="s">
        <v>3789</v>
      </c>
      <c r="J790" s="112" t="s">
        <v>43</v>
      </c>
      <c r="K790" s="112" t="s">
        <v>44</v>
      </c>
      <c r="L790" s="362">
        <v>31418</v>
      </c>
      <c r="M790" s="112">
        <f ca="1">DATEDIF(DBGenzai[[#This Row],[生年月日]],TODAY(),"Y")</f>
        <v>39</v>
      </c>
      <c r="N790" s="348">
        <v>1300</v>
      </c>
      <c r="O790" s="116"/>
      <c r="P790" s="348">
        <v>1700</v>
      </c>
      <c r="Q790" s="116"/>
      <c r="R790" s="348">
        <f t="shared" si="12"/>
        <v>400</v>
      </c>
      <c r="S790" s="85">
        <v>260000</v>
      </c>
      <c r="T790" s="78">
        <f>IF(OR(DBGenzai[[#This Row],[標準報酬]]="",DBGenzai[[#This Row],[標準報酬]]=0),"",ROUNDUP(_xlfn.XLOOKUP(DBGenzai[[#This Row],[標準報酬]],HDATE23[月  額],HDATE23[健康保険],"",0,1)-0.5,0))</f>
        <v>13039</v>
      </c>
      <c r="U7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5">
        <f ca="1">IF(DBGenzai[[#This Row],[年齢]]&lt;=69,_xlfn.XLOOKUP(DBGenzai[[#This Row],[標準報酬]],HDATE23[月  額],HDATE23[厚生年金],"",0,1),"0")</f>
        <v>23790</v>
      </c>
      <c r="W790" s="117">
        <v>47144</v>
      </c>
      <c r="X7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4" t="s">
        <v>1712</v>
      </c>
      <c r="Z790" s="112" t="s">
        <v>3848</v>
      </c>
      <c r="AA790" s="115" t="s">
        <v>3857</v>
      </c>
      <c r="AB790" s="115"/>
      <c r="AC790" s="104"/>
      <c r="AD790" s="104">
        <v>45474</v>
      </c>
      <c r="AE790" s="104"/>
      <c r="AF790" s="104"/>
      <c r="AG790" s="87" t="s">
        <v>3875</v>
      </c>
      <c r="AH790" s="112" t="s">
        <v>3881</v>
      </c>
      <c r="AI790" s="118"/>
      <c r="AJ790" s="100">
        <f>DBGenzai[[#This Row],[入社日]]</f>
        <v>45474</v>
      </c>
      <c r="AK790" s="343"/>
      <c r="AL790" s="355"/>
      <c r="AM790" s="77"/>
      <c r="AN790" s="355"/>
      <c r="AO790" s="345"/>
    </row>
    <row r="791" spans="1:42">
      <c r="A791" s="112" t="s">
        <v>114</v>
      </c>
      <c r="B791" s="112">
        <v>210611</v>
      </c>
      <c r="C791" s="113">
        <v>8210102</v>
      </c>
      <c r="D791" s="82" t="s">
        <v>2129</v>
      </c>
      <c r="E791" s="262" t="s">
        <v>2429</v>
      </c>
      <c r="F791" s="82" t="s">
        <v>4030</v>
      </c>
      <c r="G791" s="82"/>
      <c r="H791" s="115" t="s">
        <v>3769</v>
      </c>
      <c r="I791" s="115" t="s">
        <v>3770</v>
      </c>
      <c r="J791" s="112" t="s">
        <v>2005</v>
      </c>
      <c r="K791" s="112" t="s">
        <v>1711</v>
      </c>
      <c r="L791" s="362">
        <v>33440</v>
      </c>
      <c r="M791" s="112">
        <f ca="1">DATEDIF(DBGenzai[[#This Row],[生年月日]],TODAY(),"Y")</f>
        <v>34</v>
      </c>
      <c r="N791" s="348">
        <v>1400</v>
      </c>
      <c r="O791" s="116"/>
      <c r="P791" s="348">
        <v>1990</v>
      </c>
      <c r="Q791" s="116"/>
      <c r="R791" s="348">
        <f t="shared" si="12"/>
        <v>590</v>
      </c>
      <c r="S791" s="85">
        <v>260000</v>
      </c>
      <c r="T791" s="78">
        <f>IF(OR(DBGenzai[[#This Row],[標準報酬]]="",DBGenzai[[#This Row],[標準報酬]]=0),"",ROUNDUP(_xlfn.XLOOKUP(DBGenzai[[#This Row],[標準報酬]],HDATE23[月  額],HDATE23[健康保険],"",0,1)-0.5,0))</f>
        <v>13039</v>
      </c>
      <c r="U7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5">
        <f ca="1">IF(DBGenzai[[#This Row],[年齢]]&lt;=69,_xlfn.XLOOKUP(DBGenzai[[#This Row],[標準報酬]],HDATE23[月  額],HDATE23[厚生年金],"",0,1),"0")</f>
        <v>23790</v>
      </c>
      <c r="W791" s="117">
        <v>45989</v>
      </c>
      <c r="X79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4" t="s">
        <v>1712</v>
      </c>
      <c r="Z791" s="112" t="s">
        <v>2896</v>
      </c>
      <c r="AA791" s="115" t="s">
        <v>3846</v>
      </c>
      <c r="AB791" s="115" t="s">
        <v>3847</v>
      </c>
      <c r="AC791" s="104"/>
      <c r="AD791" s="104">
        <v>45481</v>
      </c>
      <c r="AE791" s="104">
        <v>45674</v>
      </c>
      <c r="AF791" s="104"/>
      <c r="AG791" s="104" t="s">
        <v>3876</v>
      </c>
      <c r="AH791" s="87" t="s">
        <v>2836</v>
      </c>
      <c r="AI791" s="118"/>
      <c r="AJ791" s="100">
        <f>DBGenzai[[#This Row],[入社日]]</f>
        <v>45481</v>
      </c>
      <c r="AK791" s="343" t="s">
        <v>3837</v>
      </c>
      <c r="AL791" s="355">
        <v>46620</v>
      </c>
      <c r="AM791" s="77" t="s">
        <v>3838</v>
      </c>
      <c r="AN791" s="355">
        <v>45994</v>
      </c>
      <c r="AO791" s="345"/>
    </row>
    <row r="792" spans="1:42">
      <c r="A792" s="112" t="s">
        <v>114</v>
      </c>
      <c r="B792" s="112">
        <v>240703</v>
      </c>
      <c r="C792" s="283"/>
      <c r="D792" s="114" t="s">
        <v>1803</v>
      </c>
      <c r="E792" s="82" t="s">
        <v>4636</v>
      </c>
      <c r="F792" s="82" t="s">
        <v>3773</v>
      </c>
      <c r="G792" s="82" t="s">
        <v>2633</v>
      </c>
      <c r="H792" s="115" t="s">
        <v>3788</v>
      </c>
      <c r="I792" s="115" t="s">
        <v>3883</v>
      </c>
      <c r="J792" s="112" t="s">
        <v>1951</v>
      </c>
      <c r="K792" s="112" t="s">
        <v>1711</v>
      </c>
      <c r="L792" s="362">
        <v>35141</v>
      </c>
      <c r="M792" s="112">
        <f ca="1">DATEDIF(DBGenzai[[#This Row],[生年月日]],TODAY(),"Y")</f>
        <v>29</v>
      </c>
      <c r="N792" s="348">
        <v>1100</v>
      </c>
      <c r="O792" s="116"/>
      <c r="P792" s="348">
        <v>1600</v>
      </c>
      <c r="Q792" s="116"/>
      <c r="R792" s="348">
        <f t="shared" si="12"/>
        <v>500</v>
      </c>
      <c r="S792" s="85">
        <v>126000</v>
      </c>
      <c r="T792" s="78">
        <f>IF(OR(DBGenzai[[#This Row],[標準報酬]]="",DBGenzai[[#This Row],[標準報酬]]=0),"",ROUNDUP(_xlfn.XLOOKUP(DBGenzai[[#This Row],[標準報酬]],HDATE23[月  額],HDATE23[健康保険],"",0,1)-0.5,0))</f>
        <v>6319</v>
      </c>
      <c r="U7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5">
        <f ca="1">IF(DBGenzai[[#This Row],[年齢]]&lt;=69,_xlfn.XLOOKUP(DBGenzai[[#This Row],[標準報酬]],HDATE23[月  額],HDATE23[厚生年金],"",0,1),"0")</f>
        <v>11529</v>
      </c>
      <c r="W792" s="117">
        <v>45537</v>
      </c>
      <c r="X7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4" t="s">
        <v>2799</v>
      </c>
      <c r="Z792" s="80" t="s">
        <v>208</v>
      </c>
      <c r="AA792" s="83" t="s">
        <v>1728</v>
      </c>
      <c r="AB792" s="83" t="s">
        <v>3849</v>
      </c>
      <c r="AC792" s="104"/>
      <c r="AD792" s="104">
        <v>45481</v>
      </c>
      <c r="AE792" s="104">
        <v>45525</v>
      </c>
      <c r="AF792" s="104"/>
      <c r="AG792" s="104" t="s">
        <v>3876</v>
      </c>
      <c r="AH792" s="80" t="s">
        <v>3889</v>
      </c>
      <c r="AI792" s="118"/>
      <c r="AJ792" s="100">
        <f>DBGenzai[[#This Row],[入社日]]</f>
        <v>45481</v>
      </c>
      <c r="AK792" s="343"/>
      <c r="AL792" s="355"/>
      <c r="AM792" s="77"/>
      <c r="AN792" s="355"/>
      <c r="AO792" s="345"/>
    </row>
    <row r="793" spans="1:42">
      <c r="A793" s="112" t="s">
        <v>114</v>
      </c>
      <c r="B793" s="112">
        <v>240704</v>
      </c>
      <c r="C793" s="113"/>
      <c r="D793" s="114" t="s">
        <v>2103</v>
      </c>
      <c r="E793" s="82"/>
      <c r="F793" s="82"/>
      <c r="G793" s="82"/>
      <c r="H793" s="115" t="s">
        <v>3828</v>
      </c>
      <c r="I793" s="115" t="s">
        <v>3829</v>
      </c>
      <c r="J793" s="112" t="s">
        <v>2005</v>
      </c>
      <c r="K793" s="112" t="s">
        <v>1711</v>
      </c>
      <c r="L793" s="362">
        <v>34416</v>
      </c>
      <c r="M793" s="112">
        <f ca="1">DATEDIF(DBGenzai[[#This Row],[生年月日]],TODAY(),"Y")</f>
        <v>31</v>
      </c>
      <c r="N793" s="348">
        <v>1300</v>
      </c>
      <c r="O793" s="116"/>
      <c r="P793" s="348">
        <v>1800</v>
      </c>
      <c r="Q793" s="116"/>
      <c r="R793" s="348">
        <f t="shared" si="12"/>
        <v>500</v>
      </c>
      <c r="S793" s="85">
        <v>240000</v>
      </c>
      <c r="T793" s="78">
        <f>IF(OR(DBGenzai[[#This Row],[標準報酬]]="",DBGenzai[[#This Row],[標準報酬]]=0),"",ROUNDUP(_xlfn.XLOOKUP(DBGenzai[[#This Row],[標準報酬]],HDATE23[月  額],HDATE23[健康保険],"",0,1)-0.5,0))</f>
        <v>12036</v>
      </c>
      <c r="U7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5">
        <f ca="1">IF(DBGenzai[[#This Row],[年齢]]&lt;=69,_xlfn.XLOOKUP(DBGenzai[[#This Row],[標準報酬]],HDATE23[月  額],HDATE23[厚生年金],"",0,1),"0")</f>
        <v>21960</v>
      </c>
      <c r="W793" s="117">
        <v>45682</v>
      </c>
      <c r="X7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4" t="s">
        <v>1712</v>
      </c>
      <c r="Z793" s="112" t="s">
        <v>2775</v>
      </c>
      <c r="AA793" s="115" t="s">
        <v>2774</v>
      </c>
      <c r="AB793" s="115" t="s">
        <v>2409</v>
      </c>
      <c r="AC793" s="104"/>
      <c r="AD793" s="104">
        <v>45481</v>
      </c>
      <c r="AE793" s="104">
        <v>45576</v>
      </c>
      <c r="AF793" s="104"/>
      <c r="AG793" s="104" t="s">
        <v>3876</v>
      </c>
      <c r="AH793" s="112" t="s">
        <v>3926</v>
      </c>
      <c r="AI793" s="118"/>
      <c r="AJ793" s="100">
        <f>DBGenzai[[#This Row],[入社日]]</f>
        <v>45481</v>
      </c>
      <c r="AK793" s="343"/>
      <c r="AL793" s="355"/>
      <c r="AM793" s="77"/>
      <c r="AN793" s="355"/>
      <c r="AO793" s="345"/>
    </row>
    <row r="794" spans="1:42">
      <c r="A794" s="112" t="s">
        <v>40</v>
      </c>
      <c r="B794" s="112">
        <v>240408</v>
      </c>
      <c r="C794" s="113">
        <v>8210105</v>
      </c>
      <c r="D794" s="82" t="s">
        <v>2127</v>
      </c>
      <c r="E794" s="101" t="s">
        <v>2420</v>
      </c>
      <c r="F794" s="101" t="s">
        <v>2420</v>
      </c>
      <c r="G794" s="82"/>
      <c r="H794" s="115" t="s">
        <v>3956</v>
      </c>
      <c r="I794" s="115" t="s">
        <v>3957</v>
      </c>
      <c r="J794" s="112" t="s">
        <v>43</v>
      </c>
      <c r="K794" s="112" t="s">
        <v>44</v>
      </c>
      <c r="L794" s="362">
        <v>32288</v>
      </c>
      <c r="M794" s="112">
        <f ca="1">DATEDIF(DBGenzai[[#This Row],[生年月日]],TODAY(),"Y")</f>
        <v>37</v>
      </c>
      <c r="N794" s="348">
        <v>1500</v>
      </c>
      <c r="O794" s="116"/>
      <c r="P794" s="348">
        <v>2150</v>
      </c>
      <c r="Q794" s="116"/>
      <c r="R794" s="348">
        <f t="shared" si="12"/>
        <v>650</v>
      </c>
      <c r="S794" s="85">
        <v>380000</v>
      </c>
      <c r="T794" s="78">
        <f>IF(OR(DBGenzai[[#This Row],[標準報酬]]="",DBGenzai[[#This Row],[標準報酬]]=0),"",ROUNDUP(_xlfn.XLOOKUP(DBGenzai[[#This Row],[標準報酬]],HDATE23[月  額],HDATE23[健康保険],"",0,1)-0.5,0))</f>
        <v>19057</v>
      </c>
      <c r="U7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5">
        <f ca="1">IF(DBGenzai[[#This Row],[年齢]]&lt;=69,_xlfn.XLOOKUP(DBGenzai[[#This Row],[標準報酬]],HDATE23[月  額],HDATE23[厚生年金],"",0,1),"0")</f>
        <v>34770</v>
      </c>
      <c r="W794" s="117">
        <v>47072</v>
      </c>
      <c r="X7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4" s="114" t="s">
        <v>1712</v>
      </c>
      <c r="Z794" s="112" t="s">
        <v>2397</v>
      </c>
      <c r="AA794" s="115" t="s">
        <v>2398</v>
      </c>
      <c r="AB794" s="115" t="s">
        <v>3761</v>
      </c>
      <c r="AC794" s="104"/>
      <c r="AD794" s="104">
        <v>45530</v>
      </c>
      <c r="AE794" s="104"/>
      <c r="AF794" s="104"/>
      <c r="AG794" s="104">
        <v>45530</v>
      </c>
      <c r="AH794" s="112" t="s">
        <v>4028</v>
      </c>
      <c r="AI794" s="118"/>
      <c r="AJ794" s="100">
        <f>DBGenzai[[#This Row],[入社日]]</f>
        <v>45530</v>
      </c>
      <c r="AK794" s="343"/>
      <c r="AL794" s="355"/>
      <c r="AM794" s="77"/>
      <c r="AN794" s="393">
        <v>45770</v>
      </c>
      <c r="AO794" s="491"/>
    </row>
    <row r="795" spans="1:42">
      <c r="A795" s="112" t="s">
        <v>40</v>
      </c>
      <c r="B795" s="112">
        <v>240706</v>
      </c>
      <c r="C795" s="113">
        <v>232140</v>
      </c>
      <c r="D795" s="114" t="s">
        <v>152</v>
      </c>
      <c r="E795" s="275" t="s">
        <v>4630</v>
      </c>
      <c r="F795" s="256" t="s">
        <v>3771</v>
      </c>
      <c r="G795" s="256" t="s">
        <v>3772</v>
      </c>
      <c r="H795" s="115" t="s">
        <v>3824</v>
      </c>
      <c r="I795" s="115" t="s">
        <v>3825</v>
      </c>
      <c r="J795" s="112" t="s">
        <v>43</v>
      </c>
      <c r="K795" s="112" t="s">
        <v>44</v>
      </c>
      <c r="L795" s="362">
        <v>37184</v>
      </c>
      <c r="M795" s="112">
        <f ca="1">DATEDIF(DBGenzai[[#This Row],[生年月日]],TODAY(),"Y")</f>
        <v>24</v>
      </c>
      <c r="N795" s="348">
        <v>1300</v>
      </c>
      <c r="O795" s="116"/>
      <c r="P795" s="348">
        <v>1670</v>
      </c>
      <c r="Q795" s="116"/>
      <c r="R795" s="348">
        <f t="shared" ref="R795:R858" si="13">P795-N795</f>
        <v>370</v>
      </c>
      <c r="S795" s="85">
        <v>260000</v>
      </c>
      <c r="T795" s="78">
        <f>IF(OR(DBGenzai[[#This Row],[標準報酬]]="",DBGenzai[[#This Row],[標準報酬]]=0),"",ROUNDUP(_xlfn.XLOOKUP(DBGenzai[[#This Row],[標準報酬]],HDATE23[月  額],HDATE23[健康保険],"",0,1)-0.5,0))</f>
        <v>13039</v>
      </c>
      <c r="U7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5">
        <f ca="1">IF(DBGenzai[[#This Row],[年齢]]&lt;=69,_xlfn.XLOOKUP(DBGenzai[[#This Row],[標準報酬]],HDATE23[月  額],HDATE23[厚生年金],"",0,1),"0")</f>
        <v>23790</v>
      </c>
      <c r="W795" s="117">
        <v>46212</v>
      </c>
      <c r="X795" s="330"/>
      <c r="Y795" s="114" t="s">
        <v>1712</v>
      </c>
      <c r="Z795" s="112" t="s">
        <v>2521</v>
      </c>
      <c r="AA795" s="115" t="s">
        <v>3859</v>
      </c>
      <c r="AB795" s="115" t="s">
        <v>3882</v>
      </c>
      <c r="AC795" s="104">
        <v>45476</v>
      </c>
      <c r="AD795" s="104">
        <v>45483</v>
      </c>
      <c r="AE795" s="104"/>
      <c r="AF795" s="104"/>
      <c r="AG795" s="104" t="s">
        <v>3878</v>
      </c>
      <c r="AH795" s="112" t="s">
        <v>3927</v>
      </c>
      <c r="AI795" s="118"/>
      <c r="AJ795" s="100">
        <f>DBGenzai[[#This Row],[入社日]]</f>
        <v>45483</v>
      </c>
      <c r="AK795" s="343"/>
      <c r="AL795" s="355"/>
      <c r="AM795" s="77"/>
      <c r="AN795" s="355"/>
      <c r="AO795" s="345"/>
    </row>
    <row r="796" spans="1:42">
      <c r="A796" s="112" t="s">
        <v>114</v>
      </c>
      <c r="B796" s="112">
        <v>240707</v>
      </c>
      <c r="C796" s="113">
        <v>232141</v>
      </c>
      <c r="D796" s="114" t="s">
        <v>152</v>
      </c>
      <c r="E796" s="101" t="s">
        <v>4630</v>
      </c>
      <c r="F796" s="256" t="s">
        <v>3771</v>
      </c>
      <c r="G796" s="256" t="s">
        <v>3772</v>
      </c>
      <c r="H796" s="115" t="s">
        <v>3827</v>
      </c>
      <c r="I796" s="115" t="s">
        <v>3826</v>
      </c>
      <c r="J796" s="112" t="s">
        <v>2005</v>
      </c>
      <c r="K796" s="112" t="s">
        <v>1711</v>
      </c>
      <c r="L796" s="362">
        <v>36438</v>
      </c>
      <c r="M796" s="112">
        <f ca="1">DATEDIF(DBGenzai[[#This Row],[生年月日]],TODAY(),"Y")</f>
        <v>26</v>
      </c>
      <c r="N796" s="348">
        <v>1300</v>
      </c>
      <c r="O796" s="116"/>
      <c r="P796" s="348">
        <v>1680</v>
      </c>
      <c r="Q796" s="116"/>
      <c r="R796" s="348">
        <f t="shared" si="13"/>
        <v>380</v>
      </c>
      <c r="S796" s="85">
        <v>220000</v>
      </c>
      <c r="T796" s="78">
        <f>IF(OR(DBGenzai[[#This Row],[標準報酬]]="",DBGenzai[[#This Row],[標準報酬]]=0),"",ROUNDUP(_xlfn.XLOOKUP(DBGenzai[[#This Row],[標準報酬]],HDATE23[月  額],HDATE23[健康保険],"",0,1)-0.5,0))</f>
        <v>11033</v>
      </c>
      <c r="U7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5">
        <f ca="1">IF(DBGenzai[[#This Row],[年齢]]&lt;=69,_xlfn.XLOOKUP(DBGenzai[[#This Row],[標準報酬]],HDATE23[月  額],HDATE23[厚生年金],"",0,1),"0")</f>
        <v>20130</v>
      </c>
      <c r="W796" s="117">
        <v>46212</v>
      </c>
      <c r="X7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4" t="s">
        <v>1712</v>
      </c>
      <c r="Z796" s="112" t="s">
        <v>2521</v>
      </c>
      <c r="AA796" s="115" t="s">
        <v>3859</v>
      </c>
      <c r="AB796" s="115" t="s">
        <v>3882</v>
      </c>
      <c r="AC796" s="104">
        <v>45476</v>
      </c>
      <c r="AD796" s="104">
        <v>45483</v>
      </c>
      <c r="AE796" s="104">
        <v>45940</v>
      </c>
      <c r="AF796" s="104"/>
      <c r="AG796" s="104" t="s">
        <v>3878</v>
      </c>
      <c r="AH796" s="112" t="s">
        <v>3927</v>
      </c>
      <c r="AI796" s="118"/>
      <c r="AJ796" s="100">
        <f>DBGenzai[[#This Row],[入社日]]</f>
        <v>45483</v>
      </c>
      <c r="AK796" s="343"/>
      <c r="AL796" s="355"/>
      <c r="AM796" s="80"/>
      <c r="AN796" s="355"/>
      <c r="AO796" s="409"/>
      <c r="AP796" s="357"/>
    </row>
    <row r="797" spans="1:42">
      <c r="A797" s="112" t="s">
        <v>40</v>
      </c>
      <c r="B797" s="112">
        <v>240708</v>
      </c>
      <c r="C797" s="113"/>
      <c r="D797" s="114" t="s">
        <v>1773</v>
      </c>
      <c r="E797" s="101" t="s">
        <v>4815</v>
      </c>
      <c r="F797" s="101" t="s">
        <v>4814</v>
      </c>
      <c r="G797" s="101" t="s">
        <v>4812</v>
      </c>
      <c r="H797" s="220" t="s">
        <v>3794</v>
      </c>
      <c r="I797" s="220" t="s">
        <v>3795</v>
      </c>
      <c r="J797" s="221" t="s">
        <v>43</v>
      </c>
      <c r="K797" s="221" t="s">
        <v>44</v>
      </c>
      <c r="L797" s="222">
        <v>36109</v>
      </c>
      <c r="M797" s="112">
        <f ca="1">DATEDIF(DBGenzai[[#This Row],[生年月日]],TODAY(),"Y")</f>
        <v>27</v>
      </c>
      <c r="N797" s="348">
        <v>1500</v>
      </c>
      <c r="O797" s="116"/>
      <c r="P797" s="348">
        <v>2000</v>
      </c>
      <c r="Q797" s="85" t="s">
        <v>3945</v>
      </c>
      <c r="R797" s="348">
        <f t="shared" si="13"/>
        <v>500</v>
      </c>
      <c r="S797" s="85">
        <v>320000</v>
      </c>
      <c r="T797" s="78">
        <f>IF(OR(DBGenzai[[#This Row],[標準報酬]]="",DBGenzai[[#This Row],[標準報酬]]=0),"",ROUNDUP(_xlfn.XLOOKUP(DBGenzai[[#This Row],[標準報酬]],HDATE23[月  額],HDATE23[健康保険],"",0,1)-0.5,0))</f>
        <v>16048</v>
      </c>
      <c r="U7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5">
        <f ca="1">IF(DBGenzai[[#This Row],[年齢]]&lt;=69,_xlfn.XLOOKUP(DBGenzai[[#This Row],[標準報酬]],HDATE23[月  額],HDATE23[厚生年金],"",0,1),"0")</f>
        <v>29280</v>
      </c>
      <c r="W797" s="117">
        <v>46923</v>
      </c>
      <c r="X7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4" t="s">
        <v>1712</v>
      </c>
      <c r="Z797" s="112" t="s">
        <v>1798</v>
      </c>
      <c r="AA797" s="83" t="s">
        <v>4022</v>
      </c>
      <c r="AB797" s="115" t="s">
        <v>4023</v>
      </c>
      <c r="AC797" s="104"/>
      <c r="AD797" s="104">
        <v>45485</v>
      </c>
      <c r="AE797" s="104"/>
      <c r="AF797" s="104"/>
      <c r="AG797" s="104" t="s">
        <v>3879</v>
      </c>
      <c r="AH797" s="87" t="s">
        <v>2836</v>
      </c>
      <c r="AI797" s="118" t="s">
        <v>3864</v>
      </c>
      <c r="AJ797" s="100">
        <f>DBGenzai[[#This Row],[入社日]]</f>
        <v>45485</v>
      </c>
      <c r="AK797" s="343"/>
      <c r="AL797" s="355"/>
      <c r="AM797" s="80"/>
      <c r="AN797" s="355"/>
      <c r="AO797" s="409"/>
      <c r="AP797" s="357"/>
    </row>
    <row r="798" spans="1:42">
      <c r="A798" s="112" t="s">
        <v>114</v>
      </c>
      <c r="B798" s="112">
        <v>240709</v>
      </c>
      <c r="C798" s="113"/>
      <c r="D798" s="114" t="s">
        <v>1773</v>
      </c>
      <c r="E798" s="82"/>
      <c r="F798" s="82"/>
      <c r="G798" s="82"/>
      <c r="H798" s="220" t="s">
        <v>3796</v>
      </c>
      <c r="I798" s="220" t="s">
        <v>3797</v>
      </c>
      <c r="J798" s="221" t="s">
        <v>43</v>
      </c>
      <c r="K798" s="221" t="s">
        <v>44</v>
      </c>
      <c r="L798" s="222">
        <v>37040</v>
      </c>
      <c r="M798" s="112">
        <f ca="1">DATEDIF(DBGenzai[[#This Row],[生年月日]],TODAY(),"Y")</f>
        <v>24</v>
      </c>
      <c r="N798" s="348">
        <v>1400</v>
      </c>
      <c r="O798" s="116"/>
      <c r="P798" s="348">
        <v>2000</v>
      </c>
      <c r="Q798" s="85" t="s">
        <v>3945</v>
      </c>
      <c r="R798" s="348">
        <f t="shared" si="13"/>
        <v>600</v>
      </c>
      <c r="S798" s="85">
        <v>190000</v>
      </c>
      <c r="T798" s="78">
        <f>IF(OR(DBGenzai[[#This Row],[標準報酬]]="",DBGenzai[[#This Row],[標準報酬]]=0),"",ROUNDUP(_xlfn.XLOOKUP(DBGenzai[[#This Row],[標準報酬]],HDATE23[月  額],HDATE23[健康保険],"",0,1)-0.5,0))</f>
        <v>9528</v>
      </c>
      <c r="U7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5">
        <f ca="1">IF(DBGenzai[[#This Row],[年齢]]&lt;=69,_xlfn.XLOOKUP(DBGenzai[[#This Row],[標準報酬]],HDATE23[月  額],HDATE23[厚生年金],"",0,1),"0")</f>
        <v>17385</v>
      </c>
      <c r="W798" s="117">
        <v>45827</v>
      </c>
      <c r="X7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4" t="s">
        <v>1712</v>
      </c>
      <c r="Z798" s="80" t="s">
        <v>470</v>
      </c>
      <c r="AA798" s="83" t="s">
        <v>471</v>
      </c>
      <c r="AB798" s="83" t="s">
        <v>2392</v>
      </c>
      <c r="AC798" s="104"/>
      <c r="AD798" s="104">
        <v>45485</v>
      </c>
      <c r="AE798" s="104">
        <v>45814</v>
      </c>
      <c r="AF798" s="104"/>
      <c r="AG798" s="104" t="s">
        <v>3879</v>
      </c>
      <c r="AH798" s="87" t="s">
        <v>2836</v>
      </c>
      <c r="AI798" s="118" t="s">
        <v>3864</v>
      </c>
      <c r="AJ798" s="100">
        <f>DBGenzai[[#This Row],[入社日]]</f>
        <v>45485</v>
      </c>
      <c r="AK798" s="343"/>
      <c r="AL798" s="355"/>
      <c r="AM798" s="77"/>
      <c r="AN798" s="355"/>
      <c r="AO798" s="345"/>
    </row>
    <row r="799" spans="1:42">
      <c r="A799" s="112" t="s">
        <v>40</v>
      </c>
      <c r="B799" s="112">
        <v>240710</v>
      </c>
      <c r="C799" s="113"/>
      <c r="D799" s="114" t="s">
        <v>91</v>
      </c>
      <c r="E799" s="262"/>
      <c r="F799" s="262"/>
      <c r="G799" s="262"/>
      <c r="H799" s="115" t="s">
        <v>3854</v>
      </c>
      <c r="I799" s="115" t="s">
        <v>3855</v>
      </c>
      <c r="J799" s="112" t="s">
        <v>2005</v>
      </c>
      <c r="K799" s="112" t="s">
        <v>1711</v>
      </c>
      <c r="L799" s="362">
        <v>33539</v>
      </c>
      <c r="M799" s="112">
        <f ca="1">DATEDIF(DBGenzai[[#This Row],[生年月日]],TODAY(),"Y")</f>
        <v>34</v>
      </c>
      <c r="N799" s="348">
        <v>1300</v>
      </c>
      <c r="O799" s="116"/>
      <c r="P799" s="348">
        <v>1650</v>
      </c>
      <c r="Q799" s="116"/>
      <c r="R799" s="348">
        <f t="shared" si="13"/>
        <v>350</v>
      </c>
      <c r="S799" s="85">
        <v>300000</v>
      </c>
      <c r="T799" s="78">
        <f>IF(OR(DBGenzai[[#This Row],[標準報酬]]="",DBGenzai[[#This Row],[標準報酬]]=0),"",ROUNDUP(_xlfn.XLOOKUP(DBGenzai[[#This Row],[標準報酬]],HDATE23[月  額],HDATE23[健康保険],"",0,1)-0.5,0))</f>
        <v>15045</v>
      </c>
      <c r="U7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5">
        <f ca="1">IF(DBGenzai[[#This Row],[年齢]]&lt;=69,_xlfn.XLOOKUP(DBGenzai[[#This Row],[標準報酬]],HDATE23[月  額],HDATE23[厚生年金],"",0,1),"0")</f>
        <v>27450</v>
      </c>
      <c r="W799" s="117">
        <v>47058</v>
      </c>
      <c r="X7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9" s="114" t="s">
        <v>1712</v>
      </c>
      <c r="Z799" s="112" t="s">
        <v>3491</v>
      </c>
      <c r="AA799" s="115" t="s">
        <v>4769</v>
      </c>
      <c r="AB799" s="115" t="s">
        <v>4770</v>
      </c>
      <c r="AC799" s="104"/>
      <c r="AD799" s="104">
        <v>45488</v>
      </c>
      <c r="AE799" s="104"/>
      <c r="AF799" s="104"/>
      <c r="AG799" s="104" t="s">
        <v>3880</v>
      </c>
      <c r="AH799" s="104" t="s">
        <v>3888</v>
      </c>
      <c r="AI799" s="118"/>
      <c r="AJ799" s="100">
        <f>DBGenzai[[#This Row],[入社日]]</f>
        <v>45488</v>
      </c>
      <c r="AK799" s="343"/>
      <c r="AL799" s="355"/>
      <c r="AM799" s="77"/>
      <c r="AN799" s="355"/>
      <c r="AO799" s="345"/>
    </row>
    <row r="800" spans="1:42">
      <c r="A800" s="80" t="s">
        <v>40</v>
      </c>
      <c r="B800" s="80">
        <v>210201</v>
      </c>
      <c r="C800" s="81">
        <v>222009</v>
      </c>
      <c r="D800" s="82" t="s">
        <v>76</v>
      </c>
      <c r="E800" s="275" t="s">
        <v>4623</v>
      </c>
      <c r="F800" s="275" t="s">
        <v>4135</v>
      </c>
      <c r="G800" s="450" t="s">
        <v>4134</v>
      </c>
      <c r="H800" s="83" t="s">
        <v>166</v>
      </c>
      <c r="I800" s="83" t="s">
        <v>167</v>
      </c>
      <c r="J800" s="80" t="s">
        <v>43</v>
      </c>
      <c r="K800" s="80" t="s">
        <v>44</v>
      </c>
      <c r="L800" s="84">
        <v>33480</v>
      </c>
      <c r="M800" s="80">
        <f ca="1">DATEDIF(DBGenzai[[#This Row],[生年月日]],TODAY(),"Y")</f>
        <v>34</v>
      </c>
      <c r="N800" s="347">
        <v>1470</v>
      </c>
      <c r="O800" s="85" t="s">
        <v>168</v>
      </c>
      <c r="P800" s="347">
        <v>1860</v>
      </c>
      <c r="Q800" s="85" t="s">
        <v>80</v>
      </c>
      <c r="R800" s="347">
        <f t="shared" si="13"/>
        <v>390</v>
      </c>
      <c r="S800" s="85">
        <v>300000</v>
      </c>
      <c r="T800" s="78">
        <f>IF(OR(DBGenzai[[#This Row],[標準報酬]]="",DBGenzai[[#This Row],[標準報酬]]=0),"",ROUNDUP(_xlfn.XLOOKUP(DBGenzai[[#This Row],[標準報酬]],HDATE23[月  額],HDATE23[健康保険],"",0,1)-0.5,0))</f>
        <v>15045</v>
      </c>
      <c r="U8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5">
        <f ca="1">IF(DBGenzai[[#This Row],[年齢]]&lt;=69,_xlfn.XLOOKUP(DBGenzai[[#This Row],[標準報酬]],HDATE23[月  額],HDATE23[厚生年金],"",0,1),"0")</f>
        <v>27450</v>
      </c>
      <c r="W800" s="86">
        <v>46696</v>
      </c>
      <c r="X80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2" t="s">
        <v>46</v>
      </c>
      <c r="Z800" s="80" t="s">
        <v>169</v>
      </c>
      <c r="AA800" s="82" t="s">
        <v>2744</v>
      </c>
      <c r="AB800" s="83" t="s">
        <v>2796</v>
      </c>
      <c r="AC800" s="87" t="s">
        <v>1697</v>
      </c>
      <c r="AD800" s="87">
        <v>45495</v>
      </c>
      <c r="AE800" s="87"/>
      <c r="AF800" s="87"/>
      <c r="AG800" s="87">
        <v>44287</v>
      </c>
      <c r="AH800" s="112" t="s">
        <v>3947</v>
      </c>
      <c r="AI800" s="118"/>
      <c r="AJ800" s="100">
        <v>44487</v>
      </c>
      <c r="AK800" s="343"/>
      <c r="AL800" s="355"/>
      <c r="AM800" s="77"/>
      <c r="AN800" s="355"/>
      <c r="AO800" s="345" t="s">
        <v>4396</v>
      </c>
    </row>
    <row r="801" spans="1:42">
      <c r="A801" s="112" t="s">
        <v>40</v>
      </c>
      <c r="B801" s="112">
        <v>240711</v>
      </c>
      <c r="C801" s="113">
        <v>222072</v>
      </c>
      <c r="D801" s="82" t="s">
        <v>76</v>
      </c>
      <c r="E801" s="275" t="s">
        <v>4623</v>
      </c>
      <c r="F801" s="101" t="s">
        <v>3843</v>
      </c>
      <c r="G801" s="6" t="s">
        <v>4136</v>
      </c>
      <c r="H801" s="220" t="s">
        <v>3865</v>
      </c>
      <c r="I801" s="220" t="s">
        <v>3866</v>
      </c>
      <c r="J801" s="112" t="s">
        <v>2005</v>
      </c>
      <c r="K801" s="112" t="s">
        <v>1711</v>
      </c>
      <c r="L801" s="222">
        <v>36831</v>
      </c>
      <c r="M801" s="112">
        <f ca="1">DATEDIF(DBGenzai[[#This Row],[生年月日]],TODAY(),"Y")</f>
        <v>25</v>
      </c>
      <c r="N801" s="348">
        <v>1300</v>
      </c>
      <c r="O801" s="116"/>
      <c r="P801" s="348">
        <v>1650</v>
      </c>
      <c r="Q801" s="116"/>
      <c r="R801" s="348">
        <f t="shared" si="13"/>
        <v>350</v>
      </c>
      <c r="S801" s="85">
        <v>240000</v>
      </c>
      <c r="T801" s="78">
        <f>IF(OR(DBGenzai[[#This Row],[標準報酬]]="",DBGenzai[[#This Row],[標準報酬]]=0),"",ROUNDUP(_xlfn.XLOOKUP(DBGenzai[[#This Row],[標準報酬]],HDATE23[月  額],HDATE23[健康保険],"",0,1)-0.5,0))</f>
        <v>12036</v>
      </c>
      <c r="U8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5">
        <f ca="1">IF(DBGenzai[[#This Row],[年齢]]&lt;=69,_xlfn.XLOOKUP(DBGenzai[[#This Row],[標準報酬]],HDATE23[月  額],HDATE23[厚生年金],"",0,1),"0")</f>
        <v>21960</v>
      </c>
      <c r="W801" s="117">
        <v>46220</v>
      </c>
      <c r="X8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4" t="s">
        <v>1712</v>
      </c>
      <c r="Z801" s="112" t="s">
        <v>1719</v>
      </c>
      <c r="AA801" s="115" t="s">
        <v>3735</v>
      </c>
      <c r="AB801" s="115" t="s">
        <v>3727</v>
      </c>
      <c r="AC801" s="104">
        <v>45490</v>
      </c>
      <c r="AD801" s="104">
        <v>45495</v>
      </c>
      <c r="AE801" s="104"/>
      <c r="AF801" s="104"/>
      <c r="AG801" s="104" t="s">
        <v>3949</v>
      </c>
      <c r="AH801" s="112" t="s">
        <v>3948</v>
      </c>
      <c r="AI801" s="118"/>
      <c r="AJ801" s="100">
        <f>DBGenzai[[#This Row],[入社日]]</f>
        <v>45495</v>
      </c>
      <c r="AK801" s="343"/>
      <c r="AL801" s="355"/>
      <c r="AM801" s="77"/>
      <c r="AN801" s="355"/>
      <c r="AO801" s="345"/>
    </row>
    <row r="802" spans="1:42">
      <c r="A802" s="111" t="s">
        <v>40</v>
      </c>
      <c r="B802" s="112">
        <v>240712</v>
      </c>
      <c r="C802" s="113">
        <v>222073</v>
      </c>
      <c r="D802" s="82" t="s">
        <v>76</v>
      </c>
      <c r="E802" s="275" t="s">
        <v>4623</v>
      </c>
      <c r="F802" s="101" t="s">
        <v>3843</v>
      </c>
      <c r="G802" s="6" t="s">
        <v>4136</v>
      </c>
      <c r="H802" s="220" t="s">
        <v>3867</v>
      </c>
      <c r="I802" s="220" t="s">
        <v>3868</v>
      </c>
      <c r="J802" s="112" t="s">
        <v>2005</v>
      </c>
      <c r="K802" s="112" t="s">
        <v>1711</v>
      </c>
      <c r="L802" s="222">
        <v>36410</v>
      </c>
      <c r="M802" s="112">
        <f ca="1">DATEDIF(DBGenzai[[#This Row],[生年月日]],TODAY(),"Y")</f>
        <v>26</v>
      </c>
      <c r="N802" s="348">
        <v>1300</v>
      </c>
      <c r="O802" s="116"/>
      <c r="P802" s="348">
        <v>1650</v>
      </c>
      <c r="Q802" s="116"/>
      <c r="R802" s="348">
        <f t="shared" si="13"/>
        <v>350</v>
      </c>
      <c r="S802" s="85">
        <v>240000</v>
      </c>
      <c r="T802" s="78">
        <f>IF(OR(DBGenzai[[#This Row],[標準報酬]]="",DBGenzai[[#This Row],[標準報酬]]=0),"",ROUNDUP(_xlfn.XLOOKUP(DBGenzai[[#This Row],[標準報酬]],HDATE23[月  額],HDATE23[健康保険],"",0,1)-0.5,0))</f>
        <v>12036</v>
      </c>
      <c r="U8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5">
        <f ca="1">IF(DBGenzai[[#This Row],[年齢]]&lt;=69,_xlfn.XLOOKUP(DBGenzai[[#This Row],[標準報酬]],HDATE23[月  額],HDATE23[厚生年金],"",0,1),"0")</f>
        <v>21960</v>
      </c>
      <c r="W802" s="117">
        <v>46220</v>
      </c>
      <c r="X8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4" t="s">
        <v>1712</v>
      </c>
      <c r="Z802" s="112" t="s">
        <v>2571</v>
      </c>
      <c r="AA802" s="115" t="s">
        <v>3869</v>
      </c>
      <c r="AB802" s="115" t="s">
        <v>3870</v>
      </c>
      <c r="AC802" s="104">
        <v>45490</v>
      </c>
      <c r="AD802" s="104">
        <v>45495</v>
      </c>
      <c r="AE802" s="104"/>
      <c r="AF802" s="104"/>
      <c r="AG802" s="104" t="s">
        <v>3949</v>
      </c>
      <c r="AH802" s="112" t="s">
        <v>3948</v>
      </c>
      <c r="AI802" s="118"/>
      <c r="AJ802" s="100">
        <f>DBGenzai[[#This Row],[入社日]]</f>
        <v>45495</v>
      </c>
      <c r="AK802" s="343"/>
      <c r="AL802" s="355"/>
      <c r="AM802" s="80"/>
      <c r="AN802" s="355"/>
      <c r="AO802" s="409" t="s">
        <v>4395</v>
      </c>
      <c r="AP802" s="357"/>
    </row>
    <row r="803" spans="1:42">
      <c r="A803" s="112" t="s">
        <v>114</v>
      </c>
      <c r="B803" s="112">
        <v>210315</v>
      </c>
      <c r="C803" s="113"/>
      <c r="D803" s="114" t="s">
        <v>283</v>
      </c>
      <c r="E803" s="82" t="s">
        <v>4637</v>
      </c>
      <c r="F803" s="82"/>
      <c r="G803" s="82"/>
      <c r="H803" s="115" t="s">
        <v>1024</v>
      </c>
      <c r="I803" s="115" t="s">
        <v>1025</v>
      </c>
      <c r="J803" s="112" t="s">
        <v>43</v>
      </c>
      <c r="K803" s="112" t="s">
        <v>44</v>
      </c>
      <c r="L803" s="362">
        <v>33176</v>
      </c>
      <c r="M803" s="112">
        <f ca="1">DATEDIF(DBGenzai[[#This Row],[生年月日]],TODAY(),"Y")</f>
        <v>35</v>
      </c>
      <c r="N803" s="348">
        <v>1450</v>
      </c>
      <c r="O803" s="116"/>
      <c r="P803" s="348">
        <v>2100</v>
      </c>
      <c r="Q803" s="116"/>
      <c r="R803" s="348">
        <f t="shared" si="13"/>
        <v>650</v>
      </c>
      <c r="S803" s="85">
        <v>240000</v>
      </c>
      <c r="T803" s="78">
        <f>IF(OR(DBGenzai[[#This Row],[標準報酬]]="",DBGenzai[[#This Row],[標準報酬]]=0),"",ROUNDUP(_xlfn.XLOOKUP(DBGenzai[[#This Row],[標準報酬]],HDATE23[月  額],HDATE23[健康保険],"",0,1)-0.5,0))</f>
        <v>12036</v>
      </c>
      <c r="U8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5">
        <f ca="1">IF(DBGenzai[[#This Row],[年齢]]&lt;=69,_xlfn.XLOOKUP(DBGenzai[[#This Row],[標準報酬]],HDATE23[月  額],HDATE23[厚生年金],"",0,1),"0")</f>
        <v>21960</v>
      </c>
      <c r="W803" s="117">
        <v>46165</v>
      </c>
      <c r="X8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4" t="s">
        <v>46</v>
      </c>
      <c r="Z803" s="112" t="s">
        <v>3928</v>
      </c>
      <c r="AA803" s="83" t="s">
        <v>3978</v>
      </c>
      <c r="AB803" s="83" t="s">
        <v>3979</v>
      </c>
      <c r="AC803" s="104"/>
      <c r="AD803" s="104">
        <v>45505</v>
      </c>
      <c r="AE803" s="104">
        <v>45650</v>
      </c>
      <c r="AF803" s="104"/>
      <c r="AG803" s="104">
        <v>45505</v>
      </c>
      <c r="AH803" s="112" t="s">
        <v>3987</v>
      </c>
      <c r="AI803" s="118"/>
      <c r="AJ803" s="100">
        <f>DBGenzai[[#This Row],[入社日]]</f>
        <v>45505</v>
      </c>
      <c r="AK803" s="343"/>
      <c r="AL803" s="355"/>
      <c r="AM803" s="77"/>
      <c r="AN803" s="355"/>
      <c r="AO803" s="345"/>
    </row>
    <row r="804" spans="1:42">
      <c r="A804" s="112" t="s">
        <v>114</v>
      </c>
      <c r="B804" s="112">
        <v>240801</v>
      </c>
      <c r="C804" s="113">
        <v>5630</v>
      </c>
      <c r="D804" s="114" t="s">
        <v>2946</v>
      </c>
      <c r="E804" s="82" t="s">
        <v>4694</v>
      </c>
      <c r="F804" s="93" t="s">
        <v>4069</v>
      </c>
      <c r="G804" s="270" t="s">
        <v>3153</v>
      </c>
      <c r="H804" s="115" t="s">
        <v>3890</v>
      </c>
      <c r="I804" s="115" t="s">
        <v>3891</v>
      </c>
      <c r="J804" s="112" t="s">
        <v>43</v>
      </c>
      <c r="K804" s="112" t="s">
        <v>44</v>
      </c>
      <c r="L804" s="362">
        <v>35005</v>
      </c>
      <c r="M804" s="112">
        <f ca="1">DATEDIF(DBGenzai[[#This Row],[生年月日]],TODAY(),"Y")</f>
        <v>30</v>
      </c>
      <c r="N804" s="348">
        <v>1300</v>
      </c>
      <c r="O804" s="116"/>
      <c r="P804" s="348">
        <v>1700</v>
      </c>
      <c r="Q804" s="116"/>
      <c r="R804" s="348">
        <f t="shared" si="13"/>
        <v>400</v>
      </c>
      <c r="S804" s="85">
        <v>180000</v>
      </c>
      <c r="T804" s="78">
        <f>IF(OR(DBGenzai[[#This Row],[標準報酬]]="",DBGenzai[[#This Row],[標準報酬]]=0),"",ROUNDUP(_xlfn.XLOOKUP(DBGenzai[[#This Row],[標準報酬]],HDATE23[月  額],HDATE23[健康保険],"",0,1)-0.5,0))</f>
        <v>9027</v>
      </c>
      <c r="U8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5">
        <f ca="1">IF(DBGenzai[[#This Row],[年齢]]&lt;=69,_xlfn.XLOOKUP(DBGenzai[[#This Row],[標準報酬]],HDATE23[月  額],HDATE23[厚生年金],"",0,1),"0")</f>
        <v>16470</v>
      </c>
      <c r="W804" s="117">
        <v>46457</v>
      </c>
      <c r="X8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4" t="s">
        <v>1712</v>
      </c>
      <c r="Z804" s="231" t="s">
        <v>3935</v>
      </c>
      <c r="AA804" s="233" t="s">
        <v>3936</v>
      </c>
      <c r="AB804" s="233" t="s">
        <v>3937</v>
      </c>
      <c r="AC804" s="104">
        <v>45640</v>
      </c>
      <c r="AD804" s="104">
        <v>45505</v>
      </c>
      <c r="AE804" s="104">
        <v>45877</v>
      </c>
      <c r="AF804" s="104"/>
      <c r="AG804" s="104">
        <v>45505</v>
      </c>
      <c r="AH804" s="112" t="s">
        <v>3987</v>
      </c>
      <c r="AI804" s="118"/>
      <c r="AJ804" s="100">
        <f>DBGenzai[[#This Row],[入社日]]</f>
        <v>45505</v>
      </c>
      <c r="AK804" s="343"/>
      <c r="AL804" s="355"/>
      <c r="AM804" s="77"/>
      <c r="AN804" s="355"/>
      <c r="AO804" s="345"/>
    </row>
    <row r="805" spans="1:42">
      <c r="A805" s="112" t="s">
        <v>114</v>
      </c>
      <c r="B805" s="112">
        <v>240802</v>
      </c>
      <c r="C805" s="283">
        <v>242109</v>
      </c>
      <c r="D805" s="82" t="s">
        <v>95</v>
      </c>
      <c r="E805" s="262" t="s">
        <v>4626</v>
      </c>
      <c r="F805" s="93" t="s">
        <v>1983</v>
      </c>
      <c r="G805" s="82" t="s">
        <v>2650</v>
      </c>
      <c r="H805" s="115" t="s">
        <v>3833</v>
      </c>
      <c r="I805" s="115" t="s">
        <v>3894</v>
      </c>
      <c r="J805" s="112" t="s">
        <v>43</v>
      </c>
      <c r="K805" s="112" t="s">
        <v>44</v>
      </c>
      <c r="L805" s="362">
        <v>36172</v>
      </c>
      <c r="M805" s="112">
        <f ca="1">DATEDIF(DBGenzai[[#This Row],[生年月日]],TODAY(),"Y")</f>
        <v>26</v>
      </c>
      <c r="N805" s="348">
        <v>1200</v>
      </c>
      <c r="O805" s="116"/>
      <c r="P805" s="348">
        <v>1650</v>
      </c>
      <c r="Q805" s="116"/>
      <c r="R805" s="348">
        <f t="shared" si="13"/>
        <v>450</v>
      </c>
      <c r="S805" s="85">
        <v>170000</v>
      </c>
      <c r="T805" s="78">
        <f>IF(OR(DBGenzai[[#This Row],[標準報酬]]="",DBGenzai[[#This Row],[標準報酬]]=0),"",ROUNDUP(_xlfn.XLOOKUP(DBGenzai[[#This Row],[標準報酬]],HDATE23[月  額],HDATE23[健康保険],"",0,1)-0.5,0))</f>
        <v>8525</v>
      </c>
      <c r="U8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5">
        <f ca="1">IF(DBGenzai[[#This Row],[年齢]]&lt;=69,_xlfn.XLOOKUP(DBGenzai[[#This Row],[標準報酬]],HDATE23[月  額],HDATE23[厚生年金],"",0,1),"0")</f>
        <v>15555</v>
      </c>
      <c r="W805" s="117">
        <v>45863</v>
      </c>
      <c r="X80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4" t="s">
        <v>1712</v>
      </c>
      <c r="Z805" s="396" t="s">
        <v>929</v>
      </c>
      <c r="AA805" s="115" t="s">
        <v>3350</v>
      </c>
      <c r="AB805" s="115" t="s">
        <v>931</v>
      </c>
      <c r="AC805" s="234"/>
      <c r="AD805" s="234">
        <v>45505</v>
      </c>
      <c r="AE805" s="234">
        <v>45630</v>
      </c>
      <c r="AF805" s="234"/>
      <c r="AG805" s="234">
        <v>45505</v>
      </c>
      <c r="AH805" s="112" t="s">
        <v>3966</v>
      </c>
      <c r="AI805" s="118"/>
      <c r="AJ805" s="100">
        <f>DBGenzai[[#This Row],[入社日]]</f>
        <v>45505</v>
      </c>
      <c r="AK805" s="343"/>
      <c r="AL805" s="355"/>
      <c r="AM805" s="77"/>
      <c r="AN805" s="355"/>
      <c r="AO805" s="345"/>
    </row>
    <row r="806" spans="1:42">
      <c r="A806" s="112" t="s">
        <v>40</v>
      </c>
      <c r="B806" s="112">
        <v>240803</v>
      </c>
      <c r="C806" s="113">
        <v>242110</v>
      </c>
      <c r="D806" s="82" t="s">
        <v>95</v>
      </c>
      <c r="E806" s="262" t="s">
        <v>4626</v>
      </c>
      <c r="F806" s="82" t="s">
        <v>1983</v>
      </c>
      <c r="G806" s="82" t="s">
        <v>2650</v>
      </c>
      <c r="H806" s="115" t="s">
        <v>2713</v>
      </c>
      <c r="I806" s="115" t="s">
        <v>2678</v>
      </c>
      <c r="J806" s="112" t="s">
        <v>43</v>
      </c>
      <c r="K806" s="112" t="s">
        <v>44</v>
      </c>
      <c r="L806" s="362">
        <v>36213</v>
      </c>
      <c r="M806" s="112">
        <f ca="1">DATEDIF(DBGenzai[[#This Row],[生年月日]],TODAY(),"Y")</f>
        <v>26</v>
      </c>
      <c r="N806" s="348">
        <v>1300</v>
      </c>
      <c r="O806" s="116"/>
      <c r="P806" s="348">
        <v>1660</v>
      </c>
      <c r="Q806" s="116"/>
      <c r="R806" s="348">
        <f t="shared" si="13"/>
        <v>360</v>
      </c>
      <c r="S806" s="85">
        <v>260000</v>
      </c>
      <c r="T806" s="78">
        <f>IF(OR(DBGenzai[[#This Row],[標準報酬]]="",DBGenzai[[#This Row],[標準報酬]]=0),"",ROUNDUP(_xlfn.XLOOKUP(DBGenzai[[#This Row],[標準報酬]],HDATE23[月  額],HDATE23[健康保険],"",0,1)-0.5,0))</f>
        <v>13039</v>
      </c>
      <c r="U8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5">
        <f ca="1">IF(DBGenzai[[#This Row],[年齢]]&lt;=69,_xlfn.XLOOKUP(DBGenzai[[#This Row],[標準報酬]],HDATE23[月  額],HDATE23[厚生年金],"",0,1),"0")</f>
        <v>23790</v>
      </c>
      <c r="W806" s="117">
        <v>46232</v>
      </c>
      <c r="X8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4" t="s">
        <v>1712</v>
      </c>
      <c r="Z806" s="112" t="s">
        <v>2475</v>
      </c>
      <c r="AA806" s="115" t="s">
        <v>2473</v>
      </c>
      <c r="AB806" s="115" t="s">
        <v>2474</v>
      </c>
      <c r="AC806" s="104"/>
      <c r="AD806" s="104">
        <v>45506</v>
      </c>
      <c r="AE806" s="104"/>
      <c r="AF806" s="104"/>
      <c r="AG806" s="234">
        <v>45506</v>
      </c>
      <c r="AH806" s="112" t="s">
        <v>3966</v>
      </c>
      <c r="AI806" s="118"/>
      <c r="AJ806" s="100">
        <f>DBGenzai[[#This Row],[入社日]]</f>
        <v>45506</v>
      </c>
      <c r="AK806" s="343"/>
      <c r="AL806" s="355"/>
      <c r="AM806" s="80"/>
      <c r="AN806" s="355"/>
      <c r="AO806" s="409"/>
      <c r="AP806" s="357"/>
    </row>
    <row r="807" spans="1:42">
      <c r="A807" s="112" t="s">
        <v>40</v>
      </c>
      <c r="B807" s="112">
        <v>240804</v>
      </c>
      <c r="C807" s="113">
        <v>242111</v>
      </c>
      <c r="D807" s="82" t="s">
        <v>95</v>
      </c>
      <c r="E807" s="82" t="s">
        <v>4626</v>
      </c>
      <c r="F807" s="82" t="s">
        <v>1984</v>
      </c>
      <c r="G807" s="82" t="s">
        <v>2650</v>
      </c>
      <c r="H807" s="115" t="s">
        <v>3896</v>
      </c>
      <c r="I807" s="115" t="s">
        <v>3895</v>
      </c>
      <c r="J807" s="112" t="s">
        <v>43</v>
      </c>
      <c r="K807" s="112" t="s">
        <v>44</v>
      </c>
      <c r="L807" s="362">
        <v>36831</v>
      </c>
      <c r="M807" s="112">
        <f ca="1">DATEDIF(DBGenzai[[#This Row],[生年月日]],TODAY(),"Y")</f>
        <v>25</v>
      </c>
      <c r="N807" s="348">
        <v>1300</v>
      </c>
      <c r="O807" s="116"/>
      <c r="P807" s="348">
        <v>1660</v>
      </c>
      <c r="Q807" s="116"/>
      <c r="R807" s="348">
        <f t="shared" si="13"/>
        <v>360</v>
      </c>
      <c r="S807" s="85">
        <v>260000</v>
      </c>
      <c r="T807" s="78">
        <f>IF(OR(DBGenzai[[#This Row],[標準報酬]]="",DBGenzai[[#This Row],[標準報酬]]=0),"",ROUNDUP(_xlfn.XLOOKUP(DBGenzai[[#This Row],[標準報酬]],HDATE23[月  額],HDATE23[健康保険],"",0,1)-0.5,0))</f>
        <v>13039</v>
      </c>
      <c r="U8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5">
        <f ca="1">IF(DBGenzai[[#This Row],[年齢]]&lt;=69,_xlfn.XLOOKUP(DBGenzai[[#This Row],[標準報酬]],HDATE23[月  額],HDATE23[厚生年金],"",0,1),"0")</f>
        <v>23790</v>
      </c>
      <c r="W807" s="117">
        <v>46232</v>
      </c>
      <c r="X8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4" t="s">
        <v>1712</v>
      </c>
      <c r="Z807" s="112" t="s">
        <v>3012</v>
      </c>
      <c r="AA807" s="115" t="s">
        <v>3273</v>
      </c>
      <c r="AB807" s="115" t="s">
        <v>3274</v>
      </c>
      <c r="AC807" s="104"/>
      <c r="AD807" s="104">
        <v>45506</v>
      </c>
      <c r="AE807" s="104"/>
      <c r="AF807" s="104"/>
      <c r="AG807" s="104">
        <v>45506</v>
      </c>
      <c r="AH807" s="112" t="s">
        <v>3966</v>
      </c>
      <c r="AI807" s="118"/>
      <c r="AJ807" s="100">
        <f>DBGenzai[[#This Row],[入社日]]</f>
        <v>45506</v>
      </c>
      <c r="AK807" s="343"/>
      <c r="AL807" s="355"/>
      <c r="AM807" s="80"/>
      <c r="AN807" s="355"/>
      <c r="AO807" s="409" t="s">
        <v>4394</v>
      </c>
      <c r="AP807" s="357"/>
    </row>
    <row r="808" spans="1:42">
      <c r="A808" s="112" t="s">
        <v>40</v>
      </c>
      <c r="B808" s="112">
        <v>230815</v>
      </c>
      <c r="C808" s="113">
        <v>5579</v>
      </c>
      <c r="D808" s="82" t="s">
        <v>2124</v>
      </c>
      <c r="E808" s="82" t="s">
        <v>4681</v>
      </c>
      <c r="F808" s="82" t="s">
        <v>2682</v>
      </c>
      <c r="G808" s="82" t="s">
        <v>3153</v>
      </c>
      <c r="H808" s="115" t="s">
        <v>2889</v>
      </c>
      <c r="I808" s="115" t="s">
        <v>2890</v>
      </c>
      <c r="J808" s="112" t="s">
        <v>2005</v>
      </c>
      <c r="K808" s="112" t="s">
        <v>1711</v>
      </c>
      <c r="L808" s="362">
        <v>32314</v>
      </c>
      <c r="M808" s="112">
        <f ca="1">DATEDIF(DBGenzai[[#This Row],[生年月日]],TODAY(),"Y")</f>
        <v>37</v>
      </c>
      <c r="N808" s="348">
        <v>1300</v>
      </c>
      <c r="O808" s="116"/>
      <c r="P808" s="348">
        <v>1700</v>
      </c>
      <c r="Q808" s="116"/>
      <c r="R808" s="348">
        <f t="shared" si="13"/>
        <v>400</v>
      </c>
      <c r="S808" s="85">
        <v>240000</v>
      </c>
      <c r="T808" s="78">
        <f>IF(OR(DBGenzai[[#This Row],[標準報酬]]="",DBGenzai[[#This Row],[標準報酬]]=0),"",ROUNDUP(_xlfn.XLOOKUP(DBGenzai[[#This Row],[標準報酬]],HDATE23[月  額],HDATE23[健康保険],"",0,1)-0.5,0))</f>
        <v>12036</v>
      </c>
      <c r="U8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5">
        <f ca="1">IF(DBGenzai[[#This Row],[年齢]]&lt;=69,_xlfn.XLOOKUP(DBGenzai[[#This Row],[標準報酬]],HDATE23[月  額],HDATE23[厚生年金],"",0,1),"0")</f>
        <v>21960</v>
      </c>
      <c r="W808" s="117">
        <v>46548</v>
      </c>
      <c r="X808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4" t="s">
        <v>1712</v>
      </c>
      <c r="Z808" s="80" t="s">
        <v>1369</v>
      </c>
      <c r="AA808" s="83" t="s">
        <v>1704</v>
      </c>
      <c r="AB808" s="83" t="s">
        <v>1702</v>
      </c>
      <c r="AC808" s="104"/>
      <c r="AD808" s="104">
        <v>45140</v>
      </c>
      <c r="AE808" s="104"/>
      <c r="AF808" s="104"/>
      <c r="AG808" s="104" t="s">
        <v>2918</v>
      </c>
      <c r="AH808" s="112" t="s">
        <v>2920</v>
      </c>
      <c r="AI808" s="118"/>
      <c r="AJ808" s="100">
        <f>DBGenzai[[#This Row],[入社日]]</f>
        <v>45140</v>
      </c>
      <c r="AK808" s="343"/>
      <c r="AL808" s="355"/>
      <c r="AM808" s="80"/>
      <c r="AN808" s="355"/>
      <c r="AO808" s="409"/>
      <c r="AP808" s="357"/>
    </row>
    <row r="809" spans="1:42">
      <c r="A809" s="112" t="s">
        <v>114</v>
      </c>
      <c r="B809" s="112">
        <v>210906</v>
      </c>
      <c r="C809" s="113">
        <v>5632</v>
      </c>
      <c r="D809" s="114" t="s">
        <v>3916</v>
      </c>
      <c r="E809" s="82" t="s">
        <v>4688</v>
      </c>
      <c r="F809" s="82" t="s">
        <v>4070</v>
      </c>
      <c r="G809" s="82" t="s">
        <v>3917</v>
      </c>
      <c r="H809" s="115" t="s">
        <v>459</v>
      </c>
      <c r="I809" s="115" t="s">
        <v>460</v>
      </c>
      <c r="J809" s="112" t="s">
        <v>43</v>
      </c>
      <c r="K809" s="112" t="s">
        <v>44</v>
      </c>
      <c r="L809" s="362">
        <v>32441</v>
      </c>
      <c r="M809" s="112">
        <f ca="1">DATEDIF(DBGenzai[[#This Row],[生年月日]],TODAY(),"Y")</f>
        <v>37</v>
      </c>
      <c r="N809" s="348">
        <v>1300</v>
      </c>
      <c r="O809" s="116"/>
      <c r="P809" s="348">
        <v>1700</v>
      </c>
      <c r="Q809" s="116"/>
      <c r="R809" s="348">
        <f t="shared" si="13"/>
        <v>400</v>
      </c>
      <c r="S809" s="85">
        <v>180000</v>
      </c>
      <c r="T809" s="78">
        <f>IF(OR(DBGenzai[[#This Row],[標準報酬]]="",DBGenzai[[#This Row],[標準報酬]]=0),"",ROUNDUP(_xlfn.XLOOKUP(DBGenzai[[#This Row],[標準報酬]],HDATE23[月  額],HDATE23[健康保険],"",0,1)-0.5,0))</f>
        <v>9027</v>
      </c>
      <c r="U8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5">
        <f ca="1">IF(DBGenzai[[#This Row],[年齢]]&lt;=69,_xlfn.XLOOKUP(DBGenzai[[#This Row],[標準報酬]],HDATE23[月  額],HDATE23[厚生年金],"",0,1),"0")</f>
        <v>16470</v>
      </c>
      <c r="W809" s="117">
        <v>45838</v>
      </c>
      <c r="X8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4" t="s">
        <v>1712</v>
      </c>
      <c r="Z809" s="112" t="s">
        <v>3934</v>
      </c>
      <c r="AA809" s="115" t="s">
        <v>3932</v>
      </c>
      <c r="AB809" s="115" t="s">
        <v>3933</v>
      </c>
      <c r="AC809" s="104"/>
      <c r="AD809" s="104">
        <v>45510</v>
      </c>
      <c r="AE809" s="104">
        <v>45562</v>
      </c>
      <c r="AF809" s="104"/>
      <c r="AG809" s="104">
        <v>45510</v>
      </c>
      <c r="AH809" s="112" t="s">
        <v>3965</v>
      </c>
      <c r="AI809" s="118"/>
      <c r="AJ809" s="100">
        <f>DBGenzai[[#This Row],[入社日]]</f>
        <v>45510</v>
      </c>
      <c r="AK809" s="343"/>
      <c r="AL809" s="355"/>
      <c r="AM809" s="80"/>
      <c r="AN809" s="355"/>
      <c r="AO809" s="409"/>
      <c r="AP809" s="357"/>
    </row>
    <row r="810" spans="1:42">
      <c r="A810" s="112" t="s">
        <v>114</v>
      </c>
      <c r="B810" s="112">
        <v>240806</v>
      </c>
      <c r="C810" s="113">
        <v>5634</v>
      </c>
      <c r="D810" s="114" t="s">
        <v>2946</v>
      </c>
      <c r="E810" s="82" t="s">
        <v>4673</v>
      </c>
      <c r="F810" s="82" t="s">
        <v>2672</v>
      </c>
      <c r="G810" s="82"/>
      <c r="H810" s="115" t="s">
        <v>3905</v>
      </c>
      <c r="I810" s="115" t="s">
        <v>3910</v>
      </c>
      <c r="J810" s="112" t="s">
        <v>43</v>
      </c>
      <c r="K810" s="112" t="s">
        <v>44</v>
      </c>
      <c r="L810" s="362">
        <v>34573</v>
      </c>
      <c r="M810" s="112">
        <f ca="1">DATEDIF(DBGenzai[[#This Row],[生年月日]],TODAY(),"Y")</f>
        <v>31</v>
      </c>
      <c r="N810" s="348">
        <v>1300</v>
      </c>
      <c r="O810" s="116"/>
      <c r="P810" s="348">
        <v>1700</v>
      </c>
      <c r="Q810" s="116"/>
      <c r="R810" s="348">
        <f t="shared" si="13"/>
        <v>400</v>
      </c>
      <c r="S810" s="85">
        <v>0</v>
      </c>
      <c r="T810" s="78" t="str">
        <f>IF(OR(DBGenzai[[#This Row],[標準報酬]]="",DBGenzai[[#This Row],[標準報酬]]=0),"",ROUNDUP(_xlfn.XLOOKUP(DBGenzai[[#This Row],[標準報酬]],HDATE23[月  額],HDATE23[健康保険],"",0,1)-0.5,0))</f>
        <v/>
      </c>
      <c r="U8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5">
        <f ca="1">IF(DBGenzai[[#This Row],[年齢]]&lt;=69,_xlfn.XLOOKUP(DBGenzai[[#This Row],[標準報酬]],HDATE23[月  額],HDATE23[厚生年金],"",0,1),"0")</f>
        <v>0</v>
      </c>
      <c r="W810" s="117">
        <v>46381</v>
      </c>
      <c r="X8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4" t="s">
        <v>1712</v>
      </c>
      <c r="Z810" s="112" t="s">
        <v>3935</v>
      </c>
      <c r="AA810" s="115" t="s">
        <v>3936</v>
      </c>
      <c r="AB810" s="115" t="s">
        <v>3937</v>
      </c>
      <c r="AC810" s="104"/>
      <c r="AD810" s="104">
        <v>45510</v>
      </c>
      <c r="AE810" s="104">
        <v>45555</v>
      </c>
      <c r="AF810" s="104"/>
      <c r="AG810" s="104"/>
      <c r="AH810" s="112" t="s">
        <v>3965</v>
      </c>
      <c r="AI810" s="118"/>
      <c r="AJ810" s="100">
        <f>DBGenzai[[#This Row],[入社日]]</f>
        <v>45510</v>
      </c>
      <c r="AK810" s="343"/>
      <c r="AL810" s="355"/>
      <c r="AM810" s="80"/>
      <c r="AN810" s="355"/>
      <c r="AO810" s="409"/>
      <c r="AP810" s="357"/>
    </row>
    <row r="811" spans="1:42">
      <c r="A811" s="112" t="s">
        <v>40</v>
      </c>
      <c r="B811" s="112">
        <v>240807</v>
      </c>
      <c r="C811" s="113"/>
      <c r="D811" s="114" t="s">
        <v>1773</v>
      </c>
      <c r="E811" s="82" t="s">
        <v>4816</v>
      </c>
      <c r="F811" s="82" t="s">
        <v>4819</v>
      </c>
      <c r="G811" s="82" t="s">
        <v>4813</v>
      </c>
      <c r="H811" s="115" t="s">
        <v>3903</v>
      </c>
      <c r="I811" s="115" t="s">
        <v>3904</v>
      </c>
      <c r="J811" s="112" t="s">
        <v>43</v>
      </c>
      <c r="K811" s="112" t="s">
        <v>44</v>
      </c>
      <c r="L811" s="362">
        <v>36969</v>
      </c>
      <c r="M811" s="112">
        <f ca="1">DATEDIF(DBGenzai[[#This Row],[生年月日]],TODAY(),"Y")</f>
        <v>24</v>
      </c>
      <c r="N811" s="348">
        <v>1400</v>
      </c>
      <c r="O811" s="116"/>
      <c r="P811" s="348">
        <v>2000</v>
      </c>
      <c r="Q811" s="85" t="s">
        <v>3945</v>
      </c>
      <c r="R811" s="348">
        <f t="shared" si="13"/>
        <v>600</v>
      </c>
      <c r="S811" s="85">
        <v>320000</v>
      </c>
      <c r="T811" s="78">
        <f>IF(OR(DBGenzai[[#This Row],[標準報酬]]="",DBGenzai[[#This Row],[標準報酬]]=0),"",ROUNDUP(_xlfn.XLOOKUP(DBGenzai[[#This Row],[標準報酬]],HDATE23[月  額],HDATE23[健康保険],"",0,1)-0.5,0))</f>
        <v>16048</v>
      </c>
      <c r="U8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5">
        <f ca="1">IF(DBGenzai[[#This Row],[年齢]]&lt;=69,_xlfn.XLOOKUP(DBGenzai[[#This Row],[標準報酬]],HDATE23[月  額],HDATE23[厚生年金],"",0,1),"0")</f>
        <v>29280</v>
      </c>
      <c r="W811" s="117">
        <v>46964</v>
      </c>
      <c r="X8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4" t="s">
        <v>1712</v>
      </c>
      <c r="Z811" s="112" t="s">
        <v>1798</v>
      </c>
      <c r="AA811" s="83" t="s">
        <v>4022</v>
      </c>
      <c r="AB811" s="115" t="s">
        <v>4023</v>
      </c>
      <c r="AC811" s="104"/>
      <c r="AD811" s="104">
        <v>45510</v>
      </c>
      <c r="AE811" s="104"/>
      <c r="AF811" s="104"/>
      <c r="AG811" s="104">
        <v>45510</v>
      </c>
      <c r="AH811" s="112" t="s">
        <v>3965</v>
      </c>
      <c r="AI811" s="118"/>
      <c r="AJ811" s="100">
        <f>DBGenzai[[#This Row],[入社日]]</f>
        <v>45510</v>
      </c>
      <c r="AK811" s="343"/>
      <c r="AL811" s="355"/>
      <c r="AM811" s="80"/>
      <c r="AN811" s="355"/>
      <c r="AO811" s="409"/>
      <c r="AP811" s="357"/>
    </row>
    <row r="812" spans="1:42">
      <c r="A812" s="112" t="s">
        <v>114</v>
      </c>
      <c r="B812" s="112">
        <v>240808</v>
      </c>
      <c r="C812" s="113"/>
      <c r="D812" s="114" t="s">
        <v>1773</v>
      </c>
      <c r="E812" s="82"/>
      <c r="F812" s="82"/>
      <c r="G812" s="82"/>
      <c r="H812" s="115" t="s">
        <v>3906</v>
      </c>
      <c r="I812" s="115" t="s">
        <v>3907</v>
      </c>
      <c r="J812" s="112" t="s">
        <v>43</v>
      </c>
      <c r="K812" s="112" t="s">
        <v>44</v>
      </c>
      <c r="L812" s="362">
        <v>37028</v>
      </c>
      <c r="M812" s="112">
        <f ca="1">DATEDIF(DBGenzai[[#This Row],[生年月日]],TODAY(),"Y")</f>
        <v>24</v>
      </c>
      <c r="N812" s="348">
        <v>1400</v>
      </c>
      <c r="O812" s="116"/>
      <c r="P812" s="348">
        <v>2000</v>
      </c>
      <c r="Q812" s="85" t="s">
        <v>3945</v>
      </c>
      <c r="R812" s="348">
        <f t="shared" si="13"/>
        <v>600</v>
      </c>
      <c r="S812" s="85">
        <v>190000</v>
      </c>
      <c r="T812" s="78">
        <f>IF(OR(DBGenzai[[#This Row],[標準報酬]]="",DBGenzai[[#This Row],[標準報酬]]=0),"",ROUNDUP(_xlfn.XLOOKUP(DBGenzai[[#This Row],[標準報酬]],HDATE23[月  額],HDATE23[健康保険],"",0,1)-0.5,0))</f>
        <v>9528</v>
      </c>
      <c r="U8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5">
        <f ca="1">IF(DBGenzai[[#This Row],[年齢]]&lt;=69,_xlfn.XLOOKUP(DBGenzai[[#This Row],[標準報酬]],HDATE23[月  額],HDATE23[厚生年金],"",0,1),"0")</f>
        <v>17385</v>
      </c>
      <c r="W812" s="117">
        <v>45868</v>
      </c>
      <c r="X8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4" t="s">
        <v>1712</v>
      </c>
      <c r="Z812" s="80" t="s">
        <v>470</v>
      </c>
      <c r="AA812" s="83" t="s">
        <v>471</v>
      </c>
      <c r="AB812" s="83" t="s">
        <v>1905</v>
      </c>
      <c r="AC812" s="104"/>
      <c r="AD812" s="104">
        <v>45510</v>
      </c>
      <c r="AE812" s="104">
        <v>45807</v>
      </c>
      <c r="AF812" s="104"/>
      <c r="AG812" s="104">
        <v>45510</v>
      </c>
      <c r="AH812" s="112" t="s">
        <v>3965</v>
      </c>
      <c r="AI812" s="118"/>
      <c r="AJ812" s="100">
        <f>DBGenzai[[#This Row],[入社日]]</f>
        <v>45510</v>
      </c>
      <c r="AK812" s="343"/>
      <c r="AL812" s="355"/>
      <c r="AM812" s="80"/>
      <c r="AN812" s="355"/>
      <c r="AO812" s="409"/>
      <c r="AP812" s="357"/>
    </row>
    <row r="813" spans="1:42">
      <c r="A813" s="112" t="s">
        <v>40</v>
      </c>
      <c r="B813" s="112">
        <v>240809</v>
      </c>
      <c r="C813" s="113"/>
      <c r="D813" s="114" t="s">
        <v>1773</v>
      </c>
      <c r="E813" s="101" t="s">
        <v>4816</v>
      </c>
      <c r="F813" s="101" t="s">
        <v>4818</v>
      </c>
      <c r="G813" s="101" t="s">
        <v>4813</v>
      </c>
      <c r="H813" s="115" t="s">
        <v>3918</v>
      </c>
      <c r="I813" s="115" t="s">
        <v>3919</v>
      </c>
      <c r="J813" s="112" t="s">
        <v>43</v>
      </c>
      <c r="K813" s="112" t="s">
        <v>44</v>
      </c>
      <c r="L813" s="362">
        <v>33526</v>
      </c>
      <c r="M813" s="112">
        <f ca="1">DATEDIF(DBGenzai[[#This Row],[生年月日]],TODAY(),"Y")</f>
        <v>34</v>
      </c>
      <c r="N813" s="348">
        <v>1500</v>
      </c>
      <c r="O813" s="116"/>
      <c r="P813" s="348">
        <v>2000</v>
      </c>
      <c r="Q813" s="85" t="s">
        <v>3945</v>
      </c>
      <c r="R813" s="348">
        <f t="shared" si="13"/>
        <v>500</v>
      </c>
      <c r="S813" s="85">
        <v>360000</v>
      </c>
      <c r="T813" s="78">
        <f>IF(OR(DBGenzai[[#This Row],[標準報酬]]="",DBGenzai[[#This Row],[標準報酬]]=0),"",ROUNDUP(_xlfn.XLOOKUP(DBGenzai[[#This Row],[標準報酬]],HDATE23[月  額],HDATE23[健康保険],"",0,1)-0.5,0))</f>
        <v>18054</v>
      </c>
      <c r="U8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5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2" t="s">
        <v>148</v>
      </c>
      <c r="AA813" s="115" t="s">
        <v>149</v>
      </c>
      <c r="AB813" s="115" t="s">
        <v>150</v>
      </c>
      <c r="AC813" s="104">
        <v>45505</v>
      </c>
      <c r="AD813" s="104">
        <v>45510</v>
      </c>
      <c r="AE813" s="104"/>
      <c r="AF813" s="104"/>
      <c r="AG813" s="104">
        <v>45510</v>
      </c>
      <c r="AH813" s="112" t="s">
        <v>3948</v>
      </c>
      <c r="AI813" s="118" t="s">
        <v>3402</v>
      </c>
      <c r="AJ813" s="100">
        <f>DBGenzai[[#This Row],[入社日]]</f>
        <v>45510</v>
      </c>
      <c r="AK813" s="343"/>
      <c r="AL813" s="355"/>
      <c r="AM813" s="80"/>
      <c r="AN813" s="355"/>
      <c r="AO813" s="409"/>
      <c r="AP813" s="357"/>
    </row>
    <row r="814" spans="1:42">
      <c r="A814" s="112" t="s">
        <v>40</v>
      </c>
      <c r="B814" s="112">
        <v>241002</v>
      </c>
      <c r="C814" s="113">
        <v>8210106</v>
      </c>
      <c r="D814" s="82" t="s">
        <v>2127</v>
      </c>
      <c r="E814" s="82" t="s">
        <v>4696</v>
      </c>
      <c r="F814" s="82" t="s">
        <v>4431</v>
      </c>
      <c r="G814" s="82"/>
      <c r="H814" s="115" t="s">
        <v>4039</v>
      </c>
      <c r="I814" s="115" t="s">
        <v>4040</v>
      </c>
      <c r="J814" s="112" t="s">
        <v>43</v>
      </c>
      <c r="K814" s="112" t="s">
        <v>1768</v>
      </c>
      <c r="L814" s="362">
        <v>27190</v>
      </c>
      <c r="M814" s="112">
        <f ca="1">DATEDIF(DBGenzai[[#This Row],[生年月日]],TODAY(),"Y")</f>
        <v>51</v>
      </c>
      <c r="N814" s="348">
        <v>1500</v>
      </c>
      <c r="O814" s="116"/>
      <c r="P814" s="348">
        <v>2150</v>
      </c>
      <c r="Q814" s="116"/>
      <c r="R814" s="348">
        <f t="shared" si="13"/>
        <v>650</v>
      </c>
      <c r="S814" s="85">
        <v>320000</v>
      </c>
      <c r="T814" s="78">
        <f>IF(OR(DBGenzai[[#This Row],[標準報酬]]="",DBGenzai[[#This Row],[標準報酬]]=0),"",ROUNDUP(_xlfn.XLOOKUP(DBGenzai[[#This Row],[標準報酬]],HDATE23[月  額],HDATE23[健康保険],"",0,1)-0.5,0))</f>
        <v>16048</v>
      </c>
      <c r="U814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5">
        <f ca="1">IF(DBGenzai[[#This Row],[年齢]]&lt;=69,_xlfn.XLOOKUP(DBGenzai[[#This Row],[標準報酬]],HDATE23[月  額],HDATE23[厚生年金],"",0,1),"0")</f>
        <v>29280</v>
      </c>
      <c r="W814" s="117">
        <v>46480</v>
      </c>
      <c r="X8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4" t="s">
        <v>1769</v>
      </c>
      <c r="Z814" s="112" t="s">
        <v>4091</v>
      </c>
      <c r="AA814" s="115" t="s">
        <v>4090</v>
      </c>
      <c r="AB814" s="115" t="s">
        <v>4092</v>
      </c>
      <c r="AC814" s="104" t="s">
        <v>1697</v>
      </c>
      <c r="AD814" s="104">
        <v>45566</v>
      </c>
      <c r="AE814" s="104"/>
      <c r="AF814" s="104"/>
      <c r="AG814" s="104">
        <v>45566</v>
      </c>
      <c r="AH814" s="112" t="s">
        <v>4110</v>
      </c>
      <c r="AI814" s="118"/>
      <c r="AJ814" s="100">
        <f>DBGenzai[[#This Row],[入社日]]</f>
        <v>45566</v>
      </c>
      <c r="AK814" s="343"/>
      <c r="AL814" s="355"/>
      <c r="AM814" s="80"/>
      <c r="AN814" s="355"/>
      <c r="AO814" s="409"/>
      <c r="AP814" s="357"/>
    </row>
    <row r="815" spans="1:42">
      <c r="A815" s="112" t="s">
        <v>40</v>
      </c>
      <c r="B815" s="112">
        <v>240805</v>
      </c>
      <c r="C815" s="113">
        <v>5629</v>
      </c>
      <c r="D815" s="114" t="s">
        <v>2946</v>
      </c>
      <c r="E815" s="82" t="s">
        <v>4673</v>
      </c>
      <c r="F815" s="82" t="s">
        <v>2680</v>
      </c>
      <c r="G815" s="101" t="s">
        <v>3153</v>
      </c>
      <c r="H815" s="115" t="s">
        <v>3893</v>
      </c>
      <c r="I815" s="115" t="s">
        <v>3892</v>
      </c>
      <c r="J815" s="112" t="s">
        <v>43</v>
      </c>
      <c r="K815" s="112" t="s">
        <v>44</v>
      </c>
      <c r="L815" s="362">
        <v>33197</v>
      </c>
      <c r="M815" s="112">
        <f ca="1">DATEDIF(DBGenzai[[#This Row],[生年月日]],TODAY(),"Y")</f>
        <v>35</v>
      </c>
      <c r="N815" s="348">
        <v>1300</v>
      </c>
      <c r="O815" s="116"/>
      <c r="P815" s="348">
        <v>1700</v>
      </c>
      <c r="Q815" s="116"/>
      <c r="R815" s="348">
        <f t="shared" si="13"/>
        <v>400</v>
      </c>
      <c r="S815" s="85">
        <v>280000</v>
      </c>
      <c r="T815" s="78">
        <f>IF(OR(DBGenzai[[#This Row],[標準報酬]]="",DBGenzai[[#This Row],[標準報酬]]=0),"",ROUNDUP(_xlfn.XLOOKUP(DBGenzai[[#This Row],[標準報酬]],HDATE23[月  額],HDATE23[健康保険],"",0,1)-0.5,0))</f>
        <v>14042</v>
      </c>
      <c r="U8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5">
        <f ca="1">IF(DBGenzai[[#This Row],[年齢]]&lt;=69,_xlfn.XLOOKUP(DBGenzai[[#This Row],[標準報酬]],HDATE23[月  額],HDATE23[厚生年金],"",0,1),"0")</f>
        <v>25620</v>
      </c>
      <c r="W815" s="117">
        <v>46990</v>
      </c>
      <c r="X8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4" t="s">
        <v>1712</v>
      </c>
      <c r="Z815" s="112" t="s">
        <v>3931</v>
      </c>
      <c r="AA815" s="115" t="s">
        <v>3929</v>
      </c>
      <c r="AB815" s="115" t="s">
        <v>3930</v>
      </c>
      <c r="AC815" s="104" t="s">
        <v>1697</v>
      </c>
      <c r="AD815" s="104">
        <v>45509</v>
      </c>
      <c r="AE815" s="104"/>
      <c r="AF815" s="104"/>
      <c r="AG815" s="104">
        <v>45509</v>
      </c>
      <c r="AH815" s="112" t="s">
        <v>3965</v>
      </c>
      <c r="AI815" s="118"/>
      <c r="AJ815" s="100">
        <f>DBGenzai[[#This Row],[入社日]]</f>
        <v>45509</v>
      </c>
      <c r="AK815" s="343"/>
      <c r="AL815" s="355"/>
      <c r="AM815" s="80"/>
      <c r="AN815" s="355"/>
      <c r="AO815" s="409"/>
      <c r="AP815" s="357"/>
    </row>
    <row r="816" spans="1:42">
      <c r="A816" s="112" t="s">
        <v>114</v>
      </c>
      <c r="B816" s="112">
        <v>210108</v>
      </c>
      <c r="C816" s="113">
        <v>8210104</v>
      </c>
      <c r="D816" s="114" t="s">
        <v>3639</v>
      </c>
      <c r="E816" s="82" t="s">
        <v>2421</v>
      </c>
      <c r="F816" s="82" t="s">
        <v>3162</v>
      </c>
      <c r="G816" s="82"/>
      <c r="H816" s="115" t="s">
        <v>110</v>
      </c>
      <c r="I816" s="115" t="s">
        <v>111</v>
      </c>
      <c r="J816" s="112" t="s">
        <v>43</v>
      </c>
      <c r="K816" s="112" t="s">
        <v>44</v>
      </c>
      <c r="L816" s="362">
        <v>33896</v>
      </c>
      <c r="M816" s="112">
        <f ca="1">DATEDIF(DBGenzai[[#This Row],[生年月日]],TODAY(),"Y")</f>
        <v>33</v>
      </c>
      <c r="N816" s="348">
        <v>1450</v>
      </c>
      <c r="O816" s="116"/>
      <c r="P816" s="348">
        <v>2020</v>
      </c>
      <c r="Q816" s="116"/>
      <c r="R816" s="348">
        <f t="shared" si="13"/>
        <v>570</v>
      </c>
      <c r="S816" s="85">
        <v>200000</v>
      </c>
      <c r="T816" s="78">
        <f>IF(OR(DBGenzai[[#This Row],[標準報酬]]="",DBGenzai[[#This Row],[標準報酬]]=0),"",ROUNDUP(_xlfn.XLOOKUP(DBGenzai[[#This Row],[標準報酬]],HDATE23[月  額],HDATE23[健康保険],"",0,1)-0.5,0))</f>
        <v>10030</v>
      </c>
      <c r="U8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5">
        <f ca="1">IF(DBGenzai[[#This Row],[年齢]]&lt;=69,_xlfn.XLOOKUP(DBGenzai[[#This Row],[標準報酬]],HDATE23[月  額],HDATE23[厚生年金],"",0,1),"0")</f>
        <v>18300</v>
      </c>
      <c r="W816" s="117">
        <v>47267</v>
      </c>
      <c r="X8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4" t="s">
        <v>1712</v>
      </c>
      <c r="Z816" s="112" t="s">
        <v>3995</v>
      </c>
      <c r="AA816" s="115" t="s">
        <v>3996</v>
      </c>
      <c r="AB816" s="115" t="s">
        <v>3811</v>
      </c>
      <c r="AC816" s="104"/>
      <c r="AD816" s="104">
        <v>45523</v>
      </c>
      <c r="AE816" s="104">
        <v>45652</v>
      </c>
      <c r="AF816" s="104"/>
      <c r="AG816" s="104">
        <v>45523</v>
      </c>
      <c r="AH816" s="112" t="s">
        <v>3987</v>
      </c>
      <c r="AI816" s="118"/>
      <c r="AJ816" s="100">
        <f>DBGenzai[[#This Row],[入社日]]</f>
        <v>45523</v>
      </c>
      <c r="AK816" s="343" t="s">
        <v>3837</v>
      </c>
      <c r="AL816" s="355">
        <v>46345</v>
      </c>
      <c r="AM816" s="80" t="s">
        <v>3838</v>
      </c>
      <c r="AN816" s="355">
        <v>46366</v>
      </c>
      <c r="AO816" s="409"/>
      <c r="AP816" s="357"/>
    </row>
    <row r="817" spans="1:42">
      <c r="A817" s="112" t="s">
        <v>114</v>
      </c>
      <c r="B817" s="231">
        <v>240812</v>
      </c>
      <c r="C817" s="397"/>
      <c r="D817" s="232" t="s">
        <v>1773</v>
      </c>
      <c r="E817" s="93" t="s">
        <v>4816</v>
      </c>
      <c r="F817" s="93" t="s">
        <v>4817</v>
      </c>
      <c r="G817" s="93" t="s">
        <v>4813</v>
      </c>
      <c r="H817" s="233" t="s">
        <v>3942</v>
      </c>
      <c r="I817" s="233" t="s">
        <v>3941</v>
      </c>
      <c r="J817" s="231" t="s">
        <v>43</v>
      </c>
      <c r="K817" s="231" t="s">
        <v>44</v>
      </c>
      <c r="L817" s="363">
        <v>34939</v>
      </c>
      <c r="M817" s="112">
        <f ca="1">DATEDIF(DBGenzai[[#This Row],[生年月日]],TODAY(),"Y")</f>
        <v>30</v>
      </c>
      <c r="N817" s="350">
        <v>1500</v>
      </c>
      <c r="O817" s="235"/>
      <c r="P817" s="350">
        <v>2000</v>
      </c>
      <c r="Q817" s="98" t="s">
        <v>3945</v>
      </c>
      <c r="R817" s="350">
        <f t="shared" si="13"/>
        <v>500</v>
      </c>
      <c r="S817" s="98">
        <v>360000</v>
      </c>
      <c r="T817" s="78">
        <f>IF(OR(DBGenzai[[#This Row],[標準報酬]]="",DBGenzai[[#This Row],[標準報酬]]=0),"",ROUNDUP(_xlfn.XLOOKUP(DBGenzai[[#This Row],[標準報酬]],HDATE23[月  額],HDATE23[健康保険],"",0,1)-0.5,0))</f>
        <v>18054</v>
      </c>
      <c r="U817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8">
        <f ca="1">IF(DBGenzai[[#This Row],[年齢]]&lt;=69,_xlfn.XLOOKUP(DBGenzai[[#This Row],[標準報酬]],HDATE23[月  額],HDATE23[厚生年金],"",0,1),"0")</f>
        <v>32940</v>
      </c>
      <c r="W817" s="236">
        <v>45621</v>
      </c>
      <c r="X817" s="437"/>
      <c r="Y817" s="114" t="s">
        <v>1712</v>
      </c>
      <c r="Z817" s="80" t="s">
        <v>470</v>
      </c>
      <c r="AA817" s="83" t="s">
        <v>471</v>
      </c>
      <c r="AB817" s="83" t="s">
        <v>3994</v>
      </c>
      <c r="AC817" s="234"/>
      <c r="AD817" s="234">
        <v>45524</v>
      </c>
      <c r="AE817" s="234">
        <v>45983</v>
      </c>
      <c r="AF817" s="234"/>
      <c r="AG817" s="234">
        <v>45524</v>
      </c>
      <c r="AH817" s="231" t="s">
        <v>3987</v>
      </c>
      <c r="AI817" s="118"/>
      <c r="AJ817" s="100">
        <f>DBGenzai[[#This Row],[入社日]]</f>
        <v>45524</v>
      </c>
      <c r="AK817" s="385"/>
      <c r="AL817" s="386"/>
      <c r="AM817" s="92"/>
      <c r="AN817" s="386"/>
      <c r="AO817" s="409"/>
      <c r="AP817" s="357"/>
    </row>
    <row r="818" spans="1:42">
      <c r="A818" s="112" t="s">
        <v>114</v>
      </c>
      <c r="B818" s="112">
        <v>220506</v>
      </c>
      <c r="C818" s="113">
        <v>242044</v>
      </c>
      <c r="D818" s="232" t="s">
        <v>3916</v>
      </c>
      <c r="E818" s="82" t="s">
        <v>4625</v>
      </c>
      <c r="F818" s="82" t="s">
        <v>3914</v>
      </c>
      <c r="G818" s="82" t="s">
        <v>3094</v>
      </c>
      <c r="H818" s="115" t="s">
        <v>1190</v>
      </c>
      <c r="I818" s="115" t="s">
        <v>1191</v>
      </c>
      <c r="J818" s="231" t="s">
        <v>43</v>
      </c>
      <c r="K818" s="231" t="s">
        <v>44</v>
      </c>
      <c r="L818" s="362">
        <v>35364</v>
      </c>
      <c r="M818" s="112">
        <f ca="1">DATEDIF(DBGenzai[[#This Row],[生年月日]],TODAY(),"Y")</f>
        <v>29</v>
      </c>
      <c r="N818" s="348">
        <v>1300</v>
      </c>
      <c r="O818" s="116"/>
      <c r="P818" s="348">
        <v>1700</v>
      </c>
      <c r="Q818" s="116"/>
      <c r="R818" s="348">
        <f t="shared" si="13"/>
        <v>400</v>
      </c>
      <c r="S818" s="98">
        <v>180000</v>
      </c>
      <c r="T818" s="78">
        <f>IF(OR(DBGenzai[[#This Row],[標準報酬]]="",DBGenzai[[#This Row],[標準報酬]]=0),"",ROUNDUP(_xlfn.XLOOKUP(DBGenzai[[#This Row],[標準報酬]],HDATE23[月  額],HDATE23[健康保険],"",0,1)-0.5,0))</f>
        <v>9027</v>
      </c>
      <c r="U8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5">
        <f ca="1">IF(DBGenzai[[#This Row],[年齢]]&lt;=69,_xlfn.XLOOKUP(DBGenzai[[#This Row],[標準報酬]],HDATE23[月  額],HDATE23[厚生年金],"",0,1),"0")</f>
        <v>16470</v>
      </c>
      <c r="W818" s="117">
        <v>46549</v>
      </c>
      <c r="X8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4" t="s">
        <v>1712</v>
      </c>
      <c r="Z818" s="112" t="s">
        <v>3935</v>
      </c>
      <c r="AA818" s="115" t="s">
        <v>3936</v>
      </c>
      <c r="AB818" s="115" t="s">
        <v>3937</v>
      </c>
      <c r="AC818" s="104"/>
      <c r="AD818" s="104">
        <v>45525</v>
      </c>
      <c r="AE818" s="104">
        <v>45687</v>
      </c>
      <c r="AF818" s="104"/>
      <c r="AG818" s="234">
        <v>45525</v>
      </c>
      <c r="AH818" s="231" t="s">
        <v>4028</v>
      </c>
      <c r="AI818" s="118"/>
      <c r="AJ818" s="100">
        <f>DBGenzai[[#This Row],[入社日]]</f>
        <v>45525</v>
      </c>
      <c r="AK818" s="343"/>
      <c r="AL818" s="355"/>
      <c r="AM818" s="80"/>
      <c r="AN818" s="355"/>
      <c r="AO818" s="409"/>
      <c r="AP818" s="357"/>
    </row>
    <row r="819" spans="1:42">
      <c r="A819" s="112" t="s">
        <v>114</v>
      </c>
      <c r="B819" s="112">
        <v>240813</v>
      </c>
      <c r="C819" s="113">
        <v>5640</v>
      </c>
      <c r="D819" s="232" t="s">
        <v>3916</v>
      </c>
      <c r="E819" s="101" t="s">
        <v>4672</v>
      </c>
      <c r="F819" s="82" t="s">
        <v>4071</v>
      </c>
      <c r="G819" s="101" t="s">
        <v>3153</v>
      </c>
      <c r="H819" s="115" t="s">
        <v>3923</v>
      </c>
      <c r="I819" s="115" t="s">
        <v>4093</v>
      </c>
      <c r="J819" s="231" t="s">
        <v>43</v>
      </c>
      <c r="K819" s="231" t="s">
        <v>44</v>
      </c>
      <c r="L819" s="362">
        <v>31938</v>
      </c>
      <c r="M819" s="112">
        <f ca="1">DATEDIF(DBGenzai[[#This Row],[生年月日]],TODAY(),"Y")</f>
        <v>38</v>
      </c>
      <c r="N819" s="348">
        <v>1300</v>
      </c>
      <c r="O819" s="116"/>
      <c r="P819" s="348">
        <v>1700</v>
      </c>
      <c r="Q819" s="116"/>
      <c r="R819" s="348">
        <f t="shared" si="13"/>
        <v>400</v>
      </c>
      <c r="S819" s="98">
        <v>240000</v>
      </c>
      <c r="T819" s="78">
        <f>IF(OR(DBGenzai[[#This Row],[標準報酬]]="",DBGenzai[[#This Row],[標準報酬]]=0),"",ROUNDUP(_xlfn.XLOOKUP(DBGenzai[[#This Row],[標準報酬]],HDATE23[月  額],HDATE23[健康保険],"",0,1)-0.5,0))</f>
        <v>12036</v>
      </c>
      <c r="U8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5">
        <f ca="1">IF(DBGenzai[[#This Row],[年齢]]&lt;=69,_xlfn.XLOOKUP(DBGenzai[[#This Row],[標準報酬]],HDATE23[月  額],HDATE23[厚生年金],"",0,1),"0")</f>
        <v>21960</v>
      </c>
      <c r="W819" s="117">
        <v>46676</v>
      </c>
      <c r="X8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4" t="s">
        <v>1712</v>
      </c>
      <c r="Z819" s="112" t="s">
        <v>3935</v>
      </c>
      <c r="AA819" s="115" t="s">
        <v>3936</v>
      </c>
      <c r="AB819" s="115" t="s">
        <v>3937</v>
      </c>
      <c r="AC819" s="104"/>
      <c r="AD819" s="104">
        <v>45525</v>
      </c>
      <c r="AE819" s="104">
        <v>45923</v>
      </c>
      <c r="AF819" s="104"/>
      <c r="AG819" s="234">
        <v>45525</v>
      </c>
      <c r="AH819" s="231" t="s">
        <v>4028</v>
      </c>
      <c r="AI819" s="118"/>
      <c r="AJ819" s="100">
        <f>DBGenzai[[#This Row],[入社日]]</f>
        <v>45525</v>
      </c>
      <c r="AK819" s="343"/>
      <c r="AL819" s="355"/>
      <c r="AM819" s="80"/>
      <c r="AN819" s="355"/>
      <c r="AO819" s="409"/>
      <c r="AP819" s="357"/>
    </row>
    <row r="820" spans="1:42">
      <c r="A820" s="112" t="s">
        <v>114</v>
      </c>
      <c r="B820" s="112">
        <v>240814</v>
      </c>
      <c r="C820" s="113">
        <v>4641</v>
      </c>
      <c r="D820" s="114" t="s">
        <v>3916</v>
      </c>
      <c r="E820" s="82" t="s">
        <v>4672</v>
      </c>
      <c r="F820" s="101" t="s">
        <v>3196</v>
      </c>
      <c r="G820" s="101" t="s">
        <v>3153</v>
      </c>
      <c r="H820" s="115" t="s">
        <v>3924</v>
      </c>
      <c r="I820" s="115" t="s">
        <v>3925</v>
      </c>
      <c r="J820" s="231" t="s">
        <v>43</v>
      </c>
      <c r="K820" s="231" t="s">
        <v>44</v>
      </c>
      <c r="L820" s="362">
        <v>34097</v>
      </c>
      <c r="M820" s="112">
        <f ca="1">DATEDIF(DBGenzai[[#This Row],[生年月日]],TODAY(),"Y")</f>
        <v>32</v>
      </c>
      <c r="N820" s="348">
        <v>1300</v>
      </c>
      <c r="O820" s="116"/>
      <c r="P820" s="348">
        <v>1700</v>
      </c>
      <c r="Q820" s="116"/>
      <c r="R820" s="348">
        <f t="shared" si="13"/>
        <v>400</v>
      </c>
      <c r="S820" s="98">
        <v>180000</v>
      </c>
      <c r="T820" s="78">
        <f>IF(OR(DBGenzai[[#This Row],[標準報酬]]="",DBGenzai[[#This Row],[標準報酬]]=0),"",ROUNDUP(_xlfn.XLOOKUP(DBGenzai[[#This Row],[標準報酬]],HDATE23[月  額],HDATE23[健康保険],"",0,1)-0.5,0))</f>
        <v>9027</v>
      </c>
      <c r="U8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5">
        <f ca="1">IF(DBGenzai[[#This Row],[年齢]]&lt;=69,_xlfn.XLOOKUP(DBGenzai[[#This Row],[標準報酬]],HDATE23[月  額],HDATE23[厚生年金],"",0,1),"0")</f>
        <v>16470</v>
      </c>
      <c r="W820" s="86">
        <v>46058</v>
      </c>
      <c r="X8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4" t="s">
        <v>1712</v>
      </c>
      <c r="Z820" s="112" t="s">
        <v>4011</v>
      </c>
      <c r="AA820" s="115" t="s">
        <v>4009</v>
      </c>
      <c r="AB820" s="115" t="s">
        <v>4010</v>
      </c>
      <c r="AC820" s="104" t="s">
        <v>1697</v>
      </c>
      <c r="AD820" s="104">
        <v>45525</v>
      </c>
      <c r="AE820" s="104">
        <v>45825</v>
      </c>
      <c r="AF820" s="104"/>
      <c r="AG820" s="104">
        <v>45525</v>
      </c>
      <c r="AH820" s="231" t="s">
        <v>4028</v>
      </c>
      <c r="AI820" s="118"/>
      <c r="AJ820" s="100">
        <f>DBGenzai[[#This Row],[入社日]]</f>
        <v>45525</v>
      </c>
      <c r="AK820" s="343"/>
      <c r="AL820" s="355"/>
      <c r="AM820" s="80"/>
      <c r="AN820" s="355"/>
      <c r="AO820" s="409"/>
      <c r="AP820" s="357"/>
    </row>
    <row r="821" spans="1:42">
      <c r="A821" s="112" t="s">
        <v>40</v>
      </c>
      <c r="B821" s="112">
        <v>240801</v>
      </c>
      <c r="C821" s="113">
        <v>5630</v>
      </c>
      <c r="D821" s="114" t="s">
        <v>2946</v>
      </c>
      <c r="E821" s="82" t="s">
        <v>4694</v>
      </c>
      <c r="F821" s="82" t="s">
        <v>4069</v>
      </c>
      <c r="G821" s="101" t="s">
        <v>3153</v>
      </c>
      <c r="H821" s="115" t="s">
        <v>3890</v>
      </c>
      <c r="I821" s="115" t="s">
        <v>3891</v>
      </c>
      <c r="J821" s="231" t="s">
        <v>43</v>
      </c>
      <c r="K821" s="231" t="s">
        <v>44</v>
      </c>
      <c r="L821" s="362">
        <v>35005</v>
      </c>
      <c r="M821" s="112">
        <f ca="1">DATEDIF(DBGenzai[[#This Row],[生年月日]],TODAY(),"Y")</f>
        <v>30</v>
      </c>
      <c r="N821" s="348">
        <v>1300</v>
      </c>
      <c r="O821" s="116"/>
      <c r="P821" s="348">
        <v>1700</v>
      </c>
      <c r="Q821" s="116"/>
      <c r="R821" s="348">
        <f t="shared" si="13"/>
        <v>400</v>
      </c>
      <c r="S821" s="85">
        <v>170000</v>
      </c>
      <c r="T821" s="78">
        <f>IF(OR(DBGenzai[[#This Row],[標準報酬]]="",DBGenzai[[#This Row],[標準報酬]]=0),"",ROUNDUP(_xlfn.XLOOKUP(DBGenzai[[#This Row],[標準報酬]],HDATE23[月  額],HDATE23[健康保険],"",0,1)-0.5,0))</f>
        <v>8525</v>
      </c>
      <c r="U8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5">
        <f ca="1">IF(DBGenzai[[#This Row],[年齢]]&lt;=69,_xlfn.XLOOKUP(DBGenzai[[#This Row],[標準報酬]],HDATE23[月  額],HDATE23[厚生年金],"",0,1),"0")</f>
        <v>15555</v>
      </c>
      <c r="W821" s="117">
        <v>46457</v>
      </c>
      <c r="X8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4" t="s">
        <v>1712</v>
      </c>
      <c r="Z821" s="80" t="s">
        <v>1369</v>
      </c>
      <c r="AA821" s="83" t="s">
        <v>1370</v>
      </c>
      <c r="AB821" s="83" t="s">
        <v>1371</v>
      </c>
      <c r="AC821" s="104"/>
      <c r="AD821" s="104">
        <v>45894</v>
      </c>
      <c r="AE821" s="104"/>
      <c r="AF821" s="104"/>
      <c r="AG821" s="104">
        <v>45894</v>
      </c>
      <c r="AH821" s="231" t="s">
        <v>4914</v>
      </c>
      <c r="AI821" s="118"/>
      <c r="AJ821" s="100">
        <f>DBGenzai[[#This Row],[入社日]]</f>
        <v>45894</v>
      </c>
      <c r="AK821" s="343"/>
      <c r="AL821" s="355"/>
      <c r="AM821" s="80"/>
      <c r="AN821" s="355"/>
      <c r="AO821" s="409"/>
      <c r="AP821" s="357"/>
    </row>
    <row r="822" spans="1:42">
      <c r="A822" s="112" t="s">
        <v>40</v>
      </c>
      <c r="B822" s="112">
        <v>231011</v>
      </c>
      <c r="C822" s="113">
        <v>8210107</v>
      </c>
      <c r="D822" s="82" t="s">
        <v>2127</v>
      </c>
      <c r="E822" s="83" t="s">
        <v>4693</v>
      </c>
      <c r="F822" s="82" t="s">
        <v>4442</v>
      </c>
      <c r="G822" s="82"/>
      <c r="H822" s="115" t="s">
        <v>3740</v>
      </c>
      <c r="I822" s="115" t="s">
        <v>3741</v>
      </c>
      <c r="J822" s="231" t="s">
        <v>43</v>
      </c>
      <c r="K822" s="231" t="s">
        <v>44</v>
      </c>
      <c r="L822" s="362">
        <v>31659</v>
      </c>
      <c r="M822" s="112">
        <f ca="1">DATEDIF(DBGenzai[[#This Row],[生年月日]],TODAY(),"Y")</f>
        <v>39</v>
      </c>
      <c r="N822" s="348">
        <v>1500</v>
      </c>
      <c r="O822" s="116"/>
      <c r="P822" s="348">
        <v>2150</v>
      </c>
      <c r="Q822" s="116"/>
      <c r="R822" s="348">
        <f t="shared" si="13"/>
        <v>650</v>
      </c>
      <c r="S822" s="85">
        <v>340000</v>
      </c>
      <c r="T822" s="78">
        <f>IF(OR(DBGenzai[[#This Row],[標準報酬]]="",DBGenzai[[#This Row],[標準報酬]]=0),"",ROUNDUP(_xlfn.XLOOKUP(DBGenzai[[#This Row],[標準報酬]],HDATE23[月  額],HDATE23[健康保険],"",0,1)-0.5,0))</f>
        <v>17051</v>
      </c>
      <c r="U8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5">
        <f ca="1">IF(DBGenzai[[#This Row],[年齢]]&lt;=69,_xlfn.XLOOKUP(DBGenzai[[#This Row],[標準報酬]],HDATE23[月  額],HDATE23[厚生年金],"",0,1),"0")</f>
        <v>31110</v>
      </c>
      <c r="W822" s="117">
        <v>46668</v>
      </c>
      <c r="X82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4" t="s">
        <v>1712</v>
      </c>
      <c r="Z822" s="112" t="s">
        <v>2775</v>
      </c>
      <c r="AA822" s="115" t="s">
        <v>3062</v>
      </c>
      <c r="AB822" s="115" t="s">
        <v>3074</v>
      </c>
      <c r="AC822" s="104">
        <v>45441</v>
      </c>
      <c r="AD822" s="104">
        <v>45446</v>
      </c>
      <c r="AE822" s="104"/>
      <c r="AF822" s="104"/>
      <c r="AG822" s="104" t="s">
        <v>3803</v>
      </c>
      <c r="AH822" s="112" t="s">
        <v>3801</v>
      </c>
      <c r="AI822" s="118" t="s">
        <v>4210</v>
      </c>
      <c r="AJ822" s="100">
        <f>DBGenzai[[#This Row],[入社日]]</f>
        <v>45446</v>
      </c>
      <c r="AK822" s="343"/>
      <c r="AL822" s="355"/>
      <c r="AM822" s="80"/>
      <c r="AN822" s="355"/>
      <c r="AO822" s="409"/>
      <c r="AP822" s="357"/>
    </row>
    <row r="823" spans="1:42">
      <c r="A823" s="112" t="s">
        <v>114</v>
      </c>
      <c r="B823" s="112">
        <v>240816</v>
      </c>
      <c r="C823" s="113"/>
      <c r="D823" s="114" t="s">
        <v>1773</v>
      </c>
      <c r="E823" s="82"/>
      <c r="F823" s="82"/>
      <c r="G823" s="82"/>
      <c r="H823" s="115" t="s">
        <v>3950</v>
      </c>
      <c r="I823" s="115" t="s">
        <v>3951</v>
      </c>
      <c r="J823" s="231" t="s">
        <v>43</v>
      </c>
      <c r="K823" s="231" t="s">
        <v>44</v>
      </c>
      <c r="L823" s="362">
        <v>36622</v>
      </c>
      <c r="M823" s="112">
        <f ca="1">DATEDIF(DBGenzai[[#This Row],[生年月日]],TODAY(),"Y")</f>
        <v>25</v>
      </c>
      <c r="N823" s="348">
        <v>1400</v>
      </c>
      <c r="O823" s="116"/>
      <c r="P823" s="348">
        <v>2000</v>
      </c>
      <c r="Q823" s="116"/>
      <c r="R823" s="348">
        <f t="shared" si="13"/>
        <v>600</v>
      </c>
      <c r="S823" s="85">
        <v>190000</v>
      </c>
      <c r="T823" s="78">
        <f>IF(OR(DBGenzai[[#This Row],[標準報酬]]="",DBGenzai[[#This Row],[標準報酬]]=0),"",ROUNDUP(_xlfn.XLOOKUP(DBGenzai[[#This Row],[標準報酬]],HDATE23[月  額],HDATE23[健康保険],"",0,1)-0.5,0))</f>
        <v>9528</v>
      </c>
      <c r="U8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5">
        <f ca="1">IF(DBGenzai[[#This Row],[年齢]]&lt;=69,_xlfn.XLOOKUP(DBGenzai[[#This Row],[標準報酬]],HDATE23[月  額],HDATE23[厚生年金],"",0,1),"0")</f>
        <v>17385</v>
      </c>
      <c r="W823" s="117">
        <v>45890</v>
      </c>
      <c r="X8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4" t="s">
        <v>1712</v>
      </c>
      <c r="Z823" s="112" t="s">
        <v>4021</v>
      </c>
      <c r="AA823" s="83" t="s">
        <v>4022</v>
      </c>
      <c r="AB823" s="115" t="s">
        <v>4023</v>
      </c>
      <c r="AC823" s="104"/>
      <c r="AD823" s="104">
        <v>45531</v>
      </c>
      <c r="AE823" s="104">
        <v>45792</v>
      </c>
      <c r="AF823" s="104"/>
      <c r="AG823" s="104">
        <v>45531</v>
      </c>
      <c r="AH823" s="112" t="s">
        <v>4041</v>
      </c>
      <c r="AI823" s="118"/>
      <c r="AJ823" s="100">
        <f>DBGenzai[[#This Row],[入社日]]</f>
        <v>45531</v>
      </c>
      <c r="AK823" s="343"/>
      <c r="AL823" s="355"/>
      <c r="AM823" s="80"/>
      <c r="AN823" s="355"/>
      <c r="AO823" s="409"/>
      <c r="AP823" s="357"/>
    </row>
    <row r="824" spans="1:42">
      <c r="A824" s="112" t="s">
        <v>114</v>
      </c>
      <c r="B824" s="112">
        <v>240817</v>
      </c>
      <c r="C824" s="113"/>
      <c r="D824" s="114" t="s">
        <v>1773</v>
      </c>
      <c r="E824" s="82"/>
      <c r="F824" s="82"/>
      <c r="G824" s="82"/>
      <c r="H824" s="115" t="s">
        <v>3952</v>
      </c>
      <c r="I824" s="115" t="s">
        <v>3953</v>
      </c>
      <c r="J824" s="112" t="s">
        <v>43</v>
      </c>
      <c r="K824" s="112" t="s">
        <v>44</v>
      </c>
      <c r="L824" s="362">
        <v>36188</v>
      </c>
      <c r="M824" s="112">
        <f ca="1">DATEDIF(DBGenzai[[#This Row],[生年月日]],TODAY(),"Y")</f>
        <v>26</v>
      </c>
      <c r="N824" s="348">
        <v>1400</v>
      </c>
      <c r="O824" s="116"/>
      <c r="P824" s="348">
        <v>2000</v>
      </c>
      <c r="Q824" s="116"/>
      <c r="R824" s="348">
        <f t="shared" si="13"/>
        <v>600</v>
      </c>
      <c r="S824" s="85">
        <v>190000</v>
      </c>
      <c r="T824" s="78">
        <f>IF(OR(DBGenzai[[#This Row],[標準報酬]]="",DBGenzai[[#This Row],[標準報酬]]=0),"",ROUNDUP(_xlfn.XLOOKUP(DBGenzai[[#This Row],[標準報酬]],HDATE23[月  額],HDATE23[健康保険],"",0,1)-0.5,0))</f>
        <v>9528</v>
      </c>
      <c r="U8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5">
        <f ca="1">IF(DBGenzai[[#This Row],[年齢]]&lt;=69,_xlfn.XLOOKUP(DBGenzai[[#This Row],[標準報酬]],HDATE23[月  額],HDATE23[厚生年金],"",0,1),"0")</f>
        <v>17385</v>
      </c>
      <c r="W824" s="117">
        <v>45890</v>
      </c>
      <c r="X8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4" t="s">
        <v>1712</v>
      </c>
      <c r="Z824" s="112" t="s">
        <v>4021</v>
      </c>
      <c r="AA824" s="83" t="s">
        <v>4022</v>
      </c>
      <c r="AB824" s="115" t="s">
        <v>4023</v>
      </c>
      <c r="AC824" s="104"/>
      <c r="AD824" s="104">
        <v>45531</v>
      </c>
      <c r="AE824" s="104">
        <v>45807</v>
      </c>
      <c r="AF824" s="104"/>
      <c r="AG824" s="104">
        <v>45531</v>
      </c>
      <c r="AH824" s="112" t="s">
        <v>4041</v>
      </c>
      <c r="AI824" s="118"/>
      <c r="AJ824" s="100">
        <f>DBGenzai[[#This Row],[入社日]]</f>
        <v>45531</v>
      </c>
      <c r="AK824" s="343"/>
      <c r="AL824" s="355"/>
      <c r="AM824" s="80"/>
      <c r="AN824" s="355"/>
      <c r="AO824" s="409"/>
      <c r="AP824" s="357"/>
    </row>
    <row r="825" spans="1:42">
      <c r="A825" s="111" t="s">
        <v>40</v>
      </c>
      <c r="B825" s="112">
        <v>240818</v>
      </c>
      <c r="C825" s="113"/>
      <c r="D825" s="114" t="s">
        <v>1773</v>
      </c>
      <c r="E825" s="101" t="s">
        <v>4811</v>
      </c>
      <c r="F825" s="74" t="s">
        <v>4821</v>
      </c>
      <c r="G825" s="458" t="s">
        <v>4820</v>
      </c>
      <c r="H825" s="115" t="s">
        <v>3954</v>
      </c>
      <c r="I825" s="115" t="s">
        <v>3955</v>
      </c>
      <c r="J825" s="112" t="s">
        <v>43</v>
      </c>
      <c r="K825" s="112" t="s">
        <v>44</v>
      </c>
      <c r="L825" s="362">
        <v>37108</v>
      </c>
      <c r="M825" s="112">
        <f ca="1">DATEDIF(DBGenzai[[#This Row],[生年月日]],TODAY(),"Y")</f>
        <v>24</v>
      </c>
      <c r="N825" s="348">
        <v>1600</v>
      </c>
      <c r="O825" s="116"/>
      <c r="P825" s="348">
        <v>2100</v>
      </c>
      <c r="Q825" s="116"/>
      <c r="R825" s="348">
        <f t="shared" si="13"/>
        <v>500</v>
      </c>
      <c r="S825" s="85">
        <v>360000</v>
      </c>
      <c r="T825" s="78">
        <f>IF(OR(DBGenzai[[#This Row],[標準報酬]]="",DBGenzai[[#This Row],[標準報酬]]=0),"",ROUNDUP(_xlfn.XLOOKUP(DBGenzai[[#This Row],[標準報酬]],HDATE23[月  額],HDATE23[健康保険],"",0,1)-0.5,0))</f>
        <v>18054</v>
      </c>
      <c r="U8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5">
        <f ca="1">IF(DBGenzai[[#This Row],[年齢]]&lt;=69,_xlfn.XLOOKUP(DBGenzai[[#This Row],[標準報酬]],HDATE23[月  額],HDATE23[厚生年金],"",0,1),"0")</f>
        <v>32940</v>
      </c>
      <c r="W825" s="117">
        <v>46255</v>
      </c>
      <c r="X8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4" t="s">
        <v>1712</v>
      </c>
      <c r="Z825" s="112" t="s">
        <v>4021</v>
      </c>
      <c r="AA825" s="83" t="s">
        <v>4022</v>
      </c>
      <c r="AB825" s="115" t="s">
        <v>4023</v>
      </c>
      <c r="AC825" s="104"/>
      <c r="AD825" s="104">
        <v>45531</v>
      </c>
      <c r="AE825" s="104"/>
      <c r="AF825" s="104"/>
      <c r="AG825" s="104">
        <v>45531</v>
      </c>
      <c r="AH825" s="231" t="s">
        <v>4041</v>
      </c>
      <c r="AI825" s="118"/>
      <c r="AJ825" s="100">
        <f>DBGenzai[[#This Row],[入社日]]</f>
        <v>45531</v>
      </c>
      <c r="AK825" s="343"/>
      <c r="AL825" s="355"/>
      <c r="AM825" s="80"/>
      <c r="AN825" s="355"/>
      <c r="AO825" s="409"/>
      <c r="AP825" s="357"/>
    </row>
    <row r="826" spans="1:42">
      <c r="A826" s="79" t="s">
        <v>40</v>
      </c>
      <c r="B826" s="112">
        <v>211012</v>
      </c>
      <c r="C826" s="394">
        <v>8210108</v>
      </c>
      <c r="D826" s="82" t="s">
        <v>2129</v>
      </c>
      <c r="E826" s="101" t="s">
        <v>2418</v>
      </c>
      <c r="F826" s="101" t="s">
        <v>2418</v>
      </c>
      <c r="G826" s="101"/>
      <c r="H826" s="83" t="s">
        <v>2070</v>
      </c>
      <c r="I826" s="97" t="s">
        <v>2069</v>
      </c>
      <c r="J826" s="80" t="s">
        <v>43</v>
      </c>
      <c r="K826" s="80" t="s">
        <v>44</v>
      </c>
      <c r="L826" s="360">
        <v>34946</v>
      </c>
      <c r="M826" s="80">
        <f ca="1">DATEDIF(DBGenzai[[#This Row],[生年月日]],TODAY(),"Y")</f>
        <v>30</v>
      </c>
      <c r="N826" s="349">
        <v>1500</v>
      </c>
      <c r="O826" s="98"/>
      <c r="P826" s="349">
        <v>2150</v>
      </c>
      <c r="Q826" s="98"/>
      <c r="R826" s="349">
        <f t="shared" si="13"/>
        <v>650</v>
      </c>
      <c r="S826" s="98">
        <v>340000</v>
      </c>
      <c r="T826" s="78">
        <f>IF(OR(DBGenzai[[#This Row],[標準報酬]]="",DBGenzai[[#This Row],[標準報酬]]=0),"",ROUNDUP(_xlfn.XLOOKUP(DBGenzai[[#This Row],[標準報酬]],HDATE23[月  額],HDATE23[健康保険],"",0,1)-0.5,0))</f>
        <v>17051</v>
      </c>
      <c r="U826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8">
        <f ca="1">IF(DBGenzai[[#This Row],[年齢]]&lt;=69,_xlfn.XLOOKUP(DBGenzai[[#This Row],[標準報酬]],HDATE23[月  額],HDATE23[厚生年金],"",0,1),"0")</f>
        <v>31110</v>
      </c>
      <c r="W826" s="280">
        <v>46633</v>
      </c>
      <c r="X826" s="414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3" t="s">
        <v>46</v>
      </c>
      <c r="Z826" s="92" t="s">
        <v>2660</v>
      </c>
      <c r="AA826" s="97" t="s">
        <v>2661</v>
      </c>
      <c r="AB826" s="97" t="s">
        <v>2742</v>
      </c>
      <c r="AC826" s="87" t="s">
        <v>1697</v>
      </c>
      <c r="AD826" s="99">
        <v>45635</v>
      </c>
      <c r="AE826" s="99"/>
      <c r="AF826" s="99"/>
      <c r="AG826" s="234">
        <v>45635</v>
      </c>
      <c r="AH826" s="234" t="s">
        <v>4220</v>
      </c>
      <c r="AJ826" s="100">
        <f>DBGenzai[[#This Row],[入社日]]</f>
        <v>45635</v>
      </c>
      <c r="AK826" s="385" t="s">
        <v>3837</v>
      </c>
      <c r="AL826" s="386">
        <v>45934</v>
      </c>
      <c r="AM826" s="92" t="s">
        <v>3838</v>
      </c>
      <c r="AN826" s="386">
        <v>46168</v>
      </c>
      <c r="AO826" s="409"/>
      <c r="AP826" s="357"/>
    </row>
    <row r="827" spans="1:42">
      <c r="A827" s="79" t="s">
        <v>114</v>
      </c>
      <c r="B827" s="112">
        <v>240901</v>
      </c>
      <c r="C827" s="113">
        <v>5643</v>
      </c>
      <c r="D827" s="114" t="s">
        <v>2946</v>
      </c>
      <c r="E827" s="82" t="s">
        <v>4673</v>
      </c>
      <c r="F827" s="82" t="s">
        <v>2672</v>
      </c>
      <c r="G827" s="101" t="s">
        <v>3153</v>
      </c>
      <c r="H827" s="115" t="s">
        <v>3959</v>
      </c>
      <c r="I827" s="115" t="s">
        <v>3960</v>
      </c>
      <c r="J827" s="112" t="s">
        <v>43</v>
      </c>
      <c r="K827" s="112" t="s">
        <v>44</v>
      </c>
      <c r="L827" s="362">
        <v>34167</v>
      </c>
      <c r="M827" s="112">
        <f ca="1">DATEDIF(DBGenzai[[#This Row],[生年月日]],TODAY(),"Y")</f>
        <v>32</v>
      </c>
      <c r="N827" s="348">
        <v>1300</v>
      </c>
      <c r="O827" s="116"/>
      <c r="P827" s="348">
        <v>1700</v>
      </c>
      <c r="Q827" s="116"/>
      <c r="R827" s="348">
        <f t="shared" si="13"/>
        <v>400</v>
      </c>
      <c r="S827" s="98">
        <v>220000</v>
      </c>
      <c r="T827" s="78">
        <f>IF(OR(DBGenzai[[#This Row],[標準報酬]]="",DBGenzai[[#This Row],[標準報酬]]=0),"",ROUNDUP(_xlfn.XLOOKUP(DBGenzai[[#This Row],[標準報酬]],HDATE23[月  額],HDATE23[健康保険],"",0,1)-0.5,0))</f>
        <v>11033</v>
      </c>
      <c r="U8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5">
        <f ca="1">IF(DBGenzai[[#This Row],[年齢]]&lt;=69,_xlfn.XLOOKUP(DBGenzai[[#This Row],[標準報酬]],HDATE23[月  額],HDATE23[厚生年金],"",0,1),"0")</f>
        <v>20130</v>
      </c>
      <c r="W827" s="86">
        <v>46058</v>
      </c>
      <c r="X8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4" t="s">
        <v>1712</v>
      </c>
      <c r="Z827" s="112" t="s">
        <v>3935</v>
      </c>
      <c r="AA827" s="115" t="s">
        <v>4072</v>
      </c>
      <c r="AB827" s="115" t="s">
        <v>4073</v>
      </c>
      <c r="AC827" s="104" t="s">
        <v>1697</v>
      </c>
      <c r="AD827" s="104">
        <v>45537</v>
      </c>
      <c r="AE827" s="104">
        <v>45776</v>
      </c>
      <c r="AF827" s="104"/>
      <c r="AG827" s="104">
        <v>45537</v>
      </c>
      <c r="AH827" s="112" t="s">
        <v>1772</v>
      </c>
      <c r="AI827" s="118"/>
      <c r="AJ827" s="100">
        <f>DBGenzai[[#This Row],[入社日]]</f>
        <v>45537</v>
      </c>
      <c r="AK827" s="343"/>
      <c r="AL827" s="355"/>
      <c r="AM827" s="80"/>
      <c r="AN827" s="355"/>
      <c r="AO827" s="409"/>
      <c r="AP827" s="357"/>
    </row>
    <row r="828" spans="1:42">
      <c r="A828" s="111" t="s">
        <v>40</v>
      </c>
      <c r="B828" s="231">
        <v>240811</v>
      </c>
      <c r="C828" s="397">
        <v>5635</v>
      </c>
      <c r="D828" s="232" t="s">
        <v>2946</v>
      </c>
      <c r="E828" s="82" t="s">
        <v>4672</v>
      </c>
      <c r="F828" s="82" t="s">
        <v>4071</v>
      </c>
      <c r="G828" s="101" t="s">
        <v>3153</v>
      </c>
      <c r="H828" s="233" t="s">
        <v>3912</v>
      </c>
      <c r="I828" s="233" t="s">
        <v>3913</v>
      </c>
      <c r="J828" s="231" t="s">
        <v>43</v>
      </c>
      <c r="K828" s="231" t="s">
        <v>44</v>
      </c>
      <c r="L828" s="363">
        <v>32633</v>
      </c>
      <c r="M828" s="231">
        <f ca="1">DATEDIF(DBGenzai[[#This Row],[生年月日]],TODAY(),"Y")</f>
        <v>36</v>
      </c>
      <c r="N828" s="350">
        <v>1300</v>
      </c>
      <c r="O828" s="235"/>
      <c r="P828" s="350">
        <v>1700</v>
      </c>
      <c r="Q828" s="235"/>
      <c r="R828" s="350">
        <f t="shared" si="13"/>
        <v>400</v>
      </c>
      <c r="S828" s="98">
        <v>280000</v>
      </c>
      <c r="T828" s="78">
        <f>IF(OR(DBGenzai[[#This Row],[標準報酬]]="",DBGenzai[[#This Row],[標準報酬]]=0),"",ROUNDUP(_xlfn.XLOOKUP(DBGenzai[[#This Row],[標準報酬]],HDATE23[月  額],HDATE23[健康保険],"",0,1)-0.5,0))</f>
        <v>14042</v>
      </c>
      <c r="U828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8">
        <f ca="1">IF(DBGenzai[[#This Row],[年齢]]&lt;=69,_xlfn.XLOOKUP(DBGenzai[[#This Row],[標準報酬]],HDATE23[月  額],HDATE23[厚生年金],"",0,1),"0")</f>
        <v>25620</v>
      </c>
      <c r="W828" s="236">
        <v>46170</v>
      </c>
      <c r="X828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2" t="s">
        <v>1712</v>
      </c>
      <c r="Z828" s="231" t="s">
        <v>3938</v>
      </c>
      <c r="AA828" s="233" t="s">
        <v>3939</v>
      </c>
      <c r="AB828" s="233" t="s">
        <v>3940</v>
      </c>
      <c r="AC828" s="234" t="s">
        <v>1697</v>
      </c>
      <c r="AD828" s="234">
        <v>45512</v>
      </c>
      <c r="AE828" s="234"/>
      <c r="AF828" s="234"/>
      <c r="AG828" s="234">
        <v>45512</v>
      </c>
      <c r="AH828" s="231" t="s">
        <v>3988</v>
      </c>
      <c r="AI828" s="118"/>
      <c r="AJ828" s="100">
        <f>DBGenzai[[#This Row],[入社日]]</f>
        <v>45512</v>
      </c>
      <c r="AK828" s="385"/>
      <c r="AL828" s="386"/>
      <c r="AM828" s="92"/>
      <c r="AN828" s="386"/>
      <c r="AO828" s="409"/>
      <c r="AP828" s="357"/>
    </row>
    <row r="829" spans="1:42">
      <c r="A829" s="79" t="s">
        <v>114</v>
      </c>
      <c r="B829" s="112">
        <v>240903</v>
      </c>
      <c r="C829" s="113">
        <v>212051</v>
      </c>
      <c r="D829" s="82" t="s">
        <v>107</v>
      </c>
      <c r="E829" s="262" t="s">
        <v>4695</v>
      </c>
      <c r="F829" s="82" t="s">
        <v>1857</v>
      </c>
      <c r="G829" s="82" t="s">
        <v>3091</v>
      </c>
      <c r="H829" s="115" t="s">
        <v>3963</v>
      </c>
      <c r="I829" s="115" t="s">
        <v>3964</v>
      </c>
      <c r="J829" s="112" t="s">
        <v>2005</v>
      </c>
      <c r="K829" s="112" t="s">
        <v>1768</v>
      </c>
      <c r="L829" s="362">
        <v>28501</v>
      </c>
      <c r="M829" s="112">
        <f ca="1">DATEDIF(DBGenzai[[#This Row],[生年月日]],TODAY(),"Y")</f>
        <v>47</v>
      </c>
      <c r="N829" s="348">
        <v>1400</v>
      </c>
      <c r="O829" s="116"/>
      <c r="P829" s="348">
        <v>1750</v>
      </c>
      <c r="Q829" s="116"/>
      <c r="R829" s="348">
        <f t="shared" si="13"/>
        <v>350</v>
      </c>
      <c r="S829" s="85">
        <v>220000</v>
      </c>
      <c r="T829" s="78">
        <f>IF(OR(DBGenzai[[#This Row],[標準報酬]]="",DBGenzai[[#This Row],[標準報酬]]=0),"",ROUNDUP(_xlfn.XLOOKUP(DBGenzai[[#This Row],[標準報酬]],HDATE23[月  額],HDATE23[健康保険],"",0,1)-0.5,0))</f>
        <v>11033</v>
      </c>
      <c r="U829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5">
        <f ca="1">IF(DBGenzai[[#This Row],[年齢]]&lt;=69,_xlfn.XLOOKUP(DBGenzai[[#This Row],[標準報酬]],HDATE23[月  額],HDATE23[厚生年金],"",0,1),"0")</f>
        <v>20130</v>
      </c>
      <c r="W829" s="117">
        <v>46474</v>
      </c>
      <c r="X8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4" t="s">
        <v>1880</v>
      </c>
      <c r="Z829" s="112" t="s">
        <v>4050</v>
      </c>
      <c r="AA829" s="115" t="s">
        <v>4024</v>
      </c>
      <c r="AB829" s="115" t="s">
        <v>4103</v>
      </c>
      <c r="AC829" s="87" t="s">
        <v>1697</v>
      </c>
      <c r="AD829" s="104">
        <v>45537</v>
      </c>
      <c r="AE829" s="104">
        <v>45730</v>
      </c>
      <c r="AF829" s="104"/>
      <c r="AG829" s="234">
        <v>45537</v>
      </c>
      <c r="AH829" s="231" t="s">
        <v>4028</v>
      </c>
      <c r="AI829" s="391"/>
      <c r="AJ829" s="392">
        <f>DBGenzai[[#This Row],[入社日]]</f>
        <v>45537</v>
      </c>
      <c r="AK829" s="343"/>
      <c r="AL829" s="355"/>
      <c r="AM829" s="80"/>
      <c r="AN829" s="355"/>
      <c r="AO829" s="409"/>
      <c r="AP829" s="357"/>
    </row>
    <row r="830" spans="1:42">
      <c r="A830" s="231" t="s">
        <v>40</v>
      </c>
      <c r="B830" s="231">
        <v>240815</v>
      </c>
      <c r="C830" s="113">
        <v>5641</v>
      </c>
      <c r="D830" s="114" t="s">
        <v>2946</v>
      </c>
      <c r="E830" s="262" t="s">
        <v>4673</v>
      </c>
      <c r="F830" s="82" t="s">
        <v>2672</v>
      </c>
      <c r="G830" s="101" t="s">
        <v>3153</v>
      </c>
      <c r="H830" s="115" t="s">
        <v>3911</v>
      </c>
      <c r="I830" s="115" t="s">
        <v>3944</v>
      </c>
      <c r="J830" s="112" t="s">
        <v>43</v>
      </c>
      <c r="K830" s="112" t="s">
        <v>44</v>
      </c>
      <c r="L830" s="362">
        <v>35383</v>
      </c>
      <c r="M830" s="112">
        <f ca="1">DATEDIF(DBGenzai[[#This Row],[生年月日]],TODAY(),"Y")</f>
        <v>29</v>
      </c>
      <c r="N830" s="348">
        <v>1300</v>
      </c>
      <c r="O830" s="116"/>
      <c r="P830" s="348">
        <v>1700</v>
      </c>
      <c r="Q830" s="116"/>
      <c r="R830" s="348">
        <f t="shared" si="13"/>
        <v>400</v>
      </c>
      <c r="S830" s="85">
        <v>260000</v>
      </c>
      <c r="T830" s="78">
        <f>IF(OR(DBGenzai[[#This Row],[標準報酬]]="",DBGenzai[[#This Row],[標準報酬]]=0),"",ROUNDUP(_xlfn.XLOOKUP(DBGenzai[[#This Row],[標準報酬]],HDATE23[月  額],HDATE23[健康保険],"",0,1)-0.5,0))</f>
        <v>13039</v>
      </c>
      <c r="U8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5">
        <f ca="1">IF(DBGenzai[[#This Row],[年齢]]&lt;=69,_xlfn.XLOOKUP(DBGenzai[[#This Row],[標準報酬]],HDATE23[月  額],HDATE23[厚生年金],"",0,1),"0")</f>
        <v>23790</v>
      </c>
      <c r="W830" s="117">
        <v>46217</v>
      </c>
      <c r="X8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4" t="s">
        <v>1712</v>
      </c>
      <c r="Z830" s="112" t="s">
        <v>1906</v>
      </c>
      <c r="AA830" s="115" t="s">
        <v>4007</v>
      </c>
      <c r="AB830" s="115" t="s">
        <v>4008</v>
      </c>
      <c r="AC830" s="104"/>
      <c r="AD830" s="104">
        <v>45526</v>
      </c>
      <c r="AE830" s="104"/>
      <c r="AF830" s="104"/>
      <c r="AG830" s="104">
        <v>45526</v>
      </c>
      <c r="AH830" s="231" t="s">
        <v>4028</v>
      </c>
      <c r="AI830" s="391"/>
      <c r="AJ830" s="392">
        <f>DBGenzai[[#This Row],[入社日]]</f>
        <v>45526</v>
      </c>
      <c r="AK830" s="343"/>
      <c r="AL830" s="355"/>
      <c r="AM830" s="80"/>
      <c r="AN830" s="355"/>
      <c r="AO830" s="409"/>
      <c r="AP830" s="357"/>
    </row>
    <row r="831" spans="1:42">
      <c r="A831" s="231" t="s">
        <v>40</v>
      </c>
      <c r="B831" s="112">
        <v>240905</v>
      </c>
      <c r="C831" s="113">
        <v>232144</v>
      </c>
      <c r="D831" s="114" t="s">
        <v>152</v>
      </c>
      <c r="E831" s="275" t="s">
        <v>4630</v>
      </c>
      <c r="F831" s="256" t="s">
        <v>3771</v>
      </c>
      <c r="G831" s="256" t="s">
        <v>3772</v>
      </c>
      <c r="H831" s="115" t="s">
        <v>3971</v>
      </c>
      <c r="I831" s="115" t="s">
        <v>3980</v>
      </c>
      <c r="J831" s="112" t="s">
        <v>43</v>
      </c>
      <c r="K831" s="112" t="s">
        <v>44</v>
      </c>
      <c r="L831" s="362">
        <v>36769</v>
      </c>
      <c r="M831" s="112">
        <f ca="1">DATEDIF(DBGenzai[[#This Row],[生年月日]],TODAY(),"Y")</f>
        <v>25</v>
      </c>
      <c r="N831" s="348">
        <v>1300</v>
      </c>
      <c r="O831" s="116"/>
      <c r="P831" s="348">
        <v>1670</v>
      </c>
      <c r="Q831" s="116"/>
      <c r="R831" s="348">
        <f t="shared" si="13"/>
        <v>370</v>
      </c>
      <c r="S831" s="85">
        <v>240000</v>
      </c>
      <c r="T831" s="78">
        <f>IF(OR(DBGenzai[[#This Row],[標準報酬]]="",DBGenzai[[#This Row],[標準報酬]]=0),"",ROUNDUP(_xlfn.XLOOKUP(DBGenzai[[#This Row],[標準報酬]],HDATE23[月  額],HDATE23[健康保険],"",0,1)-0.5,0))</f>
        <v>12036</v>
      </c>
      <c r="U8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5">
        <f ca="1">IF(DBGenzai[[#This Row],[年齢]]&lt;=69,_xlfn.XLOOKUP(DBGenzai[[#This Row],[標準報酬]],HDATE23[月  額],HDATE23[厚生年金],"",0,1),"0")</f>
        <v>21960</v>
      </c>
      <c r="W831" s="117">
        <v>46263</v>
      </c>
      <c r="X8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4" t="s">
        <v>1712</v>
      </c>
      <c r="Z831" s="112" t="s">
        <v>208</v>
      </c>
      <c r="AA831" s="115" t="s">
        <v>4075</v>
      </c>
      <c r="AB831" s="115" t="s">
        <v>3696</v>
      </c>
      <c r="AC831" s="104"/>
      <c r="AD831" s="104">
        <v>45539</v>
      </c>
      <c r="AE831" s="104"/>
      <c r="AF831" s="104"/>
      <c r="AG831" s="104">
        <v>45539</v>
      </c>
      <c r="AH831" s="234" t="s">
        <v>4041</v>
      </c>
      <c r="AI831" s="391"/>
      <c r="AJ831" s="392">
        <f>DBGenzai[[#This Row],[入社日]]</f>
        <v>45539</v>
      </c>
      <c r="AK831" s="343"/>
      <c r="AL831" s="355"/>
      <c r="AM831" s="80"/>
      <c r="AN831" s="355"/>
      <c r="AO831" s="409"/>
      <c r="AP831" s="357"/>
    </row>
    <row r="832" spans="1:42">
      <c r="A832" s="112" t="s">
        <v>40</v>
      </c>
      <c r="B832" s="231">
        <v>240906</v>
      </c>
      <c r="C832" s="113">
        <v>232143</v>
      </c>
      <c r="D832" s="114" t="s">
        <v>152</v>
      </c>
      <c r="E832" s="275" t="s">
        <v>4630</v>
      </c>
      <c r="F832" s="256" t="s">
        <v>3771</v>
      </c>
      <c r="G832" s="256" t="s">
        <v>3772</v>
      </c>
      <c r="H832" s="115" t="s">
        <v>3973</v>
      </c>
      <c r="I832" s="115" t="s">
        <v>3972</v>
      </c>
      <c r="J832" s="112" t="s">
        <v>43</v>
      </c>
      <c r="K832" s="112" t="s">
        <v>44</v>
      </c>
      <c r="L832" s="362">
        <v>36775</v>
      </c>
      <c r="M832" s="112">
        <f ca="1">DATEDIF(DBGenzai[[#This Row],[生年月日]],TODAY(),"Y")</f>
        <v>25</v>
      </c>
      <c r="N832" s="348">
        <v>1310</v>
      </c>
      <c r="O832" s="116"/>
      <c r="P832" s="348">
        <v>1670</v>
      </c>
      <c r="Q832" s="116"/>
      <c r="R832" s="348">
        <f t="shared" si="13"/>
        <v>360</v>
      </c>
      <c r="S832" s="85">
        <v>240000</v>
      </c>
      <c r="T832" s="78">
        <f>IF(OR(DBGenzai[[#This Row],[標準報酬]]="",DBGenzai[[#This Row],[標準報酬]]=0),"",ROUNDUP(_xlfn.XLOOKUP(DBGenzai[[#This Row],[標準報酬]],HDATE23[月  額],HDATE23[健康保険],"",0,1)-0.5,0))</f>
        <v>12036</v>
      </c>
      <c r="U8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5">
        <f ca="1">IF(DBGenzai[[#This Row],[年齢]]&lt;=69,_xlfn.XLOOKUP(DBGenzai[[#This Row],[標準報酬]],HDATE23[月  額],HDATE23[厚生年金],"",0,1),"0")</f>
        <v>21960</v>
      </c>
      <c r="W832" s="117">
        <v>46263</v>
      </c>
      <c r="X8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4" t="s">
        <v>1712</v>
      </c>
      <c r="Z832" s="112" t="s">
        <v>208</v>
      </c>
      <c r="AA832" s="115" t="s">
        <v>1714</v>
      </c>
      <c r="AB832" s="115" t="s">
        <v>4051</v>
      </c>
      <c r="AC832" s="104"/>
      <c r="AD832" s="104">
        <v>45539</v>
      </c>
      <c r="AE832" s="104"/>
      <c r="AF832" s="104"/>
      <c r="AG832" s="104">
        <v>45539</v>
      </c>
      <c r="AH832" s="234" t="s">
        <v>4041</v>
      </c>
      <c r="AI832" s="391"/>
      <c r="AJ832" s="392">
        <f>DBGenzai[[#This Row],[入社日]]</f>
        <v>45539</v>
      </c>
      <c r="AK832" s="343"/>
      <c r="AL832" s="355"/>
      <c r="AM832" s="80"/>
      <c r="AN832" s="355"/>
      <c r="AO832" s="409"/>
      <c r="AP832" s="357"/>
    </row>
    <row r="833" spans="1:42">
      <c r="A833" s="112" t="s">
        <v>40</v>
      </c>
      <c r="B833" s="112">
        <v>240907</v>
      </c>
      <c r="C833" s="113">
        <v>232145</v>
      </c>
      <c r="D833" s="114" t="s">
        <v>152</v>
      </c>
      <c r="E833" s="101" t="s">
        <v>4641</v>
      </c>
      <c r="F833" s="256" t="s">
        <v>1723</v>
      </c>
      <c r="G833" s="6" t="s">
        <v>3775</v>
      </c>
      <c r="H833" s="115" t="s">
        <v>3974</v>
      </c>
      <c r="I833" s="115" t="s">
        <v>3975</v>
      </c>
      <c r="J833" s="112" t="s">
        <v>43</v>
      </c>
      <c r="K833" s="112" t="s">
        <v>44</v>
      </c>
      <c r="L833" s="362">
        <v>36807</v>
      </c>
      <c r="M833" s="112">
        <f ca="1">DATEDIF(DBGenzai[[#This Row],[生年月日]],TODAY(),"Y")</f>
        <v>25</v>
      </c>
      <c r="N833" s="348">
        <v>1300</v>
      </c>
      <c r="O833" s="116"/>
      <c r="P833" s="348">
        <v>1670</v>
      </c>
      <c r="Q833" s="116"/>
      <c r="R833" s="348">
        <f t="shared" si="13"/>
        <v>370</v>
      </c>
      <c r="S833" s="85">
        <v>260000</v>
      </c>
      <c r="T833" s="78">
        <f>IF(OR(DBGenzai[[#This Row],[標準報酬]]="",DBGenzai[[#This Row],[標準報酬]]=0),"",ROUNDUP(_xlfn.XLOOKUP(DBGenzai[[#This Row],[標準報酬]],HDATE23[月  額],HDATE23[健康保険],"",0,1)-0.5,0))</f>
        <v>13039</v>
      </c>
      <c r="U8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5">
        <f ca="1">IF(DBGenzai[[#This Row],[年齢]]&lt;=69,_xlfn.XLOOKUP(DBGenzai[[#This Row],[標準報酬]],HDATE23[月  額],HDATE23[厚生年金],"",0,1),"0")</f>
        <v>23790</v>
      </c>
      <c r="W833" s="117">
        <v>46263</v>
      </c>
      <c r="X83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4" t="s">
        <v>1712</v>
      </c>
      <c r="Z833" s="112" t="s">
        <v>208</v>
      </c>
      <c r="AA833" s="115" t="s">
        <v>1714</v>
      </c>
      <c r="AB833" s="115" t="s">
        <v>4051</v>
      </c>
      <c r="AC833" s="104"/>
      <c r="AD833" s="104">
        <v>45539</v>
      </c>
      <c r="AE833" s="104"/>
      <c r="AF833" s="104"/>
      <c r="AG833" s="104">
        <v>45539</v>
      </c>
      <c r="AH833" s="234" t="s">
        <v>4041</v>
      </c>
      <c r="AI833" s="391"/>
      <c r="AJ833" s="392">
        <f>DBGenzai[[#This Row],[入社日]]</f>
        <v>45539</v>
      </c>
      <c r="AK833" s="343"/>
      <c r="AL833" s="355"/>
      <c r="AM833" s="80"/>
      <c r="AN833" s="355"/>
      <c r="AO833" s="409"/>
      <c r="AP833" s="357"/>
    </row>
    <row r="834" spans="1:42">
      <c r="A834" s="112" t="s">
        <v>114</v>
      </c>
      <c r="B834" s="231">
        <v>240908</v>
      </c>
      <c r="C834" s="113"/>
      <c r="D834" s="114" t="s">
        <v>1773</v>
      </c>
      <c r="E834" s="82"/>
      <c r="F834" s="82"/>
      <c r="G834" s="82"/>
      <c r="H834" s="115" t="s">
        <v>3989</v>
      </c>
      <c r="I834" s="115" t="s">
        <v>3990</v>
      </c>
      <c r="J834" s="112" t="s">
        <v>43</v>
      </c>
      <c r="K834" s="112" t="s">
        <v>44</v>
      </c>
      <c r="L834" s="362">
        <v>35357</v>
      </c>
      <c r="M834" s="112">
        <f ca="1">DATEDIF(DBGenzai[[#This Row],[生年月日]],TODAY(),"Y")</f>
        <v>29</v>
      </c>
      <c r="N834" s="348">
        <v>1400</v>
      </c>
      <c r="O834" s="116"/>
      <c r="P834" s="348">
        <v>2000</v>
      </c>
      <c r="Q834" s="116"/>
      <c r="R834" s="348">
        <f t="shared" si="13"/>
        <v>600</v>
      </c>
      <c r="S834" s="85">
        <v>240000</v>
      </c>
      <c r="T834" s="78">
        <f>IF(OR(DBGenzai[[#This Row],[標準報酬]]="",DBGenzai[[#This Row],[標準報酬]]=0),"",ROUNDUP(_xlfn.XLOOKUP(DBGenzai[[#This Row],[標準報酬]],HDATE23[月  額],HDATE23[健康保険],"",0,1)-0.5,0))</f>
        <v>12036</v>
      </c>
      <c r="U8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5">
        <f ca="1">IF(DBGenzai[[#This Row],[年齢]]&lt;=69,_xlfn.XLOOKUP(DBGenzai[[#This Row],[標準報酬]],HDATE23[月  額],HDATE23[厚生年金],"",0,1),"0")</f>
        <v>21960</v>
      </c>
      <c r="W834" s="117">
        <v>46282</v>
      </c>
      <c r="X8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4" t="s">
        <v>1712</v>
      </c>
      <c r="Z834" s="112" t="s">
        <v>4025</v>
      </c>
      <c r="AA834" s="115" t="s">
        <v>4026</v>
      </c>
      <c r="AB834" s="115" t="s">
        <v>4027</v>
      </c>
      <c r="AC834" s="104"/>
      <c r="AD834" s="104">
        <v>45541</v>
      </c>
      <c r="AE834" s="104">
        <v>45349</v>
      </c>
      <c r="AF834" s="104"/>
      <c r="AG834" s="104">
        <v>45541</v>
      </c>
      <c r="AH834" s="234" t="s">
        <v>4041</v>
      </c>
      <c r="AI834" s="391"/>
      <c r="AJ834" s="392">
        <f>DBGenzai[[#This Row],[入社日]]</f>
        <v>45541</v>
      </c>
      <c r="AK834" s="343"/>
      <c r="AL834" s="355"/>
      <c r="AM834" s="80"/>
      <c r="AN834" s="355"/>
      <c r="AO834" s="409"/>
      <c r="AP834" s="357"/>
    </row>
    <row r="835" spans="1:42">
      <c r="A835" s="112" t="s">
        <v>114</v>
      </c>
      <c r="B835" s="112">
        <v>240909</v>
      </c>
      <c r="C835" s="113"/>
      <c r="D835" s="114" t="s">
        <v>1838</v>
      </c>
      <c r="E835" s="82"/>
      <c r="F835" s="82"/>
      <c r="G835" s="82"/>
      <c r="H835" s="115" t="s">
        <v>1821</v>
      </c>
      <c r="I835" s="115" t="s">
        <v>3993</v>
      </c>
      <c r="J835" s="112" t="s">
        <v>43</v>
      </c>
      <c r="K835" s="112" t="s">
        <v>44</v>
      </c>
      <c r="L835" s="362">
        <v>33395</v>
      </c>
      <c r="M835" s="112">
        <f ca="1">DATEDIF(DBGenzai[[#This Row],[生年月日]],TODAY(),"Y")</f>
        <v>34</v>
      </c>
      <c r="N835" s="348">
        <v>1400</v>
      </c>
      <c r="O835" s="116"/>
      <c r="P835" s="348">
        <v>2000</v>
      </c>
      <c r="Q835" s="116"/>
      <c r="R835" s="348">
        <f t="shared" si="13"/>
        <v>600</v>
      </c>
      <c r="S835" s="85">
        <v>240000</v>
      </c>
      <c r="T835" s="78">
        <f>IF(OR(DBGenzai[[#This Row],[標準報酬]]="",DBGenzai[[#This Row],[標準報酬]]=0),"",ROUNDUP(_xlfn.XLOOKUP(DBGenzai[[#This Row],[標準報酬]],HDATE23[月  額],HDATE23[健康保険],"",0,1)-0.5,0))</f>
        <v>12036</v>
      </c>
      <c r="U8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5">
        <f ca="1">IF(DBGenzai[[#This Row],[年齢]]&lt;=69,_xlfn.XLOOKUP(DBGenzai[[#This Row],[標準報酬]],HDATE23[月  額],HDATE23[厚生年金],"",0,1),"0")</f>
        <v>21960</v>
      </c>
      <c r="W835" s="117">
        <v>46233</v>
      </c>
      <c r="X8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4" t="s">
        <v>1712</v>
      </c>
      <c r="Z835" s="112" t="s">
        <v>4025</v>
      </c>
      <c r="AA835" s="115" t="s">
        <v>4026</v>
      </c>
      <c r="AB835" s="115" t="s">
        <v>4027</v>
      </c>
      <c r="AC835" s="104"/>
      <c r="AD835" s="104">
        <v>45541</v>
      </c>
      <c r="AE835" s="104">
        <v>45754</v>
      </c>
      <c r="AF835" s="104"/>
      <c r="AG835" s="104">
        <v>45541</v>
      </c>
      <c r="AH835" s="234" t="s">
        <v>4041</v>
      </c>
      <c r="AI835" s="391" t="s">
        <v>4503</v>
      </c>
      <c r="AJ835" s="392">
        <f>DBGenzai[[#This Row],[入社日]]</f>
        <v>45541</v>
      </c>
      <c r="AK835" s="343"/>
      <c r="AL835" s="355"/>
      <c r="AM835" s="80"/>
      <c r="AN835" s="355"/>
      <c r="AO835" s="409"/>
      <c r="AP835" s="357"/>
    </row>
    <row r="836" spans="1:42">
      <c r="A836" s="112" t="s">
        <v>114</v>
      </c>
      <c r="B836" s="112">
        <v>240910</v>
      </c>
      <c r="C836" s="113"/>
      <c r="D836" s="114" t="s">
        <v>1773</v>
      </c>
      <c r="E836" s="262"/>
      <c r="F836" s="82"/>
      <c r="G836" s="82"/>
      <c r="H836" s="115" t="s">
        <v>3991</v>
      </c>
      <c r="I836" s="115" t="s">
        <v>3992</v>
      </c>
      <c r="J836" s="112" t="s">
        <v>43</v>
      </c>
      <c r="K836" s="112" t="s">
        <v>44</v>
      </c>
      <c r="L836" s="362">
        <v>34208</v>
      </c>
      <c r="M836" s="112">
        <f ca="1">DATEDIF(DBGenzai[[#This Row],[生年月日]],TODAY(),"Y")</f>
        <v>32</v>
      </c>
      <c r="N836" s="348">
        <v>1400</v>
      </c>
      <c r="O836" s="116"/>
      <c r="P836" s="348">
        <v>2000</v>
      </c>
      <c r="Q836" s="116"/>
      <c r="R836" s="348">
        <f t="shared" si="13"/>
        <v>600</v>
      </c>
      <c r="S836" s="85">
        <v>240000</v>
      </c>
      <c r="T836" s="78">
        <f>IF(OR(DBGenzai[[#This Row],[標準報酬]]="",DBGenzai[[#This Row],[標準報酬]]=0),"",ROUNDUP(_xlfn.XLOOKUP(DBGenzai[[#This Row],[標準報酬]],HDATE23[月  額],HDATE23[健康保険],"",0,1)-0.5,0))</f>
        <v>12036</v>
      </c>
      <c r="U8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5">
        <f ca="1">IF(DBGenzai[[#This Row],[年齢]]&lt;=69,_xlfn.XLOOKUP(DBGenzai[[#This Row],[標準報酬]],HDATE23[月  額],HDATE23[厚生年金],"",0,1),"0")</f>
        <v>21960</v>
      </c>
      <c r="W836" s="117">
        <v>46370</v>
      </c>
      <c r="X8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4" t="s">
        <v>1712</v>
      </c>
      <c r="Z836" s="112" t="s">
        <v>4025</v>
      </c>
      <c r="AA836" s="115" t="s">
        <v>4026</v>
      </c>
      <c r="AB836" s="115" t="s">
        <v>4027</v>
      </c>
      <c r="AC836" s="104"/>
      <c r="AD836" s="104">
        <v>45541</v>
      </c>
      <c r="AE836" s="104">
        <v>45596</v>
      </c>
      <c r="AF836" s="104"/>
      <c r="AG836" s="104">
        <v>45541</v>
      </c>
      <c r="AH836" s="234" t="s">
        <v>4041</v>
      </c>
      <c r="AI836" s="391"/>
      <c r="AJ836" s="392">
        <f>DBGenzai[[#This Row],[入社日]]</f>
        <v>45541</v>
      </c>
      <c r="AK836" s="343"/>
      <c r="AL836" s="355"/>
      <c r="AM836" s="80"/>
      <c r="AN836" s="355"/>
      <c r="AO836" s="409"/>
      <c r="AP836" s="357"/>
    </row>
    <row r="837" spans="1:42">
      <c r="A837" s="112" t="s">
        <v>40</v>
      </c>
      <c r="B837" s="112">
        <v>240911</v>
      </c>
      <c r="C837" s="113">
        <v>232147</v>
      </c>
      <c r="D837" s="114" t="s">
        <v>152</v>
      </c>
      <c r="E837" s="275" t="s">
        <v>4630</v>
      </c>
      <c r="F837" s="256" t="s">
        <v>3771</v>
      </c>
      <c r="G837" s="256" t="s">
        <v>3772</v>
      </c>
      <c r="H837" s="115" t="s">
        <v>3363</v>
      </c>
      <c r="I837" s="115" t="s">
        <v>3999</v>
      </c>
      <c r="J837" s="112" t="s">
        <v>43</v>
      </c>
      <c r="K837" s="112" t="s">
        <v>44</v>
      </c>
      <c r="L837" s="362">
        <v>35305</v>
      </c>
      <c r="M837" s="112">
        <f ca="1">DATEDIF(DBGenzai[[#This Row],[生年月日]],TODAY(),"Y")</f>
        <v>29</v>
      </c>
      <c r="N837" s="348">
        <v>1300</v>
      </c>
      <c r="O837" s="116"/>
      <c r="P837" s="348">
        <v>1660</v>
      </c>
      <c r="Q837" s="116"/>
      <c r="R837" s="348">
        <f t="shared" si="13"/>
        <v>360</v>
      </c>
      <c r="S837" s="85">
        <v>240000</v>
      </c>
      <c r="T837" s="78">
        <f>IF(OR(DBGenzai[[#This Row],[標準報酬]]="",DBGenzai[[#This Row],[標準報酬]]=0),"",ROUNDUP(_xlfn.XLOOKUP(DBGenzai[[#This Row],[標準報酬]],HDATE23[月  額],HDATE23[健康保険],"",0,1)-0.5,0))</f>
        <v>12036</v>
      </c>
      <c r="U8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5">
        <f ca="1">IF(DBGenzai[[#This Row],[年齢]]&lt;=69,_xlfn.XLOOKUP(DBGenzai[[#This Row],[標準報酬]],HDATE23[月  額],HDATE23[厚生年金],"",0,1),"0")</f>
        <v>21960</v>
      </c>
      <c r="W837" s="117">
        <v>46282</v>
      </c>
      <c r="X8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4" t="s">
        <v>1712</v>
      </c>
      <c r="Z837" s="80" t="s">
        <v>2521</v>
      </c>
      <c r="AA837" s="115" t="s">
        <v>1749</v>
      </c>
      <c r="AB837" s="115" t="s">
        <v>4903</v>
      </c>
      <c r="AC837" s="104"/>
      <c r="AD837" s="104">
        <v>45548</v>
      </c>
      <c r="AE837" s="104"/>
      <c r="AF837" s="104"/>
      <c r="AG837" s="104">
        <v>45548</v>
      </c>
      <c r="AH837" s="231" t="s">
        <v>1772</v>
      </c>
      <c r="AI837" s="391"/>
      <c r="AJ837" s="392">
        <f>DBGenzai[[#This Row],[入社日]]</f>
        <v>45548</v>
      </c>
      <c r="AK837" s="343"/>
      <c r="AL837" s="355"/>
      <c r="AM837" s="80"/>
      <c r="AN837" s="355"/>
      <c r="AO837" s="409"/>
      <c r="AP837" s="357"/>
    </row>
    <row r="838" spans="1:42">
      <c r="A838" s="112" t="s">
        <v>40</v>
      </c>
      <c r="B838" s="112">
        <v>240912</v>
      </c>
      <c r="C838" s="113">
        <v>232146</v>
      </c>
      <c r="D838" s="114" t="s">
        <v>152</v>
      </c>
      <c r="E838" s="275" t="s">
        <v>4630</v>
      </c>
      <c r="F838" s="256" t="s">
        <v>3771</v>
      </c>
      <c r="G838" s="256" t="s">
        <v>3772</v>
      </c>
      <c r="H838" s="115" t="s">
        <v>4001</v>
      </c>
      <c r="I838" s="115" t="s">
        <v>4000</v>
      </c>
      <c r="J838" s="112" t="s">
        <v>43</v>
      </c>
      <c r="K838" s="112" t="s">
        <v>44</v>
      </c>
      <c r="L838" s="362">
        <v>37155</v>
      </c>
      <c r="M838" s="112">
        <f ca="1">DATEDIF(DBGenzai[[#This Row],[生年月日]],TODAY(),"Y")</f>
        <v>24</v>
      </c>
      <c r="N838" s="348">
        <v>1300</v>
      </c>
      <c r="O838" s="116"/>
      <c r="P838" s="348">
        <v>1670</v>
      </c>
      <c r="Q838" s="116"/>
      <c r="R838" s="348">
        <f t="shared" si="13"/>
        <v>370</v>
      </c>
      <c r="S838" s="85">
        <v>240000</v>
      </c>
      <c r="T838" s="78">
        <f>IF(OR(DBGenzai[[#This Row],[標準報酬]]="",DBGenzai[[#This Row],[標準報酬]]=0),"",ROUNDUP(_xlfn.XLOOKUP(DBGenzai[[#This Row],[標準報酬]],HDATE23[月  額],HDATE23[健康保険],"",0,1)-0.5,0))</f>
        <v>12036</v>
      </c>
      <c r="U8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5">
        <f ca="1">IF(DBGenzai[[#This Row],[年齢]]&lt;=69,_xlfn.XLOOKUP(DBGenzai[[#This Row],[標準報酬]],HDATE23[月  額],HDATE23[厚生年金],"",0,1),"0")</f>
        <v>21960</v>
      </c>
      <c r="W838" s="117">
        <v>46282</v>
      </c>
      <c r="X8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4" t="s">
        <v>1712</v>
      </c>
      <c r="Z838" s="112" t="s">
        <v>208</v>
      </c>
      <c r="AA838" s="115" t="s">
        <v>1714</v>
      </c>
      <c r="AB838" s="115" t="s">
        <v>4904</v>
      </c>
      <c r="AC838" s="104"/>
      <c r="AD838" s="104">
        <v>45548</v>
      </c>
      <c r="AE838" s="104"/>
      <c r="AF838" s="104"/>
      <c r="AG838" s="104">
        <v>45548</v>
      </c>
      <c r="AH838" s="231" t="s">
        <v>1772</v>
      </c>
      <c r="AI838" s="391"/>
      <c r="AJ838" s="392">
        <f>DBGenzai[[#This Row],[入社日]]</f>
        <v>45548</v>
      </c>
      <c r="AK838" s="343"/>
      <c r="AL838" s="355"/>
      <c r="AM838" s="80"/>
      <c r="AN838" s="355"/>
      <c r="AO838" s="409"/>
      <c r="AP838" s="357"/>
    </row>
    <row r="839" spans="1:42">
      <c r="A839" s="112" t="s">
        <v>114</v>
      </c>
      <c r="B839" s="112">
        <v>240913</v>
      </c>
      <c r="C839" s="113">
        <v>222074</v>
      </c>
      <c r="D839" s="82" t="s">
        <v>3156</v>
      </c>
      <c r="E839" s="101" t="s">
        <v>4623</v>
      </c>
      <c r="F839" s="101" t="s">
        <v>1975</v>
      </c>
      <c r="G839" s="6" t="s">
        <v>2644</v>
      </c>
      <c r="H839" s="115" t="s">
        <v>4002</v>
      </c>
      <c r="I839" s="115" t="s">
        <v>4003</v>
      </c>
      <c r="J839" s="112" t="s">
        <v>43</v>
      </c>
      <c r="K839" s="112" t="s">
        <v>44</v>
      </c>
      <c r="L839" s="362">
        <v>37369</v>
      </c>
      <c r="M839" s="112">
        <f ca="1">DATEDIF(DBGenzai[[#This Row],[生年月日]],TODAY(),"Y")</f>
        <v>23</v>
      </c>
      <c r="N839" s="348">
        <v>1200</v>
      </c>
      <c r="O839" s="116"/>
      <c r="P839" s="348">
        <v>1660</v>
      </c>
      <c r="Q839" s="116"/>
      <c r="R839" s="348">
        <f t="shared" si="13"/>
        <v>460</v>
      </c>
      <c r="S839" s="85">
        <v>200000</v>
      </c>
      <c r="T839" s="78">
        <f>IF(OR(DBGenzai[[#This Row],[標準報酬]]="",DBGenzai[[#This Row],[標準報酬]]=0),"",ROUNDUP(_xlfn.XLOOKUP(DBGenzai[[#This Row],[標準報酬]],HDATE23[月  額],HDATE23[健康保険],"",0,1)-0.5,0))</f>
        <v>10030</v>
      </c>
      <c r="U8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5">
        <f ca="1">IF(DBGenzai[[#This Row],[年齢]]&lt;=69,_xlfn.XLOOKUP(DBGenzai[[#This Row],[標準報酬]],HDATE23[月  額],HDATE23[厚生年金],"",0,1),"0")</f>
        <v>18300</v>
      </c>
      <c r="W839" s="117">
        <v>45909</v>
      </c>
      <c r="X8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4" t="s">
        <v>1712</v>
      </c>
      <c r="Z839" s="112" t="s">
        <v>2013</v>
      </c>
      <c r="AA839" s="115" t="s">
        <v>2870</v>
      </c>
      <c r="AB839" s="115" t="s">
        <v>2874</v>
      </c>
      <c r="AC839" s="104"/>
      <c r="AD839" s="104">
        <v>45551</v>
      </c>
      <c r="AE839" s="104">
        <v>45758</v>
      </c>
      <c r="AF839" s="104"/>
      <c r="AG839" s="104">
        <v>45551</v>
      </c>
      <c r="AH839" s="112" t="s">
        <v>1772</v>
      </c>
      <c r="AI839" s="391"/>
      <c r="AJ839" s="392">
        <f>DBGenzai[[#This Row],[入社日]]</f>
        <v>45551</v>
      </c>
      <c r="AK839" s="343"/>
      <c r="AL839" s="355"/>
      <c r="AM839" s="80"/>
      <c r="AN839" s="355"/>
      <c r="AO839" s="409" t="s">
        <v>4396</v>
      </c>
      <c r="AP839" s="357"/>
    </row>
    <row r="840" spans="1:42">
      <c r="A840" s="112" t="s">
        <v>114</v>
      </c>
      <c r="B840" s="112">
        <v>240914</v>
      </c>
      <c r="C840" s="113"/>
      <c r="D840" s="114" t="s">
        <v>1773</v>
      </c>
      <c r="E840" s="82"/>
      <c r="F840" s="82"/>
      <c r="G840" s="82"/>
      <c r="H840" s="115" t="s">
        <v>4033</v>
      </c>
      <c r="I840" s="115" t="s">
        <v>4034</v>
      </c>
      <c r="J840" s="112" t="s">
        <v>43</v>
      </c>
      <c r="K840" s="112" t="s">
        <v>44</v>
      </c>
      <c r="L840" s="362">
        <v>33256</v>
      </c>
      <c r="M840" s="112">
        <f ca="1">DATEDIF(DBGenzai[[#This Row],[生年月日]],TODAY(),"Y")</f>
        <v>34</v>
      </c>
      <c r="N840" s="348">
        <v>1500</v>
      </c>
      <c r="O840" s="116"/>
      <c r="P840" s="348">
        <v>2100</v>
      </c>
      <c r="Q840" s="116"/>
      <c r="R840" s="348">
        <f t="shared" si="13"/>
        <v>600</v>
      </c>
      <c r="S840" s="85">
        <v>260000</v>
      </c>
      <c r="T840" s="78">
        <f>IF(OR(DBGenzai[[#This Row],[標準報酬]]="",DBGenzai[[#This Row],[標準報酬]]=0),"",ROUNDUP(_xlfn.XLOOKUP(DBGenzai[[#This Row],[標準報酬]],HDATE23[月  額],HDATE23[健康保険],"",0,1)-0.5,0))</f>
        <v>13039</v>
      </c>
      <c r="U8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5">
        <f ca="1">IF(DBGenzai[[#This Row],[年齢]]&lt;=69,_xlfn.XLOOKUP(DBGenzai[[#This Row],[標準報酬]],HDATE23[月  額],HDATE23[厚生年金],"",0,1),"0")</f>
        <v>23790</v>
      </c>
      <c r="W840" s="117">
        <v>46085</v>
      </c>
      <c r="X8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4" t="s">
        <v>1712</v>
      </c>
      <c r="Z840" s="112" t="s">
        <v>4082</v>
      </c>
      <c r="AA840" s="115" t="s">
        <v>4083</v>
      </c>
      <c r="AB840" s="115" t="s">
        <v>4084</v>
      </c>
      <c r="AC840" s="104"/>
      <c r="AD840" s="104">
        <v>45554</v>
      </c>
      <c r="AE840" s="104">
        <v>45639</v>
      </c>
      <c r="AF840" s="104"/>
      <c r="AG840" s="104">
        <v>45554</v>
      </c>
      <c r="AH840" s="112" t="s">
        <v>4085</v>
      </c>
      <c r="AI840" s="391"/>
      <c r="AJ840" s="392">
        <f>DBGenzai[[#This Row],[入社日]]</f>
        <v>45554</v>
      </c>
      <c r="AK840" s="343"/>
      <c r="AL840" s="355"/>
      <c r="AM840" s="80"/>
      <c r="AN840" s="355"/>
      <c r="AO840" s="409"/>
      <c r="AP840" s="357"/>
    </row>
    <row r="841" spans="1:42">
      <c r="A841" s="112" t="s">
        <v>114</v>
      </c>
      <c r="B841" s="112">
        <v>240915</v>
      </c>
      <c r="C841" s="113"/>
      <c r="D841" s="114" t="s">
        <v>1773</v>
      </c>
      <c r="E841" s="82"/>
      <c r="F841" s="82"/>
      <c r="G841" s="82"/>
      <c r="H841" s="115" t="s">
        <v>4035</v>
      </c>
      <c r="I841" s="115" t="s">
        <v>4036</v>
      </c>
      <c r="J841" s="112" t="s">
        <v>43</v>
      </c>
      <c r="K841" s="112" t="s">
        <v>44</v>
      </c>
      <c r="L841" s="362">
        <v>37619</v>
      </c>
      <c r="M841" s="112">
        <f ca="1">DATEDIF(DBGenzai[[#This Row],[生年月日]],TODAY(),"Y")</f>
        <v>22</v>
      </c>
      <c r="N841" s="348">
        <v>1500</v>
      </c>
      <c r="O841" s="116"/>
      <c r="P841" s="348">
        <v>2100</v>
      </c>
      <c r="Q841" s="116"/>
      <c r="R841" s="348">
        <f t="shared" si="13"/>
        <v>600</v>
      </c>
      <c r="S841" s="85">
        <v>240000</v>
      </c>
      <c r="T841" s="78">
        <f>IF(OR(DBGenzai[[#This Row],[標準報酬]]="",DBGenzai[[#This Row],[標準報酬]]=0),"",ROUNDUP(_xlfn.XLOOKUP(DBGenzai[[#This Row],[標準報酬]],HDATE23[月  額],HDATE23[健康保険],"",0,1)-0.5,0))</f>
        <v>12036</v>
      </c>
      <c r="U8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5">
        <f ca="1">IF(DBGenzai[[#This Row],[年齢]]&lt;=69,_xlfn.XLOOKUP(DBGenzai[[#This Row],[標準報酬]],HDATE23[月  額],HDATE23[厚生年金],"",0,1),"0")</f>
        <v>21960</v>
      </c>
      <c r="W841" s="117">
        <v>47300</v>
      </c>
      <c r="X8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4" t="s">
        <v>1712</v>
      </c>
      <c r="Z841" s="112" t="s">
        <v>4082</v>
      </c>
      <c r="AA841" s="115" t="s">
        <v>4083</v>
      </c>
      <c r="AB841" s="115" t="s">
        <v>4084</v>
      </c>
      <c r="AC841" s="104"/>
      <c r="AD841" s="104">
        <v>45554</v>
      </c>
      <c r="AE841" s="104">
        <v>45819</v>
      </c>
      <c r="AF841" s="104"/>
      <c r="AG841" s="104">
        <v>45554</v>
      </c>
      <c r="AH841" s="112" t="s">
        <v>4085</v>
      </c>
      <c r="AI841" s="118"/>
      <c r="AJ841" s="100">
        <f>DBGenzai[[#This Row],[入社日]]</f>
        <v>45554</v>
      </c>
      <c r="AK841" s="343"/>
      <c r="AL841" s="355"/>
      <c r="AM841" s="80"/>
      <c r="AN841" s="355"/>
      <c r="AO841" s="409"/>
      <c r="AP841" s="357"/>
    </row>
    <row r="842" spans="1:42">
      <c r="A842" s="112" t="s">
        <v>114</v>
      </c>
      <c r="B842" s="112">
        <v>240916</v>
      </c>
      <c r="C842" s="113"/>
      <c r="D842" s="114" t="s">
        <v>1773</v>
      </c>
      <c r="E842" s="262"/>
      <c r="F842" s="82"/>
      <c r="G842" s="82"/>
      <c r="H842" s="115" t="s">
        <v>4031</v>
      </c>
      <c r="I842" s="115" t="s">
        <v>4032</v>
      </c>
      <c r="J842" s="112" t="s">
        <v>43</v>
      </c>
      <c r="K842" s="112" t="s">
        <v>44</v>
      </c>
      <c r="L842" s="362">
        <v>36912</v>
      </c>
      <c r="M842" s="112">
        <f ca="1">DATEDIF(DBGenzai[[#This Row],[生年月日]],TODAY(),"Y")</f>
        <v>24</v>
      </c>
      <c r="N842" s="348">
        <v>1300</v>
      </c>
      <c r="O842" s="116"/>
      <c r="P842" s="348">
        <v>2000</v>
      </c>
      <c r="Q842" s="116"/>
      <c r="R842" s="348">
        <f t="shared" si="13"/>
        <v>700</v>
      </c>
      <c r="S842" s="85">
        <v>220000</v>
      </c>
      <c r="T842" s="78">
        <f>IF(OR(DBGenzai[[#This Row],[標準報酬]]="",DBGenzai[[#This Row],[標準報酬]]=0),"",ROUNDUP(_xlfn.XLOOKUP(DBGenzai[[#This Row],[標準報酬]],HDATE23[月  額],HDATE23[健康保険],"",0,1)-0.5,0))</f>
        <v>11033</v>
      </c>
      <c r="U8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5">
        <f ca="1">IF(DBGenzai[[#This Row],[年齢]]&lt;=69,_xlfn.XLOOKUP(DBGenzai[[#This Row],[標準報酬]],HDATE23[月  額],HDATE23[厚生年金],"",0,1),"0")</f>
        <v>20130</v>
      </c>
      <c r="W842" s="117">
        <v>46032</v>
      </c>
      <c r="X8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4" t="s">
        <v>1712</v>
      </c>
      <c r="Z842" s="112" t="s">
        <v>4082</v>
      </c>
      <c r="AA842" s="115" t="s">
        <v>4083</v>
      </c>
      <c r="AB842" s="115" t="s">
        <v>4084</v>
      </c>
      <c r="AC842" s="104"/>
      <c r="AD842" s="104">
        <v>45554</v>
      </c>
      <c r="AE842" s="104">
        <v>45723</v>
      </c>
      <c r="AF842" s="104"/>
      <c r="AG842" s="104">
        <v>45554</v>
      </c>
      <c r="AH842" s="112" t="s">
        <v>4085</v>
      </c>
      <c r="AI842" s="118"/>
      <c r="AJ842" s="100">
        <f>DBGenzai[[#This Row],[入社日]]</f>
        <v>45554</v>
      </c>
      <c r="AK842" s="343"/>
      <c r="AL842" s="355"/>
      <c r="AM842" s="80"/>
      <c r="AN842" s="355"/>
      <c r="AO842" s="409"/>
      <c r="AP842" s="357"/>
    </row>
    <row r="843" spans="1:42">
      <c r="A843" s="112" t="s">
        <v>40</v>
      </c>
      <c r="B843" s="112">
        <v>211109</v>
      </c>
      <c r="C843" s="113"/>
      <c r="D843" s="114" t="s">
        <v>144</v>
      </c>
      <c r="E843" s="82" t="s">
        <v>4650</v>
      </c>
      <c r="F843" s="82" t="s">
        <v>4821</v>
      </c>
      <c r="G843" s="82" t="s">
        <v>4820</v>
      </c>
      <c r="H843" s="115" t="s">
        <v>615</v>
      </c>
      <c r="I843" s="115" t="s">
        <v>616</v>
      </c>
      <c r="J843" s="112" t="s">
        <v>43</v>
      </c>
      <c r="K843" s="112" t="s">
        <v>44</v>
      </c>
      <c r="L843" s="362">
        <v>32051</v>
      </c>
      <c r="M843" s="112">
        <f ca="1">DATEDIF(DBGenzai[[#This Row],[生年月日]],TODAY(),"Y")</f>
        <v>38</v>
      </c>
      <c r="N843" s="348">
        <v>1600</v>
      </c>
      <c r="O843" s="116"/>
      <c r="P843" s="348">
        <v>2100</v>
      </c>
      <c r="Q843" s="116"/>
      <c r="R843" s="348">
        <f t="shared" si="13"/>
        <v>500</v>
      </c>
      <c r="S843" s="85">
        <v>360000</v>
      </c>
      <c r="T843" s="78">
        <f>IF(OR(DBGenzai[[#This Row],[標準報酬]]="",DBGenzai[[#This Row],[標準報酬]]=0),"",ROUNDUP(_xlfn.XLOOKUP(DBGenzai[[#This Row],[標準報酬]],HDATE23[月  額],HDATE23[健康保険],"",0,1)-0.5,0))</f>
        <v>18054</v>
      </c>
      <c r="U8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5">
        <f ca="1">IF(DBGenzai[[#This Row],[年齢]]&lt;=69,_xlfn.XLOOKUP(DBGenzai[[#This Row],[標準報酬]],HDATE23[月  額],HDATE23[厚生年金],"",0,1),"0")</f>
        <v>32940</v>
      </c>
      <c r="W843" s="117">
        <v>46279</v>
      </c>
      <c r="X8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4" t="s">
        <v>1712</v>
      </c>
      <c r="Z843" s="80" t="s">
        <v>470</v>
      </c>
      <c r="AA843" s="83" t="s">
        <v>471</v>
      </c>
      <c r="AB843" s="83" t="s">
        <v>618</v>
      </c>
      <c r="AC843" s="104"/>
      <c r="AD843" s="104">
        <v>45566</v>
      </c>
      <c r="AE843" s="104"/>
      <c r="AF843" s="104"/>
      <c r="AG843" s="104">
        <v>45566</v>
      </c>
      <c r="AH843" s="112" t="s">
        <v>4110</v>
      </c>
      <c r="AI843" s="118"/>
      <c r="AJ843" s="100">
        <f>DBGenzai[[#This Row],[入社日]]</f>
        <v>45566</v>
      </c>
      <c r="AK843" s="343"/>
      <c r="AL843" s="355"/>
      <c r="AM843" s="80"/>
      <c r="AN843" s="355"/>
      <c r="AO843" s="409"/>
      <c r="AP843" s="357"/>
    </row>
    <row r="844" spans="1:42">
      <c r="A844" s="112" t="s">
        <v>114</v>
      </c>
      <c r="B844" s="112">
        <v>231120</v>
      </c>
      <c r="C844" s="113"/>
      <c r="D844" s="114" t="s">
        <v>4079</v>
      </c>
      <c r="E844" s="82"/>
      <c r="F844" s="82"/>
      <c r="G844" s="82"/>
      <c r="H844" s="115" t="s">
        <v>4080</v>
      </c>
      <c r="I844" s="115" t="s">
        <v>4081</v>
      </c>
      <c r="J844" s="112" t="s">
        <v>43</v>
      </c>
      <c r="K844" s="112" t="s">
        <v>44</v>
      </c>
      <c r="L844" s="362">
        <v>34858</v>
      </c>
      <c r="M844" s="112">
        <f ca="1">DATEDIF(DBGenzai[[#This Row],[生年月日]],TODAY(),"Y")</f>
        <v>30</v>
      </c>
      <c r="N844" s="348">
        <v>1300</v>
      </c>
      <c r="O844" s="116"/>
      <c r="P844" s="348">
        <v>1900</v>
      </c>
      <c r="Q844" s="116"/>
      <c r="R844" s="348">
        <f t="shared" si="13"/>
        <v>600</v>
      </c>
      <c r="S844" s="85">
        <v>240000</v>
      </c>
      <c r="T844" s="78">
        <f>IF(OR(DBGenzai[[#This Row],[標準報酬]]="",DBGenzai[[#This Row],[標準報酬]]=0),"",ROUNDUP(_xlfn.XLOOKUP(DBGenzai[[#This Row],[標準報酬]],HDATE23[月  額],HDATE23[健康保険],"",0,1)-0.5,0))</f>
        <v>12036</v>
      </c>
      <c r="U8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5">
        <f ca="1">IF(DBGenzai[[#This Row],[年齢]]&lt;=69,_xlfn.XLOOKUP(DBGenzai[[#This Row],[標準報酬]],HDATE23[月  額],HDATE23[厚生年金],"",0,1),"0")</f>
        <v>21960</v>
      </c>
      <c r="W844" s="117">
        <v>46420</v>
      </c>
      <c r="X8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4" t="s">
        <v>1712</v>
      </c>
      <c r="Z844" s="80" t="s">
        <v>208</v>
      </c>
      <c r="AA844" s="83" t="s">
        <v>1365</v>
      </c>
      <c r="AB844" s="83" t="s">
        <v>3450</v>
      </c>
      <c r="AC844" s="104"/>
      <c r="AD844" s="104">
        <v>45566</v>
      </c>
      <c r="AE844" s="104">
        <v>45852</v>
      </c>
      <c r="AF844" s="104"/>
      <c r="AG844" s="104">
        <v>45566</v>
      </c>
      <c r="AH844" s="112" t="s">
        <v>4110</v>
      </c>
      <c r="AI844" s="118"/>
      <c r="AJ844" s="100">
        <f>DBGenzai[[#This Row],[入社日]]</f>
        <v>45566</v>
      </c>
      <c r="AK844" s="343"/>
      <c r="AL844" s="355"/>
      <c r="AM844" s="80"/>
      <c r="AN844" s="355"/>
      <c r="AO844" s="409"/>
      <c r="AP844" s="357"/>
    </row>
    <row r="845" spans="1:42">
      <c r="A845" s="112" t="s">
        <v>40</v>
      </c>
      <c r="B845" s="112">
        <v>241001</v>
      </c>
      <c r="C845" s="113"/>
      <c r="D845" s="114" t="s">
        <v>1838</v>
      </c>
      <c r="E845" s="82"/>
      <c r="F845" s="82"/>
      <c r="G845" s="82"/>
      <c r="H845" s="115" t="s">
        <v>4004</v>
      </c>
      <c r="I845" s="115" t="s">
        <v>4005</v>
      </c>
      <c r="J845" s="112" t="s">
        <v>43</v>
      </c>
      <c r="K845" s="112" t="s">
        <v>44</v>
      </c>
      <c r="L845" s="362">
        <v>35097</v>
      </c>
      <c r="M845" s="112">
        <f ca="1">DATEDIF(DBGenzai[[#This Row],[生年月日]],TODAY(),"Y")</f>
        <v>29</v>
      </c>
      <c r="N845" s="348">
        <v>1400</v>
      </c>
      <c r="O845" s="116"/>
      <c r="P845" s="348">
        <v>2000</v>
      </c>
      <c r="Q845" s="116"/>
      <c r="R845" s="348">
        <f t="shared" si="13"/>
        <v>600</v>
      </c>
      <c r="S845" s="85">
        <v>300000</v>
      </c>
      <c r="T845" s="78">
        <f>IF(OR(DBGenzai[[#This Row],[標準報酬]]="",DBGenzai[[#This Row],[標準報酬]]=0),"",ROUNDUP(_xlfn.XLOOKUP(DBGenzai[[#This Row],[標準報酬]],HDATE23[月  額],HDATE23[健康保険],"",0,1)-0.5,0))</f>
        <v>15045</v>
      </c>
      <c r="U8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5">
        <f ca="1">IF(DBGenzai[[#This Row],[年齢]]&lt;=69,_xlfn.XLOOKUP(DBGenzai[[#This Row],[標準報酬]],HDATE23[月  額],HDATE23[厚生年金],"",0,1),"0")</f>
        <v>27450</v>
      </c>
      <c r="W845" s="117">
        <v>46079</v>
      </c>
      <c r="X84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73</v>
      </c>
      <c r="Y845" s="114" t="s">
        <v>1712</v>
      </c>
      <c r="Z845" s="80" t="s">
        <v>4155</v>
      </c>
      <c r="AA845" s="83" t="s">
        <v>4156</v>
      </c>
      <c r="AB845" s="83" t="s">
        <v>4157</v>
      </c>
      <c r="AC845" s="104" t="s">
        <v>1697</v>
      </c>
      <c r="AD845" s="104">
        <v>45566</v>
      </c>
      <c r="AE845" s="104"/>
      <c r="AF845" s="104"/>
      <c r="AG845" s="104">
        <v>45566</v>
      </c>
      <c r="AH845" s="112" t="s">
        <v>1866</v>
      </c>
      <c r="AI845" s="118"/>
      <c r="AJ845" s="100">
        <f>DBGenzai[[#This Row],[入社日]]</f>
        <v>45566</v>
      </c>
      <c r="AK845" s="343"/>
      <c r="AL845" s="355"/>
      <c r="AM845" s="80"/>
      <c r="AN845" s="355"/>
      <c r="AO845" s="409"/>
      <c r="AP845" s="357"/>
    </row>
    <row r="846" spans="1:42">
      <c r="A846" s="112" t="s">
        <v>40</v>
      </c>
      <c r="B846" s="112">
        <v>241203</v>
      </c>
      <c r="C846" s="113">
        <v>8210109</v>
      </c>
      <c r="D846" s="82" t="s">
        <v>2126</v>
      </c>
      <c r="E846" s="82" t="s">
        <v>2429</v>
      </c>
      <c r="F846" s="82" t="s">
        <v>3160</v>
      </c>
      <c r="G846" s="82"/>
      <c r="H846" s="115" t="s">
        <v>4169</v>
      </c>
      <c r="I846" s="115" t="s">
        <v>4173</v>
      </c>
      <c r="J846" s="112" t="s">
        <v>2005</v>
      </c>
      <c r="K846" s="112" t="s">
        <v>1711</v>
      </c>
      <c r="L846" s="362">
        <v>33092</v>
      </c>
      <c r="M846" s="112">
        <f ca="1">DATEDIF(DBGenzai[[#This Row],[生年月日]],TODAY(),"Y")</f>
        <v>35</v>
      </c>
      <c r="N846" s="348">
        <v>1500</v>
      </c>
      <c r="O846" s="116"/>
      <c r="P846" s="348">
        <v>2150</v>
      </c>
      <c r="Q846" s="116"/>
      <c r="R846" s="348">
        <f t="shared" si="13"/>
        <v>650</v>
      </c>
      <c r="S846" s="85">
        <v>360000</v>
      </c>
      <c r="T846" s="78">
        <f>IF(OR(DBGenzai[[#This Row],[標準報酬]]="",DBGenzai[[#This Row],[標準報酬]]=0),"",ROUNDUP(_xlfn.XLOOKUP(DBGenzai[[#This Row],[標準報酬]],HDATE23[月  額],HDATE23[健康保険],"",0,1)-0.5,0))</f>
        <v>18054</v>
      </c>
      <c r="U8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5">
        <f ca="1">IF(DBGenzai[[#This Row],[年齢]]&lt;=69,_xlfn.XLOOKUP(DBGenzai[[#This Row],[標準報酬]],HDATE23[月  額],HDATE23[厚生年金],"",0,1),"0")</f>
        <v>32940</v>
      </c>
      <c r="W846" s="117">
        <v>46124</v>
      </c>
      <c r="X8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4" t="s">
        <v>1712</v>
      </c>
      <c r="Z846" s="112" t="s">
        <v>3185</v>
      </c>
      <c r="AA846" s="115" t="s">
        <v>3604</v>
      </c>
      <c r="AB846" s="115" t="s">
        <v>3178</v>
      </c>
      <c r="AC846" s="104"/>
      <c r="AD846" s="104">
        <v>45635</v>
      </c>
      <c r="AE846" s="104"/>
      <c r="AF846" s="104"/>
      <c r="AG846" s="104">
        <v>45635</v>
      </c>
      <c r="AH846" s="112" t="s">
        <v>4222</v>
      </c>
      <c r="AI846" s="118"/>
      <c r="AJ846" s="100">
        <f>DBGenzai[[#This Row],[入社日]]</f>
        <v>45635</v>
      </c>
      <c r="AK846" s="343"/>
      <c r="AL846" s="355"/>
      <c r="AM846" s="80"/>
      <c r="AN846" s="355"/>
      <c r="AO846" s="409"/>
      <c r="AP846" s="357"/>
    </row>
    <row r="847" spans="1:42">
      <c r="A847" s="112" t="s">
        <v>40</v>
      </c>
      <c r="B847" s="112">
        <v>241003</v>
      </c>
      <c r="C847" s="113">
        <v>242112</v>
      </c>
      <c r="D847" s="114" t="s">
        <v>4094</v>
      </c>
      <c r="E847" s="82" t="s">
        <v>4625</v>
      </c>
      <c r="F847" s="82" t="s">
        <v>1986</v>
      </c>
      <c r="G847" s="82" t="s">
        <v>3094</v>
      </c>
      <c r="H847" s="115" t="s">
        <v>4054</v>
      </c>
      <c r="I847" s="115" t="s">
        <v>4055</v>
      </c>
      <c r="J847" s="112" t="s">
        <v>43</v>
      </c>
      <c r="K847" s="112" t="s">
        <v>44</v>
      </c>
      <c r="L847" s="362">
        <v>36589</v>
      </c>
      <c r="M847" s="112">
        <f ca="1">DATEDIF(DBGenzai[[#This Row],[生年月日]],TODAY(),"Y")</f>
        <v>25</v>
      </c>
      <c r="N847" s="348">
        <v>1300</v>
      </c>
      <c r="O847" s="116"/>
      <c r="P847" s="348">
        <v>1660</v>
      </c>
      <c r="Q847" s="116"/>
      <c r="R847" s="348">
        <f t="shared" si="13"/>
        <v>360</v>
      </c>
      <c r="S847" s="85">
        <v>260000</v>
      </c>
      <c r="T847" s="78">
        <f>IF(OR(DBGenzai[[#This Row],[標準報酬]]="",DBGenzai[[#This Row],[標準報酬]]=0),"",ROUNDUP(_xlfn.XLOOKUP(DBGenzai[[#This Row],[標準報酬]],HDATE23[月  額],HDATE23[健康保険],"",0,1)-0.5,0))</f>
        <v>13039</v>
      </c>
      <c r="U8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5">
        <f ca="1">IF(DBGenzai[[#This Row],[年齢]]&lt;=69,_xlfn.XLOOKUP(DBGenzai[[#This Row],[標準報酬]],HDATE23[月  額],HDATE23[厚生年金],"",0,1),"0")</f>
        <v>23790</v>
      </c>
      <c r="W847" s="117">
        <v>46317</v>
      </c>
      <c r="X8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7" s="114" t="s">
        <v>1712</v>
      </c>
      <c r="Z847" s="80" t="s">
        <v>4109</v>
      </c>
      <c r="AA847" s="83" t="s">
        <v>1264</v>
      </c>
      <c r="AB847" s="83" t="s">
        <v>1265</v>
      </c>
      <c r="AC847" s="104"/>
      <c r="AD847" s="104">
        <v>45566</v>
      </c>
      <c r="AE847" s="104"/>
      <c r="AF847" s="104"/>
      <c r="AG847" s="104">
        <v>45566</v>
      </c>
      <c r="AH847" s="112" t="s">
        <v>4110</v>
      </c>
      <c r="AI847" s="118"/>
      <c r="AJ847" s="100">
        <f>DBGenzai[[#This Row],[入社日]]</f>
        <v>45566</v>
      </c>
      <c r="AK847" s="343"/>
      <c r="AL847" s="355"/>
      <c r="AM847" s="80"/>
      <c r="AN847" s="355"/>
      <c r="AO847" s="409"/>
      <c r="AP847" s="357"/>
    </row>
    <row r="848" spans="1:42">
      <c r="A848" s="112" t="s">
        <v>40</v>
      </c>
      <c r="B848" s="112">
        <v>241004</v>
      </c>
      <c r="C848" s="113"/>
      <c r="D848" s="114" t="s">
        <v>1707</v>
      </c>
      <c r="E848" s="101" t="s">
        <v>4640</v>
      </c>
      <c r="F848" s="256" t="s">
        <v>2749</v>
      </c>
      <c r="G848" s="256" t="s">
        <v>2750</v>
      </c>
      <c r="H848" s="115" t="s">
        <v>2736</v>
      </c>
      <c r="I848" s="115" t="s">
        <v>4076</v>
      </c>
      <c r="J848" s="112" t="s">
        <v>43</v>
      </c>
      <c r="K848" s="112" t="s">
        <v>44</v>
      </c>
      <c r="L848" s="362">
        <v>36903</v>
      </c>
      <c r="M848" s="112">
        <f ca="1">DATEDIF(DBGenzai[[#This Row],[生年月日]],TODAY(),"Y")</f>
        <v>24</v>
      </c>
      <c r="N848" s="348">
        <v>1300</v>
      </c>
      <c r="O848" s="116"/>
      <c r="P848" s="348">
        <v>1700</v>
      </c>
      <c r="Q848" s="116"/>
      <c r="R848" s="348">
        <f t="shared" si="13"/>
        <v>400</v>
      </c>
      <c r="S848" s="85">
        <v>260000</v>
      </c>
      <c r="T848" s="78">
        <f>IF(OR(DBGenzai[[#This Row],[標準報酬]]="",DBGenzai[[#This Row],[標準報酬]]=0),"",ROUNDUP(_xlfn.XLOOKUP(DBGenzai[[#This Row],[標準報酬]],HDATE23[月  額],HDATE23[健康保険],"",0,1)-0.5,0))</f>
        <v>13039</v>
      </c>
      <c r="U8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5">
        <f ca="1">IF(DBGenzai[[#This Row],[年齢]]&lt;=69,_xlfn.XLOOKUP(DBGenzai[[#This Row],[標準報酬]],HDATE23[月  額],HDATE23[厚生年金],"",0,1),"0")</f>
        <v>23790</v>
      </c>
      <c r="W848" s="117">
        <v>46295</v>
      </c>
      <c r="X8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4" t="s">
        <v>1712</v>
      </c>
      <c r="Z848" s="112" t="s">
        <v>3848</v>
      </c>
      <c r="AA848" s="115" t="s">
        <v>3857</v>
      </c>
      <c r="AB848" s="115"/>
      <c r="AC848" s="104"/>
      <c r="AD848" s="104">
        <v>45568</v>
      </c>
      <c r="AE848" s="104"/>
      <c r="AF848" s="104"/>
      <c r="AG848" s="104">
        <v>45568</v>
      </c>
      <c r="AH848" s="112" t="s">
        <v>4110</v>
      </c>
      <c r="AI848" s="118"/>
      <c r="AJ848" s="100">
        <f>DBGenzai[[#This Row],[入社日]]</f>
        <v>45568</v>
      </c>
      <c r="AK848" s="343"/>
      <c r="AL848" s="355"/>
      <c r="AM848" s="80"/>
      <c r="AN848" s="355"/>
      <c r="AO848" s="409"/>
      <c r="AP848" s="357"/>
    </row>
    <row r="849" spans="1:42">
      <c r="A849" s="112" t="s">
        <v>40</v>
      </c>
      <c r="B849" s="112">
        <v>241005</v>
      </c>
      <c r="C849" s="113">
        <v>232148</v>
      </c>
      <c r="D849" s="114" t="s">
        <v>152</v>
      </c>
      <c r="E849" s="262" t="s">
        <v>4630</v>
      </c>
      <c r="F849" s="82" t="s">
        <v>4196</v>
      </c>
      <c r="G849" s="82" t="s">
        <v>4197</v>
      </c>
      <c r="H849" s="115" t="s">
        <v>4077</v>
      </c>
      <c r="I849" s="115" t="s">
        <v>4078</v>
      </c>
      <c r="J849" s="112" t="s">
        <v>43</v>
      </c>
      <c r="K849" s="112" t="s">
        <v>44</v>
      </c>
      <c r="L849" s="362">
        <v>37362</v>
      </c>
      <c r="M849" s="112">
        <f ca="1">DATEDIF(DBGenzai[[#This Row],[生年月日]],TODAY(),"Y")</f>
        <v>23</v>
      </c>
      <c r="N849" s="348">
        <v>1300</v>
      </c>
      <c r="O849" s="116"/>
      <c r="P849" s="348">
        <v>1670</v>
      </c>
      <c r="Q849" s="116"/>
      <c r="R849" s="348">
        <f t="shared" si="13"/>
        <v>370</v>
      </c>
      <c r="S849" s="85">
        <v>220000</v>
      </c>
      <c r="T849" s="78">
        <f>IF(OR(DBGenzai[[#This Row],[標準報酬]]="",DBGenzai[[#This Row],[標準報酬]]=0),"",ROUNDUP(_xlfn.XLOOKUP(DBGenzai[[#This Row],[標準報酬]],HDATE23[月  額],HDATE23[健康保険],"",0,1)-0.5,0))</f>
        <v>11033</v>
      </c>
      <c r="U8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5">
        <f ca="1">IF(DBGenzai[[#This Row],[年齢]]&lt;=69,_xlfn.XLOOKUP(DBGenzai[[#This Row],[標準報酬]],HDATE23[月  額],HDATE23[厚生年金],"",0,1),"0")</f>
        <v>20130</v>
      </c>
      <c r="W849" s="117">
        <v>46295</v>
      </c>
      <c r="X8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4" t="s">
        <v>1712</v>
      </c>
      <c r="Z849" s="80" t="s">
        <v>2521</v>
      </c>
      <c r="AA849" s="115" t="s">
        <v>1749</v>
      </c>
      <c r="AB849" s="115" t="s">
        <v>3352</v>
      </c>
      <c r="AC849" s="104"/>
      <c r="AD849" s="104">
        <v>45572</v>
      </c>
      <c r="AE849" s="104"/>
      <c r="AF849" s="104"/>
      <c r="AG849" s="104">
        <v>45572</v>
      </c>
      <c r="AH849" s="112" t="s">
        <v>1866</v>
      </c>
      <c r="AI849" s="118"/>
      <c r="AJ849" s="100">
        <f>DBGenzai[[#This Row],[入社日]]</f>
        <v>45572</v>
      </c>
      <c r="AK849" s="343"/>
      <c r="AL849" s="355"/>
      <c r="AM849" s="80"/>
      <c r="AN849" s="355"/>
      <c r="AO849" s="409"/>
      <c r="AP849" s="357"/>
    </row>
    <row r="850" spans="1:42">
      <c r="A850" s="112" t="s">
        <v>114</v>
      </c>
      <c r="B850" s="112">
        <v>241006</v>
      </c>
      <c r="C850" s="113"/>
      <c r="D850" s="114" t="s">
        <v>3312</v>
      </c>
      <c r="E850" s="262"/>
      <c r="F850" s="82"/>
      <c r="G850" s="82"/>
      <c r="H850" s="115" t="s">
        <v>4104</v>
      </c>
      <c r="I850" s="115" t="s">
        <v>4105</v>
      </c>
      <c r="J850" s="112" t="s">
        <v>2005</v>
      </c>
      <c r="K850" s="112" t="s">
        <v>1711</v>
      </c>
      <c r="L850" s="362">
        <v>35000</v>
      </c>
      <c r="M850" s="112">
        <f ca="1">DATEDIF(DBGenzai[[#This Row],[生年月日]],TODAY(),"Y")</f>
        <v>30</v>
      </c>
      <c r="N850" s="348">
        <v>1400</v>
      </c>
      <c r="O850" s="116"/>
      <c r="P850" s="348">
        <v>1900</v>
      </c>
      <c r="Q850" s="116"/>
      <c r="R850" s="348">
        <f t="shared" si="13"/>
        <v>500</v>
      </c>
      <c r="S850" s="85">
        <v>260000</v>
      </c>
      <c r="T850" s="78">
        <f>IF(OR(DBGenzai[[#This Row],[標準報酬]]="",DBGenzai[[#This Row],[標準報酬]]=0),"",ROUNDUP(_xlfn.XLOOKUP(DBGenzai[[#This Row],[標準報酬]],HDATE23[月  額],HDATE23[健康保険],"",0,1)-0.5,0))</f>
        <v>13039</v>
      </c>
      <c r="U8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5">
        <f ca="1">IF(DBGenzai[[#This Row],[年齢]]&lt;=69,_xlfn.XLOOKUP(DBGenzai[[#This Row],[標準報酬]],HDATE23[月  額],HDATE23[厚生年金],"",0,1),"0")</f>
        <v>23790</v>
      </c>
      <c r="W850" s="117">
        <v>45838</v>
      </c>
      <c r="X8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4" t="s">
        <v>1712</v>
      </c>
      <c r="Z850" s="231" t="s">
        <v>4106</v>
      </c>
      <c r="AA850" s="401" t="s">
        <v>4107</v>
      </c>
      <c r="AB850" s="401" t="s">
        <v>4108</v>
      </c>
      <c r="AC850" s="234"/>
      <c r="AD850" s="234">
        <v>45582</v>
      </c>
      <c r="AE850" s="234">
        <v>45819</v>
      </c>
      <c r="AF850" s="234"/>
      <c r="AG850" s="234">
        <v>45582</v>
      </c>
      <c r="AH850" s="231" t="s">
        <v>4127</v>
      </c>
      <c r="AI850" s="118"/>
      <c r="AJ850" s="100">
        <f>DBGenzai[[#This Row],[入社日]]</f>
        <v>45582</v>
      </c>
      <c r="AK850" s="385"/>
      <c r="AL850" s="386"/>
      <c r="AM850" s="92"/>
      <c r="AN850" s="386"/>
      <c r="AO850" s="409"/>
      <c r="AP850" s="357"/>
    </row>
    <row r="851" spans="1:42">
      <c r="A851" s="112" t="s">
        <v>40</v>
      </c>
      <c r="B851" s="112">
        <v>241007</v>
      </c>
      <c r="C851" s="113">
        <v>222075</v>
      </c>
      <c r="D851" s="82" t="s">
        <v>3841</v>
      </c>
      <c r="E851" s="82" t="s">
        <v>4632</v>
      </c>
      <c r="F851" s="82" t="s">
        <v>3844</v>
      </c>
      <c r="G851" s="6" t="s">
        <v>4133</v>
      </c>
      <c r="H851" s="115" t="s">
        <v>4098</v>
      </c>
      <c r="I851" s="115" t="s">
        <v>4099</v>
      </c>
      <c r="J851" s="112" t="s">
        <v>43</v>
      </c>
      <c r="K851" s="112" t="s">
        <v>44</v>
      </c>
      <c r="L851" s="362">
        <v>37147</v>
      </c>
      <c r="M851" s="112">
        <f ca="1">DATEDIF(DBGenzai[[#This Row],[生年月日]],TODAY(),"Y")</f>
        <v>24</v>
      </c>
      <c r="N851" s="348">
        <v>1300</v>
      </c>
      <c r="O851" s="116"/>
      <c r="P851" s="348">
        <v>1650</v>
      </c>
      <c r="Q851" s="116"/>
      <c r="R851" s="348">
        <f t="shared" si="13"/>
        <v>350</v>
      </c>
      <c r="S851" s="85">
        <v>240000</v>
      </c>
      <c r="T851" s="78">
        <f>IF(OR(DBGenzai[[#This Row],[標準報酬]]="",DBGenzai[[#This Row],[標準報酬]]=0),"",ROUNDUP(_xlfn.XLOOKUP(DBGenzai[[#This Row],[標準報酬]],HDATE23[月  額],HDATE23[健康保険],"",0,1)-0.5,0))</f>
        <v>12036</v>
      </c>
      <c r="U8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5">
        <f ca="1">IF(DBGenzai[[#This Row],[年齢]]&lt;=69,_xlfn.XLOOKUP(DBGenzai[[#This Row],[標準報酬]],HDATE23[月  額],HDATE23[厚生年金],"",0,1),"0")</f>
        <v>21960</v>
      </c>
      <c r="W851" s="117">
        <v>46317</v>
      </c>
      <c r="X8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1" s="114" t="s">
        <v>1712</v>
      </c>
      <c r="Z851" s="112" t="s">
        <v>4111</v>
      </c>
      <c r="AA851" s="83" t="s">
        <v>778</v>
      </c>
      <c r="AB851" s="83" t="s">
        <v>3281</v>
      </c>
      <c r="AC851" s="104"/>
      <c r="AD851" s="104">
        <v>45583</v>
      </c>
      <c r="AE851" s="104"/>
      <c r="AF851" s="104"/>
      <c r="AG851" s="104">
        <v>45583</v>
      </c>
      <c r="AH851" s="112" t="s">
        <v>3103</v>
      </c>
      <c r="AI851" s="118"/>
      <c r="AJ851" s="100">
        <f>DBGenzai[[#This Row],[入社日]]</f>
        <v>45583</v>
      </c>
      <c r="AK851" s="343"/>
      <c r="AL851" s="355"/>
      <c r="AM851" s="80"/>
      <c r="AN851" s="355"/>
      <c r="AO851" s="409"/>
      <c r="AP851" s="357"/>
    </row>
    <row r="852" spans="1:42">
      <c r="A852" s="112" t="s">
        <v>40</v>
      </c>
      <c r="B852" s="112">
        <v>241009</v>
      </c>
      <c r="C852" s="113">
        <v>232149</v>
      </c>
      <c r="D852" s="232" t="s">
        <v>152</v>
      </c>
      <c r="E852" s="82" t="s">
        <v>4630</v>
      </c>
      <c r="F852" s="82" t="s">
        <v>4196</v>
      </c>
      <c r="G852" s="82" t="s">
        <v>4197</v>
      </c>
      <c r="H852" s="115" t="s">
        <v>4100</v>
      </c>
      <c r="I852" s="115" t="s">
        <v>4101</v>
      </c>
      <c r="J852" s="112" t="s">
        <v>43</v>
      </c>
      <c r="K852" s="112" t="s">
        <v>44</v>
      </c>
      <c r="L852" s="362">
        <v>36903</v>
      </c>
      <c r="M852" s="112">
        <f ca="1">DATEDIF(DBGenzai[[#This Row],[生年月日]],TODAY(),"Y")</f>
        <v>24</v>
      </c>
      <c r="N852" s="348">
        <v>1250</v>
      </c>
      <c r="O852" s="116"/>
      <c r="P852" s="348">
        <v>1670</v>
      </c>
      <c r="Q852" s="116"/>
      <c r="R852" s="348">
        <f t="shared" si="13"/>
        <v>420</v>
      </c>
      <c r="S852" s="85">
        <v>240000</v>
      </c>
      <c r="T852" s="78">
        <f>IF(OR(DBGenzai[[#This Row],[標準報酬]]="",DBGenzai[[#This Row],[標準報酬]]=0),"",ROUNDUP(_xlfn.XLOOKUP(DBGenzai[[#This Row],[標準報酬]],HDATE23[月  額],HDATE23[健康保険],"",0,1)-0.5,0))</f>
        <v>12036</v>
      </c>
      <c r="U8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5">
        <f ca="1">IF(DBGenzai[[#This Row],[年齢]]&lt;=69,_xlfn.XLOOKUP(DBGenzai[[#This Row],[標準報酬]],HDATE23[月  額],HDATE23[厚生年金],"",0,1),"0")</f>
        <v>21960</v>
      </c>
      <c r="W852" s="117">
        <v>46316</v>
      </c>
      <c r="X8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2" s="114" t="s">
        <v>1712</v>
      </c>
      <c r="Z852" s="80" t="s">
        <v>2020</v>
      </c>
      <c r="AA852" s="83" t="s">
        <v>4879</v>
      </c>
      <c r="AB852" s="83" t="s">
        <v>4880</v>
      </c>
      <c r="AC852" s="104" t="s">
        <v>1697</v>
      </c>
      <c r="AD852" s="104">
        <v>45586</v>
      </c>
      <c r="AE852" s="104"/>
      <c r="AF852" s="104"/>
      <c r="AG852" s="104">
        <v>45586</v>
      </c>
      <c r="AH852" s="112" t="s">
        <v>1990</v>
      </c>
      <c r="AI852" s="118"/>
      <c r="AJ852" s="100">
        <f>DBGenzai[[#This Row],[入社日]]</f>
        <v>45586</v>
      </c>
      <c r="AK852" s="343"/>
      <c r="AL852" s="355"/>
      <c r="AM852" s="80"/>
      <c r="AN852" s="355"/>
      <c r="AO852" s="409"/>
      <c r="AP852" s="357"/>
    </row>
    <row r="853" spans="1:42">
      <c r="A853" s="112" t="s">
        <v>114</v>
      </c>
      <c r="B853" s="112">
        <v>241008</v>
      </c>
      <c r="C853" s="113">
        <v>5650</v>
      </c>
      <c r="D853" s="114" t="s">
        <v>3138</v>
      </c>
      <c r="E853" s="82" t="s">
        <v>4673</v>
      </c>
      <c r="F853" s="82" t="s">
        <v>2672</v>
      </c>
      <c r="G853" s="101" t="s">
        <v>3153</v>
      </c>
      <c r="H853" s="115" t="s">
        <v>3952</v>
      </c>
      <c r="I853" s="115" t="s">
        <v>4088</v>
      </c>
      <c r="J853" s="112" t="s">
        <v>43</v>
      </c>
      <c r="K853" s="112" t="s">
        <v>44</v>
      </c>
      <c r="L853" s="362">
        <v>33287</v>
      </c>
      <c r="M853" s="112">
        <f ca="1">DATEDIF(DBGenzai[[#This Row],[生年月日]],TODAY(),"Y")</f>
        <v>34</v>
      </c>
      <c r="N853" s="348">
        <v>1300</v>
      </c>
      <c r="O853" s="116"/>
      <c r="P853" s="348">
        <v>1700</v>
      </c>
      <c r="Q853" s="116"/>
      <c r="R853" s="348">
        <f t="shared" si="13"/>
        <v>400</v>
      </c>
      <c r="S853" s="85">
        <v>240000</v>
      </c>
      <c r="T853" s="78">
        <f>IF(OR(DBGenzai[[#This Row],[標準報酬]]="",DBGenzai[[#This Row],[標準報酬]]=0),"",ROUNDUP(_xlfn.XLOOKUP(DBGenzai[[#This Row],[標準報酬]],HDATE23[月  額],HDATE23[健康保険],"",0,1)-0.5,0))</f>
        <v>12036</v>
      </c>
      <c r="U8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5">
        <f ca="1">IF(DBGenzai[[#This Row],[年齢]]&lt;=69,_xlfn.XLOOKUP(DBGenzai[[#This Row],[標準報酬]],HDATE23[月  額],HDATE23[厚生年金],"",0,1),"0")</f>
        <v>21960</v>
      </c>
      <c r="W853" s="117">
        <v>46168</v>
      </c>
      <c r="X8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4" t="s">
        <v>1712</v>
      </c>
      <c r="Z853" s="112" t="s">
        <v>4130</v>
      </c>
      <c r="AA853" s="115" t="s">
        <v>4131</v>
      </c>
      <c r="AB853" s="115" t="s">
        <v>4132</v>
      </c>
      <c r="AC853" s="104"/>
      <c r="AD853" s="104">
        <v>45586</v>
      </c>
      <c r="AE853" s="104">
        <v>45868</v>
      </c>
      <c r="AF853" s="104"/>
      <c r="AG853" s="104">
        <v>45586</v>
      </c>
      <c r="AH853" s="112" t="s">
        <v>3220</v>
      </c>
      <c r="AI853" s="118"/>
      <c r="AJ853" s="100">
        <f>DBGenzai[[#This Row],[入社日]]</f>
        <v>45586</v>
      </c>
      <c r="AK853" s="343"/>
      <c r="AL853" s="355"/>
      <c r="AM853" s="80"/>
      <c r="AN853" s="355"/>
      <c r="AO853" s="409"/>
      <c r="AP853" s="357"/>
    </row>
    <row r="854" spans="1:42">
      <c r="A854" s="111" t="s">
        <v>40</v>
      </c>
      <c r="B854" s="112">
        <v>241010</v>
      </c>
      <c r="C854" s="113">
        <v>232150</v>
      </c>
      <c r="D854" s="114" t="s">
        <v>152</v>
      </c>
      <c r="E854" s="262" t="s">
        <v>4636</v>
      </c>
      <c r="F854" s="264" t="s">
        <v>3773</v>
      </c>
      <c r="G854" s="74" t="s">
        <v>2633</v>
      </c>
      <c r="H854" s="115" t="s">
        <v>4037</v>
      </c>
      <c r="I854" s="115" t="s">
        <v>4038</v>
      </c>
      <c r="J854" s="112" t="s">
        <v>1951</v>
      </c>
      <c r="K854" s="112" t="s">
        <v>44</v>
      </c>
      <c r="L854" s="362">
        <v>34817</v>
      </c>
      <c r="M854" s="112">
        <f ca="1">DATEDIF(DBGenzai[[#This Row],[生年月日]],TODAY(),"Y")</f>
        <v>30</v>
      </c>
      <c r="N854" s="348">
        <v>1300</v>
      </c>
      <c r="O854" s="116"/>
      <c r="P854" s="348">
        <v>1680</v>
      </c>
      <c r="Q854" s="116"/>
      <c r="R854" s="348">
        <f t="shared" si="13"/>
        <v>380</v>
      </c>
      <c r="S854" s="85">
        <v>200000</v>
      </c>
      <c r="T854" s="78">
        <f>IF(OR(DBGenzai[[#This Row],[標準報酬]]="",DBGenzai[[#This Row],[標準報酬]]=0),"",ROUNDUP(_xlfn.XLOOKUP(DBGenzai[[#This Row],[標準報酬]],HDATE23[月  額],HDATE23[健康保険],"",0,1)-0.5,0))</f>
        <v>10030</v>
      </c>
      <c r="U8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5">
        <f ca="1">IF(DBGenzai[[#This Row],[年齢]]&lt;=69,_xlfn.XLOOKUP(DBGenzai[[#This Row],[標準報酬]],HDATE23[月  額],HDATE23[厚生年金],"",0,1),"0")</f>
        <v>18300</v>
      </c>
      <c r="W854" s="117">
        <v>46137</v>
      </c>
      <c r="X8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4" t="s">
        <v>1712</v>
      </c>
      <c r="Z854" s="80" t="s">
        <v>2521</v>
      </c>
      <c r="AA854" s="115" t="s">
        <v>1749</v>
      </c>
      <c r="AB854" s="115" t="s">
        <v>4146</v>
      </c>
      <c r="AC854" s="104"/>
      <c r="AD854" s="104">
        <v>45588</v>
      </c>
      <c r="AE854" s="104"/>
      <c r="AF854" s="104"/>
      <c r="AG854" s="104">
        <v>45588</v>
      </c>
      <c r="AH854" s="112" t="s">
        <v>1998</v>
      </c>
      <c r="AI854" s="118"/>
      <c r="AJ854" s="100">
        <f>DBGenzai[[#This Row],[入社日]]</f>
        <v>45588</v>
      </c>
      <c r="AK854" s="343"/>
      <c r="AL854" s="355"/>
      <c r="AM854" s="77"/>
      <c r="AN854" s="355"/>
      <c r="AO854" s="345"/>
    </row>
    <row r="855" spans="1:42">
      <c r="A855" s="112" t="s">
        <v>114</v>
      </c>
      <c r="B855" s="112">
        <v>241209</v>
      </c>
      <c r="C855" s="113">
        <v>8210110</v>
      </c>
      <c r="D855" s="82" t="s">
        <v>2129</v>
      </c>
      <c r="E855" s="82" t="s">
        <v>3161</v>
      </c>
      <c r="F855" s="256" t="s">
        <v>2782</v>
      </c>
      <c r="G855" s="82"/>
      <c r="H855" s="115" t="s">
        <v>4399</v>
      </c>
      <c r="I855" s="115" t="s">
        <v>4171</v>
      </c>
      <c r="J855" s="112" t="s">
        <v>2005</v>
      </c>
      <c r="K855" s="112" t="s">
        <v>1711</v>
      </c>
      <c r="L855" s="362">
        <v>35613</v>
      </c>
      <c r="M855" s="112">
        <f ca="1">DATEDIF(DBGenzai[[#This Row],[生年月日]],TODAY(),"Y")</f>
        <v>28</v>
      </c>
      <c r="N855" s="348">
        <v>1500</v>
      </c>
      <c r="O855" s="116"/>
      <c r="P855" s="348">
        <v>2150</v>
      </c>
      <c r="Q855" s="116"/>
      <c r="R855" s="348">
        <f t="shared" si="13"/>
        <v>650</v>
      </c>
      <c r="S855" s="85">
        <v>220000</v>
      </c>
      <c r="T855" s="78">
        <f>IF(OR(DBGenzai[[#This Row],[標準報酬]]="",DBGenzai[[#This Row],[標準報酬]]=0),"",ROUNDUP(_xlfn.XLOOKUP(DBGenzai[[#This Row],[標準報酬]],HDATE23[月  額],HDATE23[健康保険],"",0,1)-0.5,0))</f>
        <v>11033</v>
      </c>
      <c r="U8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5">
        <f ca="1">IF(DBGenzai[[#This Row],[年齢]]&lt;=69,_xlfn.XLOOKUP(DBGenzai[[#This Row],[標準報酬]],HDATE23[月  額],HDATE23[厚生年金],"",0,1),"0")</f>
        <v>20130</v>
      </c>
      <c r="W855" s="117">
        <v>46587</v>
      </c>
      <c r="X8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4" t="s">
        <v>1712</v>
      </c>
      <c r="Z855" s="112" t="s">
        <v>3685</v>
      </c>
      <c r="AA855" s="115" t="s">
        <v>4211</v>
      </c>
      <c r="AB855" s="115" t="s">
        <v>4212</v>
      </c>
      <c r="AC855" s="87" t="s">
        <v>1697</v>
      </c>
      <c r="AD855" s="104">
        <v>45642</v>
      </c>
      <c r="AE855" s="104">
        <v>45905</v>
      </c>
      <c r="AF855" s="104"/>
      <c r="AG855" s="104">
        <v>45642</v>
      </c>
      <c r="AH855" s="104" t="s">
        <v>4222</v>
      </c>
      <c r="AI855" s="118"/>
      <c r="AJ855" s="100">
        <f>DBGenzai[[#This Row],[入社日]]</f>
        <v>45642</v>
      </c>
      <c r="AK855" s="343"/>
      <c r="AL855" s="355"/>
      <c r="AM855" s="77"/>
      <c r="AN855" s="355"/>
      <c r="AO855" s="345"/>
    </row>
    <row r="856" spans="1:42">
      <c r="A856" s="80" t="s">
        <v>40</v>
      </c>
      <c r="B856" s="80">
        <v>211016</v>
      </c>
      <c r="C856" s="81">
        <v>60051</v>
      </c>
      <c r="D856" s="82" t="s">
        <v>529</v>
      </c>
      <c r="E856" s="101" t="s">
        <v>4652</v>
      </c>
      <c r="F856" s="101"/>
      <c r="G856" s="101"/>
      <c r="H856" s="83" t="s">
        <v>530</v>
      </c>
      <c r="I856" s="83" t="s">
        <v>531</v>
      </c>
      <c r="J856" s="80" t="s">
        <v>43</v>
      </c>
      <c r="K856" s="80" t="s">
        <v>44</v>
      </c>
      <c r="L856" s="84">
        <v>34043</v>
      </c>
      <c r="M856" s="80">
        <f ca="1">DATEDIF(DBGenzai[[#This Row],[生年月日]],TODAY(),"Y")</f>
        <v>32</v>
      </c>
      <c r="N856" s="347">
        <v>1450</v>
      </c>
      <c r="O856" s="85"/>
      <c r="P856" s="347">
        <v>2000</v>
      </c>
      <c r="Q856" s="85"/>
      <c r="R856" s="347">
        <f t="shared" si="13"/>
        <v>550</v>
      </c>
      <c r="S856" s="85">
        <v>280000</v>
      </c>
      <c r="T856" s="78">
        <f>IF(OR(DBGenzai[[#This Row],[標準報酬]]="",DBGenzai[[#This Row],[標準報酬]]=0),"",ROUNDUP(_xlfn.XLOOKUP(DBGenzai[[#This Row],[標準報酬]],HDATE23[月  額],HDATE23[健康保険],"",0,1)-0.5,0))</f>
        <v>14042</v>
      </c>
      <c r="U8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5">
        <f ca="1">IF(DBGenzai[[#This Row],[年齢]]&lt;=69,_xlfn.XLOOKUP(DBGenzai[[#This Row],[標準報酬]],HDATE23[月  額],HDATE23[厚生年金],"",0,1),"0")</f>
        <v>25620</v>
      </c>
      <c r="W856" s="86">
        <v>46805</v>
      </c>
      <c r="X856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2" t="s">
        <v>46</v>
      </c>
      <c r="Z856" s="80" t="s">
        <v>3078</v>
      </c>
      <c r="AA856" s="83" t="s">
        <v>3104</v>
      </c>
      <c r="AB856" s="83" t="s">
        <v>3105</v>
      </c>
      <c r="AC856" s="87" t="s">
        <v>1697</v>
      </c>
      <c r="AD856" s="87">
        <v>45597</v>
      </c>
      <c r="AE856" s="87"/>
      <c r="AF856" s="87"/>
      <c r="AG856" s="104">
        <v>45597</v>
      </c>
      <c r="AH856" s="112" t="s">
        <v>1990</v>
      </c>
      <c r="AJ856" s="100">
        <f>DBGenzai[[#This Row],[入社日]]</f>
        <v>45597</v>
      </c>
      <c r="AK856" s="343"/>
      <c r="AL856" s="355"/>
      <c r="AM856" s="80"/>
      <c r="AN856" s="355"/>
      <c r="AO856" s="409"/>
      <c r="AP856" s="357"/>
    </row>
    <row r="857" spans="1:42">
      <c r="A857" s="112" t="s">
        <v>40</v>
      </c>
      <c r="B857" s="112">
        <v>231101</v>
      </c>
      <c r="C857" s="113"/>
      <c r="D857" s="114" t="s">
        <v>2103</v>
      </c>
      <c r="E857" s="328" t="s">
        <v>4680</v>
      </c>
      <c r="F857" s="328" t="s">
        <v>3356</v>
      </c>
      <c r="G857" s="329" t="s">
        <v>3354</v>
      </c>
      <c r="H857" s="115" t="s">
        <v>3125</v>
      </c>
      <c r="I857" s="115" t="s">
        <v>3126</v>
      </c>
      <c r="J857" s="112" t="s">
        <v>2005</v>
      </c>
      <c r="K857" s="112" t="s">
        <v>1711</v>
      </c>
      <c r="L857" s="362">
        <v>33417</v>
      </c>
      <c r="M857" s="112">
        <f ca="1">DATEDIF(DBGenzai[[#This Row],[生年月日]],TODAY(),"Y")</f>
        <v>34</v>
      </c>
      <c r="N857" s="348">
        <v>1300</v>
      </c>
      <c r="O857" s="116"/>
      <c r="P857" s="348">
        <v>1800</v>
      </c>
      <c r="Q857" s="116"/>
      <c r="R857" s="348">
        <f t="shared" si="13"/>
        <v>500</v>
      </c>
      <c r="S857" s="85">
        <v>240000</v>
      </c>
      <c r="T857" s="78">
        <f>IF(OR(DBGenzai[[#This Row],[標準報酬]]="",DBGenzai[[#This Row],[標準報酬]]=0),"",ROUNDUP(_xlfn.XLOOKUP(DBGenzai[[#This Row],[標準報酬]],HDATE23[月  額],HDATE23[健康保険],"",0,1)-0.5,0))</f>
        <v>12036</v>
      </c>
      <c r="U8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5">
        <f ca="1">IF(DBGenzai[[#This Row],[年齢]]&lt;=69,_xlfn.XLOOKUP(DBGenzai[[#This Row],[標準報酬]],HDATE23[月  額],HDATE23[厚生年金],"",0,1),"0")</f>
        <v>21960</v>
      </c>
      <c r="W857" s="117">
        <v>46170</v>
      </c>
      <c r="X857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4" t="s">
        <v>1712</v>
      </c>
      <c r="Z857" s="112" t="s">
        <v>2775</v>
      </c>
      <c r="AA857" s="115" t="s">
        <v>3062</v>
      </c>
      <c r="AB857" s="115" t="s">
        <v>3074</v>
      </c>
      <c r="AC857" s="104"/>
      <c r="AD857" s="104">
        <v>45597</v>
      </c>
      <c r="AE857" s="104"/>
      <c r="AF857" s="104"/>
      <c r="AG857" s="104">
        <v>45597</v>
      </c>
      <c r="AH857" s="112" t="s">
        <v>3220</v>
      </c>
      <c r="AI857" s="118"/>
      <c r="AJ857" s="100">
        <f>DBGenzai[[#This Row],[入社日]]</f>
        <v>45597</v>
      </c>
      <c r="AK857" s="343"/>
      <c r="AL857" s="355"/>
      <c r="AM857" s="80"/>
      <c r="AN857" s="355"/>
      <c r="AO857" s="409"/>
      <c r="AP857" s="357" t="s">
        <v>4227</v>
      </c>
    </row>
    <row r="858" spans="1:42">
      <c r="A858" s="112" t="s">
        <v>40</v>
      </c>
      <c r="B858" s="112">
        <v>241101</v>
      </c>
      <c r="C858" s="113">
        <v>222076</v>
      </c>
      <c r="D858" s="82" t="s">
        <v>3156</v>
      </c>
      <c r="E858" s="82" t="s">
        <v>4623</v>
      </c>
      <c r="F858" s="82" t="s">
        <v>4140</v>
      </c>
      <c r="G858" s="82" t="s">
        <v>2644</v>
      </c>
      <c r="H858" s="115" t="s">
        <v>4117</v>
      </c>
      <c r="I858" s="115" t="s">
        <v>4118</v>
      </c>
      <c r="J858" s="112" t="s">
        <v>2005</v>
      </c>
      <c r="K858" s="112" t="s">
        <v>1711</v>
      </c>
      <c r="L858" s="362">
        <v>36892</v>
      </c>
      <c r="M858" s="112">
        <f ca="1">DATEDIF(DBGenzai[[#This Row],[生年月日]],TODAY(),"Y")</f>
        <v>24</v>
      </c>
      <c r="N858" s="348">
        <v>1250</v>
      </c>
      <c r="O858" s="116"/>
      <c r="P858" s="348">
        <v>1650</v>
      </c>
      <c r="Q858" s="116"/>
      <c r="R858" s="348">
        <f t="shared" si="13"/>
        <v>400</v>
      </c>
      <c r="S858" s="85">
        <v>260000</v>
      </c>
      <c r="T858" s="78">
        <f>IF(OR(DBGenzai[[#This Row],[標準報酬]]="",DBGenzai[[#This Row],[標準報酬]]=0),"",ROUNDUP(_xlfn.XLOOKUP(DBGenzai[[#This Row],[標準報酬]],HDATE23[月  額],HDATE23[健康保険],"",0,1)-0.5,0))</f>
        <v>13039</v>
      </c>
      <c r="U8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5">
        <f ca="1">IF(DBGenzai[[#This Row],[年齢]]&lt;=69,_xlfn.XLOOKUP(DBGenzai[[#This Row],[標準報酬]],HDATE23[月  額],HDATE23[厚生年金],"",0,1),"0")</f>
        <v>23790</v>
      </c>
      <c r="W858" s="117">
        <v>46325</v>
      </c>
      <c r="X8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8" s="114" t="s">
        <v>1712</v>
      </c>
      <c r="Z858" s="112" t="s">
        <v>2013</v>
      </c>
      <c r="AA858" s="115" t="s">
        <v>2870</v>
      </c>
      <c r="AB858" s="115" t="s">
        <v>2874</v>
      </c>
      <c r="AC858" s="104"/>
      <c r="AD858" s="104">
        <v>45600</v>
      </c>
      <c r="AE858" s="104"/>
      <c r="AF858" s="104"/>
      <c r="AG858" s="104">
        <v>45600</v>
      </c>
      <c r="AH858" s="112" t="s">
        <v>3220</v>
      </c>
      <c r="AI858" s="118"/>
      <c r="AJ858" s="100">
        <f>DBGenzai[[#This Row],[入社日]]</f>
        <v>45600</v>
      </c>
      <c r="AK858" s="343"/>
      <c r="AL858" s="355"/>
      <c r="AM858" s="80"/>
      <c r="AN858" s="355"/>
      <c r="AO858" s="409"/>
      <c r="AP858" s="357"/>
    </row>
    <row r="859" spans="1:42">
      <c r="A859" s="112" t="s">
        <v>40</v>
      </c>
      <c r="B859" s="112">
        <v>241102</v>
      </c>
      <c r="C859" s="113">
        <v>232153</v>
      </c>
      <c r="D859" s="114" t="s">
        <v>152</v>
      </c>
      <c r="E859" s="82" t="s">
        <v>4636</v>
      </c>
      <c r="F859" s="82" t="s">
        <v>3773</v>
      </c>
      <c r="G859" s="82" t="s">
        <v>2633</v>
      </c>
      <c r="H859" s="115" t="s">
        <v>4119</v>
      </c>
      <c r="I859" s="115" t="s">
        <v>4120</v>
      </c>
      <c r="J859" s="112" t="s">
        <v>2005</v>
      </c>
      <c r="K859" s="112" t="s">
        <v>1711</v>
      </c>
      <c r="L859" s="362">
        <v>36815</v>
      </c>
      <c r="M859" s="112">
        <f ca="1">DATEDIF(DBGenzai[[#This Row],[生年月日]],TODAY(),"Y")</f>
        <v>25</v>
      </c>
      <c r="N859" s="348">
        <v>1260</v>
      </c>
      <c r="O859" s="116"/>
      <c r="P859" s="348">
        <v>1670</v>
      </c>
      <c r="Q859" s="116"/>
      <c r="R859" s="348">
        <f t="shared" ref="R859:R922" si="14">P859-N859</f>
        <v>410</v>
      </c>
      <c r="S859" s="85">
        <v>220000</v>
      </c>
      <c r="T859" s="78">
        <f>IF(OR(DBGenzai[[#This Row],[標準報酬]]="",DBGenzai[[#This Row],[標準報酬]]=0),"",ROUNDUP(_xlfn.XLOOKUP(DBGenzai[[#This Row],[標準報酬]],HDATE23[月  額],HDATE23[健康保険],"",0,1)-0.5,0))</f>
        <v>11033</v>
      </c>
      <c r="U8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5">
        <f ca="1">IF(DBGenzai[[#This Row],[年齢]]&lt;=69,_xlfn.XLOOKUP(DBGenzai[[#This Row],[標準報酬]],HDATE23[月  額],HDATE23[厚生年金],"",0,1),"0")</f>
        <v>20130</v>
      </c>
      <c r="W859" s="117">
        <v>46325</v>
      </c>
      <c r="X8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9" s="114" t="s">
        <v>1712</v>
      </c>
      <c r="Z859" s="80" t="s">
        <v>208</v>
      </c>
      <c r="AA859" s="83" t="s">
        <v>1744</v>
      </c>
      <c r="AB859" s="83" t="s">
        <v>4145</v>
      </c>
      <c r="AC859" s="104"/>
      <c r="AD859" s="104">
        <v>45602</v>
      </c>
      <c r="AE859" s="104"/>
      <c r="AF859" s="104"/>
      <c r="AG859" s="104">
        <v>45602</v>
      </c>
      <c r="AH859" s="112" t="s">
        <v>3220</v>
      </c>
      <c r="AI859" s="118"/>
      <c r="AJ859" s="100">
        <f>DBGenzai[[#This Row],[入社日]]</f>
        <v>45602</v>
      </c>
      <c r="AK859" s="343"/>
      <c r="AL859" s="355"/>
      <c r="AM859" s="80"/>
      <c r="AN859" s="355"/>
      <c r="AO859" s="409"/>
      <c r="AP859" s="357"/>
    </row>
    <row r="860" spans="1:42">
      <c r="A860" s="112" t="s">
        <v>40</v>
      </c>
      <c r="B860" s="112">
        <v>241103</v>
      </c>
      <c r="C860" s="113">
        <v>232152</v>
      </c>
      <c r="D860" s="114" t="s">
        <v>152</v>
      </c>
      <c r="E860" s="82" t="s">
        <v>4630</v>
      </c>
      <c r="F860" s="82" t="s">
        <v>4196</v>
      </c>
      <c r="G860" s="82" t="s">
        <v>4197</v>
      </c>
      <c r="H860" s="115" t="s">
        <v>4121</v>
      </c>
      <c r="I860" s="115" t="s">
        <v>4122</v>
      </c>
      <c r="J860" s="112" t="s">
        <v>2005</v>
      </c>
      <c r="K860" s="112" t="s">
        <v>1711</v>
      </c>
      <c r="L860" s="362">
        <v>37216</v>
      </c>
      <c r="M860" s="112">
        <f ca="1">DATEDIF(DBGenzai[[#This Row],[生年月日]],TODAY(),"Y")</f>
        <v>24</v>
      </c>
      <c r="N860" s="348">
        <v>1250</v>
      </c>
      <c r="O860" s="116"/>
      <c r="P860" s="348">
        <v>1670</v>
      </c>
      <c r="Q860" s="116"/>
      <c r="R860" s="348">
        <f t="shared" si="14"/>
        <v>420</v>
      </c>
      <c r="S860" s="85">
        <v>240000</v>
      </c>
      <c r="T860" s="78">
        <f>IF(OR(DBGenzai[[#This Row],[標準報酬]]="",DBGenzai[[#This Row],[標準報酬]]=0),"",ROUNDUP(_xlfn.XLOOKUP(DBGenzai[[#This Row],[標準報酬]],HDATE23[月  額],HDATE23[健康保険],"",0,1)-0.5,0))</f>
        <v>12036</v>
      </c>
      <c r="U8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5">
        <f ca="1">IF(DBGenzai[[#This Row],[年齢]]&lt;=69,_xlfn.XLOOKUP(DBGenzai[[#This Row],[標準報酬]],HDATE23[月  額],HDATE23[厚生年金],"",0,1),"0")</f>
        <v>21960</v>
      </c>
      <c r="W860" s="117">
        <v>46325</v>
      </c>
      <c r="X8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0" s="114" t="s">
        <v>1712</v>
      </c>
      <c r="Z860" s="80" t="s">
        <v>2521</v>
      </c>
      <c r="AA860" s="115" t="s">
        <v>1740</v>
      </c>
      <c r="AB860" s="115" t="s">
        <v>4144</v>
      </c>
      <c r="AC860" s="104"/>
      <c r="AD860" s="104">
        <v>45602</v>
      </c>
      <c r="AE860" s="104"/>
      <c r="AF860" s="104"/>
      <c r="AG860" s="104">
        <v>45602</v>
      </c>
      <c r="AH860" s="112" t="s">
        <v>3220</v>
      </c>
      <c r="AI860" s="118"/>
      <c r="AJ860" s="100">
        <f>DBGenzai[[#This Row],[入社日]]</f>
        <v>45602</v>
      </c>
      <c r="AK860" s="343"/>
      <c r="AL860" s="355"/>
      <c r="AM860" s="80"/>
      <c r="AN860" s="355"/>
      <c r="AO860" s="409"/>
      <c r="AP860" s="357"/>
    </row>
    <row r="861" spans="1:42">
      <c r="A861" s="112" t="s">
        <v>40</v>
      </c>
      <c r="B861" s="112">
        <v>241104</v>
      </c>
      <c r="C861" s="113">
        <v>232154</v>
      </c>
      <c r="D861" s="114" t="s">
        <v>152</v>
      </c>
      <c r="E861" s="82" t="s">
        <v>4630</v>
      </c>
      <c r="F861" s="82" t="s">
        <v>4196</v>
      </c>
      <c r="G861" s="82" t="s">
        <v>4197</v>
      </c>
      <c r="H861" s="115" t="s">
        <v>2006</v>
      </c>
      <c r="I861" s="115" t="s">
        <v>2007</v>
      </c>
      <c r="J861" s="112" t="s">
        <v>2005</v>
      </c>
      <c r="K861" s="112" t="s">
        <v>1711</v>
      </c>
      <c r="L861" s="362">
        <v>37057</v>
      </c>
      <c r="M861" s="112">
        <f ca="1">DATEDIF(DBGenzai[[#This Row],[生年月日]],TODAY(),"Y")</f>
        <v>24</v>
      </c>
      <c r="N861" s="348">
        <v>1250</v>
      </c>
      <c r="O861" s="116"/>
      <c r="P861" s="348">
        <v>1660</v>
      </c>
      <c r="Q861" s="116"/>
      <c r="R861" s="348">
        <f t="shared" si="14"/>
        <v>410</v>
      </c>
      <c r="S861" s="85">
        <v>220000</v>
      </c>
      <c r="T861" s="78">
        <f>IF(OR(DBGenzai[[#This Row],[標準報酬]]="",DBGenzai[[#This Row],[標準報酬]]=0),"",ROUNDUP(_xlfn.XLOOKUP(DBGenzai[[#This Row],[標準報酬]],HDATE23[月  額],HDATE23[健康保険],"",0,1)-0.5,0))</f>
        <v>11033</v>
      </c>
      <c r="U8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5">
        <f ca="1">IF(DBGenzai[[#This Row],[年齢]]&lt;=69,_xlfn.XLOOKUP(DBGenzai[[#This Row],[標準報酬]],HDATE23[月  額],HDATE23[厚生年金],"",0,1),"0")</f>
        <v>20130</v>
      </c>
      <c r="W861" s="117">
        <v>46325</v>
      </c>
      <c r="X8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1" s="114" t="s">
        <v>1712</v>
      </c>
      <c r="Z861" s="80" t="s">
        <v>208</v>
      </c>
      <c r="AA861" s="83" t="s">
        <v>1744</v>
      </c>
      <c r="AB861" s="83" t="s">
        <v>4145</v>
      </c>
      <c r="AC861" s="104"/>
      <c r="AD861" s="104">
        <v>45602</v>
      </c>
      <c r="AE861" s="104"/>
      <c r="AF861" s="104"/>
      <c r="AG861" s="104">
        <v>45602</v>
      </c>
      <c r="AH861" s="112" t="s">
        <v>3220</v>
      </c>
      <c r="AI861" s="118"/>
      <c r="AJ861" s="100">
        <f>DBGenzai[[#This Row],[入社日]]</f>
        <v>45602</v>
      </c>
      <c r="AK861" s="343"/>
      <c r="AL861" s="355"/>
      <c r="AM861" s="80"/>
      <c r="AN861" s="355"/>
      <c r="AO861" s="409"/>
      <c r="AP861" s="357"/>
    </row>
    <row r="862" spans="1:42">
      <c r="A862" s="112" t="s">
        <v>40</v>
      </c>
      <c r="B862" s="112">
        <v>241105</v>
      </c>
      <c r="C862" s="113">
        <v>232151</v>
      </c>
      <c r="D862" s="114" t="s">
        <v>152</v>
      </c>
      <c r="E862" s="82" t="s">
        <v>4641</v>
      </c>
      <c r="F862" s="82" t="s">
        <v>1723</v>
      </c>
      <c r="G862" s="82" t="s">
        <v>4198</v>
      </c>
      <c r="H862" s="115" t="s">
        <v>2973</v>
      </c>
      <c r="I862" s="115" t="s">
        <v>4123</v>
      </c>
      <c r="J862" s="112" t="s">
        <v>2005</v>
      </c>
      <c r="K862" s="112" t="s">
        <v>1711</v>
      </c>
      <c r="L862" s="362">
        <v>37208</v>
      </c>
      <c r="M862" s="112">
        <f ca="1">DATEDIF(DBGenzai[[#This Row],[生年月日]],TODAY(),"Y")</f>
        <v>24</v>
      </c>
      <c r="N862" s="348">
        <v>1250</v>
      </c>
      <c r="O862" s="116"/>
      <c r="P862" s="348">
        <v>1670</v>
      </c>
      <c r="Q862" s="116"/>
      <c r="R862" s="348">
        <f t="shared" si="14"/>
        <v>420</v>
      </c>
      <c r="S862" s="85">
        <v>240000</v>
      </c>
      <c r="T862" s="78">
        <f>IF(OR(DBGenzai[[#This Row],[標準報酬]]="",DBGenzai[[#This Row],[標準報酬]]=0),"",ROUNDUP(_xlfn.XLOOKUP(DBGenzai[[#This Row],[標準報酬]],HDATE23[月  額],HDATE23[健康保険],"",0,1)-0.5,0))</f>
        <v>12036</v>
      </c>
      <c r="U8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5">
        <f ca="1">IF(DBGenzai[[#This Row],[年齢]]&lt;=69,_xlfn.XLOOKUP(DBGenzai[[#This Row],[標準報酬]],HDATE23[月  額],HDATE23[厚生年金],"",0,1),"0")</f>
        <v>21960</v>
      </c>
      <c r="W862" s="117">
        <v>46325</v>
      </c>
      <c r="X8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2" s="114" t="s">
        <v>1712</v>
      </c>
      <c r="Z862" s="80" t="s">
        <v>2521</v>
      </c>
      <c r="AA862" s="115" t="s">
        <v>1740</v>
      </c>
      <c r="AB862" s="115" t="s">
        <v>4144</v>
      </c>
      <c r="AC862" s="104"/>
      <c r="AD862" s="104">
        <v>45602</v>
      </c>
      <c r="AE862" s="104"/>
      <c r="AF862" s="104"/>
      <c r="AG862" s="104">
        <v>45602</v>
      </c>
      <c r="AH862" s="231" t="s">
        <v>3220</v>
      </c>
      <c r="AI862" s="118"/>
      <c r="AJ862" s="100">
        <f>DBGenzai[[#This Row],[入社日]]</f>
        <v>45602</v>
      </c>
      <c r="AK862" s="343"/>
      <c r="AL862" s="355"/>
      <c r="AM862" s="80"/>
      <c r="AN862" s="355"/>
      <c r="AO862" s="409"/>
      <c r="AP862" s="357"/>
    </row>
    <row r="863" spans="1:42">
      <c r="A863" s="112" t="s">
        <v>40</v>
      </c>
      <c r="B863" s="112">
        <v>241106</v>
      </c>
      <c r="C863" s="113">
        <v>232155</v>
      </c>
      <c r="D863" s="114" t="s">
        <v>152</v>
      </c>
      <c r="E863" s="82" t="s">
        <v>4630</v>
      </c>
      <c r="F863" s="256" t="s">
        <v>3771</v>
      </c>
      <c r="G863" s="256" t="s">
        <v>3772</v>
      </c>
      <c r="H863" s="115" t="s">
        <v>4150</v>
      </c>
      <c r="I863" s="115" t="s">
        <v>4151</v>
      </c>
      <c r="J863" s="112" t="s">
        <v>2005</v>
      </c>
      <c r="K863" s="112" t="s">
        <v>1711</v>
      </c>
      <c r="L863" s="362">
        <v>36818</v>
      </c>
      <c r="M863" s="112">
        <f ca="1">DATEDIF(DBGenzai[[#This Row],[生年月日]],TODAY(),"Y")</f>
        <v>25</v>
      </c>
      <c r="N863" s="348">
        <v>1250</v>
      </c>
      <c r="O863" s="116"/>
      <c r="P863" s="348">
        <v>1660</v>
      </c>
      <c r="Q863" s="116"/>
      <c r="R863" s="348">
        <f t="shared" si="14"/>
        <v>410</v>
      </c>
      <c r="S863" s="85">
        <v>200000</v>
      </c>
      <c r="T863" s="78">
        <f>IF(OR(DBGenzai[[#This Row],[標準報酬]]="",DBGenzai[[#This Row],[標準報酬]]=0),"",ROUNDUP(_xlfn.XLOOKUP(DBGenzai[[#This Row],[標準報酬]],HDATE23[月  額],HDATE23[健康保険],"",0,1)-0.5,0))</f>
        <v>10030</v>
      </c>
      <c r="U8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5">
        <f ca="1">IF(DBGenzai[[#This Row],[年齢]]&lt;=69,_xlfn.XLOOKUP(DBGenzai[[#This Row],[標準報酬]],HDATE23[月  額],HDATE23[厚生年金],"",0,1),"0")</f>
        <v>18300</v>
      </c>
      <c r="W863" s="117">
        <v>46344</v>
      </c>
      <c r="X8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3" s="114" t="s">
        <v>1712</v>
      </c>
      <c r="Z863" s="80" t="s">
        <v>2521</v>
      </c>
      <c r="AA863" s="115" t="s">
        <v>1738</v>
      </c>
      <c r="AB863" s="115" t="s">
        <v>4154</v>
      </c>
      <c r="AC863" s="104"/>
      <c r="AD863" s="104">
        <v>45621</v>
      </c>
      <c r="AE863" s="104"/>
      <c r="AF863" s="104"/>
      <c r="AG863" s="104">
        <v>45621</v>
      </c>
      <c r="AH863" s="231" t="s">
        <v>4204</v>
      </c>
      <c r="AI863" s="118"/>
      <c r="AJ863" s="100">
        <f>DBGenzai[[#This Row],[入社日]]</f>
        <v>45621</v>
      </c>
      <c r="AK863" s="343"/>
      <c r="AL863" s="355"/>
      <c r="AM863" s="80"/>
      <c r="AN863" s="355"/>
      <c r="AO863" s="409"/>
      <c r="AP863" s="357"/>
    </row>
    <row r="864" spans="1:42">
      <c r="A864" s="112" t="s">
        <v>114</v>
      </c>
      <c r="B864" s="231">
        <v>241201</v>
      </c>
      <c r="C864" s="397"/>
      <c r="D864" s="232" t="s">
        <v>91</v>
      </c>
      <c r="E864" s="93"/>
      <c r="F864" s="93"/>
      <c r="G864" s="93"/>
      <c r="H864" s="233" t="s">
        <v>4158</v>
      </c>
      <c r="I864" s="233" t="s">
        <v>4159</v>
      </c>
      <c r="J864" s="112" t="s">
        <v>2005</v>
      </c>
      <c r="K864" s="112" t="s">
        <v>1711</v>
      </c>
      <c r="L864" s="363">
        <v>36127</v>
      </c>
      <c r="M864" s="112">
        <f ca="1">DATEDIF(DBGenzai[[#This Row],[生年月日]],TODAY(),"Y")</f>
        <v>27</v>
      </c>
      <c r="N864" s="350">
        <v>1300</v>
      </c>
      <c r="O864" s="235"/>
      <c r="P864" s="350">
        <v>1650</v>
      </c>
      <c r="Q864" s="235"/>
      <c r="R864" s="350">
        <f t="shared" si="14"/>
        <v>350</v>
      </c>
      <c r="S864" s="85">
        <v>190000</v>
      </c>
      <c r="T864" s="78">
        <f>IF(OR(DBGenzai[[#This Row],[標準報酬]]="",DBGenzai[[#This Row],[標準報酬]]=0),"",ROUNDUP(_xlfn.XLOOKUP(DBGenzai[[#This Row],[標準報酬]],HDATE23[月  額],HDATE23[健康保険],"",0,1)-0.5,0))</f>
        <v>9528</v>
      </c>
      <c r="U864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8">
        <f ca="1">IF(DBGenzai[[#This Row],[年齢]]&lt;=69,_xlfn.XLOOKUP(DBGenzai[[#This Row],[標準報酬]],HDATE23[月  額],HDATE23[厚生年金],"",0,1),"0")</f>
        <v>17385</v>
      </c>
      <c r="W864" s="236">
        <v>45801</v>
      </c>
      <c r="X864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4" t="s">
        <v>1712</v>
      </c>
      <c r="Z864" s="231" t="s">
        <v>3491</v>
      </c>
      <c r="AA864" s="398" t="s">
        <v>4203</v>
      </c>
      <c r="AB864" s="115" t="s">
        <v>3490</v>
      </c>
      <c r="AC864" s="234"/>
      <c r="AD864" s="234">
        <v>45629</v>
      </c>
      <c r="AE864" s="234">
        <v>45708</v>
      </c>
      <c r="AF864" s="234"/>
      <c r="AG864" s="234">
        <v>45629</v>
      </c>
      <c r="AH864" s="231" t="s">
        <v>4204</v>
      </c>
      <c r="AI864" s="118"/>
      <c r="AJ864" s="100">
        <f>DBGenzai[[#This Row],[入社日]]</f>
        <v>45629</v>
      </c>
      <c r="AK864" s="385"/>
      <c r="AL864" s="386"/>
      <c r="AM864" s="92"/>
      <c r="AN864" s="386"/>
      <c r="AO864" s="409"/>
      <c r="AP864" s="357"/>
    </row>
    <row r="865" spans="1:42">
      <c r="A865" s="112" t="s">
        <v>40</v>
      </c>
      <c r="B865" s="112">
        <v>241202</v>
      </c>
      <c r="C865" s="113">
        <v>212052</v>
      </c>
      <c r="D865" s="114" t="s">
        <v>107</v>
      </c>
      <c r="E865" s="82" t="s">
        <v>4622</v>
      </c>
      <c r="F865" s="82" t="s">
        <v>2641</v>
      </c>
      <c r="G865" s="82" t="s">
        <v>2650</v>
      </c>
      <c r="H865" s="115" t="s">
        <v>4161</v>
      </c>
      <c r="I865" s="115" t="s">
        <v>4162</v>
      </c>
      <c r="J865" s="112" t="s">
        <v>2005</v>
      </c>
      <c r="K865" s="112" t="s">
        <v>1711</v>
      </c>
      <c r="L865" s="362">
        <v>37056</v>
      </c>
      <c r="M865" s="112">
        <f ca="1">DATEDIF(DBGenzai[[#This Row],[生年月日]],TODAY(),"Y")</f>
        <v>24</v>
      </c>
      <c r="N865" s="348">
        <v>1250</v>
      </c>
      <c r="O865" s="116"/>
      <c r="P865" s="348">
        <v>1650</v>
      </c>
      <c r="Q865" s="116"/>
      <c r="R865" s="348">
        <f t="shared" si="14"/>
        <v>400</v>
      </c>
      <c r="S865" s="85">
        <v>260000</v>
      </c>
      <c r="T865" s="78">
        <f>IF(OR(DBGenzai[[#This Row],[標準報酬]]="",DBGenzai[[#This Row],[標準報酬]]=0),"",ROUNDUP(_xlfn.XLOOKUP(DBGenzai[[#This Row],[標準報酬]],HDATE23[月  額],HDATE23[健康保険],"",0,1)-0.5,0))</f>
        <v>13039</v>
      </c>
      <c r="U8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5">
        <f ca="1">IF(DBGenzai[[#This Row],[年齢]]&lt;=69,_xlfn.XLOOKUP(DBGenzai[[#This Row],[標準報酬]],HDATE23[月  額],HDATE23[厚生年金],"",0,1),"0")</f>
        <v>23790</v>
      </c>
      <c r="W865" s="117">
        <v>46358</v>
      </c>
      <c r="X8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5" s="114" t="s">
        <v>1712</v>
      </c>
      <c r="Z865" s="112" t="s">
        <v>1914</v>
      </c>
      <c r="AA865" s="83" t="s">
        <v>731</v>
      </c>
      <c r="AB865" s="83" t="s">
        <v>1912</v>
      </c>
      <c r="AC865" s="104"/>
      <c r="AD865" s="104">
        <v>45631</v>
      </c>
      <c r="AE865" s="104"/>
      <c r="AF865" s="104"/>
      <c r="AG865" s="104">
        <v>45631</v>
      </c>
      <c r="AH865" s="231" t="s">
        <v>4204</v>
      </c>
      <c r="AI865" s="118"/>
      <c r="AJ865" s="100">
        <f>DBGenzai[[#This Row],[入社日]]</f>
        <v>45631</v>
      </c>
      <c r="AK865" s="343"/>
      <c r="AL865" s="355"/>
      <c r="AM865" s="80"/>
      <c r="AN865" s="355"/>
      <c r="AO865" s="409"/>
      <c r="AP865" s="357"/>
    </row>
    <row r="866" spans="1:42">
      <c r="A866" s="112" t="s">
        <v>40</v>
      </c>
      <c r="B866" s="112">
        <v>241210</v>
      </c>
      <c r="C866" s="113">
        <v>8210111</v>
      </c>
      <c r="D866" s="82" t="s">
        <v>2129</v>
      </c>
      <c r="E866" s="82" t="s">
        <v>3161</v>
      </c>
      <c r="F866" s="256" t="s">
        <v>2782</v>
      </c>
      <c r="G866" s="82"/>
      <c r="H866" s="115" t="s">
        <v>4170</v>
      </c>
      <c r="I866" s="115" t="s">
        <v>4172</v>
      </c>
      <c r="J866" s="112" t="s">
        <v>2005</v>
      </c>
      <c r="K866" s="112" t="s">
        <v>1711</v>
      </c>
      <c r="L866" s="362">
        <v>33876</v>
      </c>
      <c r="M866" s="112">
        <f ca="1">DATEDIF(DBGenzai[[#This Row],[生年月日]],TODAY(),"Y")</f>
        <v>33</v>
      </c>
      <c r="N866" s="348">
        <v>1500</v>
      </c>
      <c r="O866" s="116"/>
      <c r="P866" s="348">
        <v>2150</v>
      </c>
      <c r="Q866" s="116"/>
      <c r="R866" s="348">
        <f t="shared" si="14"/>
        <v>650</v>
      </c>
      <c r="S866" s="85">
        <v>360000</v>
      </c>
      <c r="T866" s="78">
        <f>IF(OR(DBGenzai[[#This Row],[標準報酬]]="",DBGenzai[[#This Row],[標準報酬]]=0),"",ROUNDUP(_xlfn.XLOOKUP(DBGenzai[[#This Row],[標準報酬]],HDATE23[月  額],HDATE23[健康保険],"",0,1)-0.5,0))</f>
        <v>18054</v>
      </c>
      <c r="U8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5">
        <f ca="1">IF(DBGenzai[[#This Row],[年齢]]&lt;=69,_xlfn.XLOOKUP(DBGenzai[[#This Row],[標準報酬]],HDATE23[月  額],HDATE23[厚生年金],"",0,1),"0")</f>
        <v>32940</v>
      </c>
      <c r="W866" s="117">
        <v>46683</v>
      </c>
      <c r="X8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4" t="s">
        <v>1712</v>
      </c>
      <c r="Z866" s="112" t="s">
        <v>4215</v>
      </c>
      <c r="AA866" s="115" t="s">
        <v>4213</v>
      </c>
      <c r="AB866" s="115" t="s">
        <v>4214</v>
      </c>
      <c r="AC866" s="87" t="s">
        <v>1697</v>
      </c>
      <c r="AD866" s="104">
        <v>45642</v>
      </c>
      <c r="AE866" s="104"/>
      <c r="AF866" s="104"/>
      <c r="AG866" s="104">
        <v>45642</v>
      </c>
      <c r="AH866" s="104" t="s">
        <v>4222</v>
      </c>
      <c r="AI866" s="118"/>
      <c r="AJ866" s="100">
        <f>DBGenzai[[#This Row],[入社日]]</f>
        <v>45642</v>
      </c>
      <c r="AK866" s="343"/>
      <c r="AL866" s="355"/>
      <c r="AM866" s="80"/>
      <c r="AN866" s="355"/>
      <c r="AO866" s="409"/>
      <c r="AP866" s="357"/>
    </row>
    <row r="867" spans="1:42">
      <c r="A867" s="112" t="s">
        <v>114</v>
      </c>
      <c r="B867" s="112">
        <v>241207</v>
      </c>
      <c r="C867" s="113">
        <v>232157</v>
      </c>
      <c r="D867" s="114" t="s">
        <v>152</v>
      </c>
      <c r="E867" s="82" t="s">
        <v>4636</v>
      </c>
      <c r="F867" s="256" t="s">
        <v>4618</v>
      </c>
      <c r="G867" s="6" t="s">
        <v>2633</v>
      </c>
      <c r="H867" s="115" t="s">
        <v>4194</v>
      </c>
      <c r="I867" s="115" t="s">
        <v>4195</v>
      </c>
      <c r="J867" s="112" t="s">
        <v>2005</v>
      </c>
      <c r="K867" s="112" t="s">
        <v>1711</v>
      </c>
      <c r="L867" s="362">
        <v>34924</v>
      </c>
      <c r="M867" s="112">
        <f ca="1">DATEDIF(DBGenzai[[#This Row],[生年月日]],TODAY(),"Y")</f>
        <v>30</v>
      </c>
      <c r="N867" s="348">
        <v>1300</v>
      </c>
      <c r="O867" s="116"/>
      <c r="P867" s="348">
        <v>1660</v>
      </c>
      <c r="Q867" s="116"/>
      <c r="R867" s="348">
        <f t="shared" si="14"/>
        <v>360</v>
      </c>
      <c r="S867" s="85">
        <v>220000</v>
      </c>
      <c r="T867" s="78">
        <f>IF(OR(DBGenzai[[#This Row],[標準報酬]]="",DBGenzai[[#This Row],[標準報酬]]=0),"",ROUNDUP(_xlfn.XLOOKUP(DBGenzai[[#This Row],[標準報酬]],HDATE23[月  額],HDATE23[健康保険],"",0,1)-0.5,0))</f>
        <v>11033</v>
      </c>
      <c r="U8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5">
        <f ca="1">IF(DBGenzai[[#This Row],[年齢]]&lt;=69,_xlfn.XLOOKUP(DBGenzai[[#This Row],[標準報酬]],HDATE23[月  額],HDATE23[厚生年金],"",0,1),"0")</f>
        <v>20130</v>
      </c>
      <c r="W867" s="117">
        <v>46151</v>
      </c>
      <c r="X8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4" t="s">
        <v>1712</v>
      </c>
      <c r="Z867" s="80" t="s">
        <v>4301</v>
      </c>
      <c r="AA867" s="83" t="s">
        <v>4302</v>
      </c>
      <c r="AB867" s="83" t="s">
        <v>4303</v>
      </c>
      <c r="AC867" s="104" t="s">
        <v>1697</v>
      </c>
      <c r="AD867" s="104">
        <v>45635</v>
      </c>
      <c r="AE867" s="104">
        <v>45834</v>
      </c>
      <c r="AF867" s="104"/>
      <c r="AG867" s="104">
        <v>45635</v>
      </c>
      <c r="AH867" s="104" t="s">
        <v>4220</v>
      </c>
      <c r="AI867" s="118"/>
      <c r="AJ867" s="100">
        <f>DBGenzai[[#This Row],[入社日]]</f>
        <v>45635</v>
      </c>
      <c r="AK867" s="343"/>
      <c r="AL867" s="355"/>
      <c r="AM867" s="80"/>
      <c r="AN867" s="355"/>
      <c r="AO867" s="409"/>
      <c r="AP867" s="357"/>
    </row>
    <row r="868" spans="1:42">
      <c r="A868" s="112" t="s">
        <v>40</v>
      </c>
      <c r="B868" s="112">
        <v>241205</v>
      </c>
      <c r="C868" s="113">
        <v>222077</v>
      </c>
      <c r="D868" s="82" t="s">
        <v>3156</v>
      </c>
      <c r="E868" s="82" t="s">
        <v>4623</v>
      </c>
      <c r="F868" s="82" t="s">
        <v>4140</v>
      </c>
      <c r="G868" s="82" t="s">
        <v>2644</v>
      </c>
      <c r="H868" s="115" t="s">
        <v>4163</v>
      </c>
      <c r="I868" s="115" t="s">
        <v>4164</v>
      </c>
      <c r="J868" s="112" t="s">
        <v>2005</v>
      </c>
      <c r="K868" s="112" t="s">
        <v>1711</v>
      </c>
      <c r="L868" s="362">
        <v>36899</v>
      </c>
      <c r="M868" s="112">
        <f ca="1">DATEDIF(DBGenzai[[#This Row],[生年月日]],TODAY(),"Y")</f>
        <v>24</v>
      </c>
      <c r="N868" s="348">
        <v>1250</v>
      </c>
      <c r="O868" s="116"/>
      <c r="P868" s="348">
        <v>1650</v>
      </c>
      <c r="Q868" s="116"/>
      <c r="R868" s="348">
        <f t="shared" si="14"/>
        <v>400</v>
      </c>
      <c r="S868" s="85">
        <v>280000</v>
      </c>
      <c r="T868" s="78">
        <f>IF(OR(DBGenzai[[#This Row],[標準報酬]]="",DBGenzai[[#This Row],[標準報酬]]=0),"",ROUNDUP(_xlfn.XLOOKUP(DBGenzai[[#This Row],[標準報酬]],HDATE23[月  額],HDATE23[健康保険],"",0,1)-0.5,0))</f>
        <v>14042</v>
      </c>
      <c r="U8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5">
        <f ca="1">IF(DBGenzai[[#This Row],[年齢]]&lt;=69,_xlfn.XLOOKUP(DBGenzai[[#This Row],[標準報酬]],HDATE23[月  額],HDATE23[厚生年金],"",0,1),"0")</f>
        <v>25620</v>
      </c>
      <c r="W868" s="117">
        <v>46358</v>
      </c>
      <c r="X8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8" s="114" t="s">
        <v>1712</v>
      </c>
      <c r="Z868" s="112" t="s">
        <v>3610</v>
      </c>
      <c r="AA868" s="115" t="s">
        <v>3662</v>
      </c>
      <c r="AB868" s="115"/>
      <c r="AC868" s="104"/>
      <c r="AD868" s="104">
        <v>45635</v>
      </c>
      <c r="AE868" s="104"/>
      <c r="AF868" s="104"/>
      <c r="AG868" s="104">
        <v>45635</v>
      </c>
      <c r="AH868" s="104" t="s">
        <v>4220</v>
      </c>
      <c r="AI868" s="118"/>
      <c r="AJ868" s="100">
        <f>DBGenzai[[#This Row],[入社日]]</f>
        <v>45635</v>
      </c>
      <c r="AK868" s="343"/>
      <c r="AL868" s="355"/>
      <c r="AM868" s="80"/>
      <c r="AN868" s="355"/>
      <c r="AO868" s="409"/>
      <c r="AP868" s="357"/>
    </row>
    <row r="869" spans="1:42">
      <c r="A869" s="79" t="s">
        <v>40</v>
      </c>
      <c r="B869" s="80">
        <v>221206</v>
      </c>
      <c r="C869" s="81">
        <v>8210112</v>
      </c>
      <c r="D869" s="82" t="s">
        <v>2129</v>
      </c>
      <c r="E869" s="256" t="s">
        <v>3161</v>
      </c>
      <c r="F869" s="256" t="s">
        <v>2782</v>
      </c>
      <c r="G869" s="329" t="s">
        <v>3354</v>
      </c>
      <c r="H869" s="83" t="s">
        <v>2031</v>
      </c>
      <c r="I869" s="83" t="s">
        <v>2032</v>
      </c>
      <c r="J869" s="80" t="s">
        <v>2005</v>
      </c>
      <c r="K869" s="80" t="s">
        <v>1711</v>
      </c>
      <c r="L869" s="84">
        <v>33248</v>
      </c>
      <c r="M869" s="80">
        <f ca="1">DATEDIF(DBGenzai[[#This Row],[生年月日]],TODAY(),"Y")</f>
        <v>34</v>
      </c>
      <c r="N869" s="347">
        <v>1500</v>
      </c>
      <c r="O869" s="85"/>
      <c r="P869" s="347">
        <v>2150</v>
      </c>
      <c r="Q869" s="85"/>
      <c r="R869" s="347">
        <f t="shared" si="14"/>
        <v>650</v>
      </c>
      <c r="S869" s="85">
        <v>340000</v>
      </c>
      <c r="T869" s="78">
        <f>IF(OR(DBGenzai[[#This Row],[標準報酬]]="",DBGenzai[[#This Row],[標準報酬]]=0),"",ROUNDUP(_xlfn.XLOOKUP(DBGenzai[[#This Row],[標準報酬]],HDATE23[月  額],HDATE23[健康保険],"",0,1)-0.5,0))</f>
        <v>17051</v>
      </c>
      <c r="U8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5">
        <f ca="1">IF(DBGenzai[[#This Row],[年齢]]&lt;=69,_xlfn.XLOOKUP(DBGenzai[[#This Row],[標準報酬]],HDATE23[月  額],HDATE23[厚生年金],"",0,1),"0")</f>
        <v>31110</v>
      </c>
      <c r="W869" s="86">
        <v>46161</v>
      </c>
      <c r="X869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2" t="s">
        <v>1712</v>
      </c>
      <c r="Z869" s="80" t="s">
        <v>2033</v>
      </c>
      <c r="AA869" s="83" t="s">
        <v>2034</v>
      </c>
      <c r="AB869" s="83" t="s">
        <v>2035</v>
      </c>
      <c r="AC869" s="87" t="s">
        <v>1697</v>
      </c>
      <c r="AD869" s="87">
        <v>45532</v>
      </c>
      <c r="AE869" s="87"/>
      <c r="AF869" s="104"/>
      <c r="AG869" s="104">
        <v>45532</v>
      </c>
      <c r="AH869" s="112" t="s">
        <v>4028</v>
      </c>
      <c r="AI869" s="118"/>
      <c r="AJ869" s="100">
        <f>DBGenzai[[#This Row],[入社日]]</f>
        <v>45532</v>
      </c>
      <c r="AK869" s="343"/>
      <c r="AL869" s="355"/>
      <c r="AM869" s="77"/>
      <c r="AN869" s="355"/>
      <c r="AO869" s="345"/>
      <c r="AP869" s="73" t="s">
        <v>4192</v>
      </c>
    </row>
    <row r="870" spans="1:42">
      <c r="A870" s="112" t="s">
        <v>114</v>
      </c>
      <c r="B870" s="112">
        <v>241204</v>
      </c>
      <c r="C870" s="113"/>
      <c r="D870" s="114" t="s">
        <v>1707</v>
      </c>
      <c r="E870" s="82"/>
      <c r="F870" s="82"/>
      <c r="G870" s="82"/>
      <c r="H870" s="115" t="s">
        <v>4229</v>
      </c>
      <c r="I870" s="115" t="s">
        <v>4160</v>
      </c>
      <c r="J870" s="112" t="s">
        <v>2005</v>
      </c>
      <c r="K870" s="112" t="s">
        <v>1711</v>
      </c>
      <c r="L870" s="362">
        <v>36689</v>
      </c>
      <c r="M870" s="112">
        <f ca="1">DATEDIF(DBGenzai[[#This Row],[生年月日]],TODAY(),"Y")</f>
        <v>25</v>
      </c>
      <c r="N870" s="348">
        <v>1200</v>
      </c>
      <c r="O870" s="116"/>
      <c r="P870" s="348">
        <v>1700</v>
      </c>
      <c r="Q870" s="116"/>
      <c r="R870" s="348">
        <f t="shared" si="14"/>
        <v>500</v>
      </c>
      <c r="S870" s="85">
        <v>200000</v>
      </c>
      <c r="T870" s="78">
        <f>IF(OR(DBGenzai[[#This Row],[標準報酬]]="",DBGenzai[[#This Row],[標準報酬]]=0),"",ROUNDUP(_xlfn.XLOOKUP(DBGenzai[[#This Row],[標準報酬]],HDATE23[月  額],HDATE23[健康保険],"",0,1)-0.5,0))</f>
        <v>10030</v>
      </c>
      <c r="U8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5">
        <f ca="1">IF(DBGenzai[[#This Row],[年齢]]&lt;=69,_xlfn.XLOOKUP(DBGenzai[[#This Row],[標準報酬]],HDATE23[月  額],HDATE23[厚生年金],"",0,1),"0")</f>
        <v>18300</v>
      </c>
      <c r="W870" s="117">
        <v>45993</v>
      </c>
      <c r="X8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4" t="s">
        <v>1712</v>
      </c>
      <c r="Z870" s="112" t="s">
        <v>3848</v>
      </c>
      <c r="AA870" s="115" t="s">
        <v>3857</v>
      </c>
      <c r="AB870" s="115"/>
      <c r="AC870" s="104"/>
      <c r="AD870" s="104">
        <v>45635</v>
      </c>
      <c r="AE870" s="104">
        <v>45803</v>
      </c>
      <c r="AF870" s="104"/>
      <c r="AG870" s="104">
        <v>45635</v>
      </c>
      <c r="AH870" s="104" t="s">
        <v>4220</v>
      </c>
      <c r="AI870" s="118"/>
      <c r="AJ870" s="100">
        <f>DBGenzai[[#This Row],[入社日]]</f>
        <v>45635</v>
      </c>
      <c r="AK870" s="343"/>
      <c r="AL870" s="355"/>
      <c r="AM870" s="80"/>
      <c r="AN870" s="355"/>
      <c r="AO870" s="409"/>
      <c r="AP870" s="357"/>
    </row>
    <row r="871" spans="1:42">
      <c r="A871" s="112" t="s">
        <v>40</v>
      </c>
      <c r="B871" s="112">
        <v>241206</v>
      </c>
      <c r="C871" s="112">
        <v>232156</v>
      </c>
      <c r="D871" s="114" t="s">
        <v>152</v>
      </c>
      <c r="E871" s="82" t="s">
        <v>4630</v>
      </c>
      <c r="F871" s="256" t="s">
        <v>3771</v>
      </c>
      <c r="G871" s="256" t="s">
        <v>3772</v>
      </c>
      <c r="H871" s="115" t="s">
        <v>4165</v>
      </c>
      <c r="I871" s="115" t="s">
        <v>4166</v>
      </c>
      <c r="J871" s="112" t="s">
        <v>2005</v>
      </c>
      <c r="K871" s="112" t="s">
        <v>1711</v>
      </c>
      <c r="L871" s="362">
        <v>36260</v>
      </c>
      <c r="M871" s="112">
        <f ca="1">DATEDIF(DBGenzai[[#This Row],[生年月日]],TODAY(),"Y")</f>
        <v>26</v>
      </c>
      <c r="N871" s="348">
        <v>1250</v>
      </c>
      <c r="O871" s="116"/>
      <c r="P871" s="348">
        <v>1660</v>
      </c>
      <c r="Q871" s="116"/>
      <c r="R871" s="348">
        <f t="shared" si="14"/>
        <v>410</v>
      </c>
      <c r="S871" s="85">
        <v>220000</v>
      </c>
      <c r="T871" s="78">
        <f>IF(OR(DBGenzai[[#This Row],[標準報酬]]="",DBGenzai[[#This Row],[標準報酬]]=0),"",ROUNDUP(_xlfn.XLOOKUP(DBGenzai[[#This Row],[標準報酬]],HDATE23[月  額],HDATE23[健康保険],"",0,1)-0.5,0))</f>
        <v>11033</v>
      </c>
      <c r="U8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5">
        <f ca="1">IF(DBGenzai[[#This Row],[年齢]]&lt;=69,_xlfn.XLOOKUP(DBGenzai[[#This Row],[標準報酬]],HDATE23[月  額],HDATE23[厚生年金],"",0,1),"0")</f>
        <v>20130</v>
      </c>
      <c r="W871" s="117">
        <v>46358</v>
      </c>
      <c r="X8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1" s="114" t="s">
        <v>1712</v>
      </c>
      <c r="Z871" s="80" t="s">
        <v>208</v>
      </c>
      <c r="AA871" s="83" t="s">
        <v>1744</v>
      </c>
      <c r="AB871" s="83" t="s">
        <v>4145</v>
      </c>
      <c r="AC871" s="104"/>
      <c r="AD871" s="104">
        <v>45636</v>
      </c>
      <c r="AE871" s="104"/>
      <c r="AF871" s="104"/>
      <c r="AG871" s="104">
        <v>45636</v>
      </c>
      <c r="AH871" s="104" t="s">
        <v>4220</v>
      </c>
      <c r="AI871" s="118"/>
      <c r="AJ871" s="100">
        <f>DBGenzai[[#This Row],[入社日]]</f>
        <v>45636</v>
      </c>
      <c r="AK871" s="343"/>
      <c r="AL871" s="355"/>
      <c r="AM871" s="80"/>
      <c r="AN871" s="355"/>
      <c r="AO871" s="409"/>
      <c r="AP871" s="357"/>
    </row>
    <row r="872" spans="1:42">
      <c r="A872" s="112" t="s">
        <v>114</v>
      </c>
      <c r="B872" s="112">
        <v>220206</v>
      </c>
      <c r="C872" s="113">
        <v>232045</v>
      </c>
      <c r="D872" s="114" t="s">
        <v>152</v>
      </c>
      <c r="E872" s="256" t="s">
        <v>4630</v>
      </c>
      <c r="F872" s="82" t="s">
        <v>4196</v>
      </c>
      <c r="G872" s="82" t="s">
        <v>4197</v>
      </c>
      <c r="H872" s="115" t="s">
        <v>771</v>
      </c>
      <c r="I872" s="115" t="s">
        <v>772</v>
      </c>
      <c r="J872" s="112" t="s">
        <v>43</v>
      </c>
      <c r="K872" s="112" t="s">
        <v>44</v>
      </c>
      <c r="L872" s="362">
        <v>33746</v>
      </c>
      <c r="M872" s="112">
        <f ca="1">DATEDIF(DBGenzai[[#This Row],[生年月日]],TODAY(),"Y")</f>
        <v>33</v>
      </c>
      <c r="N872" s="348">
        <v>1410</v>
      </c>
      <c r="O872" s="116"/>
      <c r="P872" s="348">
        <v>1820</v>
      </c>
      <c r="Q872" s="116"/>
      <c r="R872" s="348">
        <f t="shared" si="14"/>
        <v>410</v>
      </c>
      <c r="S872" s="85">
        <v>220000</v>
      </c>
      <c r="T872" s="78">
        <f>IF(OR(DBGenzai[[#This Row],[標準報酬]]="",DBGenzai[[#This Row],[標準報酬]]=0),"",ROUNDUP(_xlfn.XLOOKUP(DBGenzai[[#This Row],[標準報酬]],HDATE23[月  額],HDATE23[健康保険],"",0,1)-0.5,0))</f>
        <v>11033</v>
      </c>
      <c r="U8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5">
        <f ca="1">IF(DBGenzai[[#This Row],[年齢]]&lt;=69,_xlfn.XLOOKUP(DBGenzai[[#This Row],[標準報酬]],HDATE23[月  額],HDATE23[厚生年金],"",0,1),"0")</f>
        <v>20130</v>
      </c>
      <c r="W872" s="117">
        <v>46600</v>
      </c>
      <c r="X87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4" t="s">
        <v>46</v>
      </c>
      <c r="Z872" s="112" t="s">
        <v>208</v>
      </c>
      <c r="AA872" s="115" t="s">
        <v>4341</v>
      </c>
      <c r="AB872" s="115" t="s">
        <v>4342</v>
      </c>
      <c r="AC872" s="87" t="s">
        <v>1697</v>
      </c>
      <c r="AD872" s="104">
        <v>45642</v>
      </c>
      <c r="AE872" s="104">
        <v>45773</v>
      </c>
      <c r="AF872" s="104"/>
      <c r="AG872" s="104">
        <v>45642</v>
      </c>
      <c r="AH872" s="104" t="s">
        <v>4285</v>
      </c>
      <c r="AI872" s="118"/>
      <c r="AJ872" s="100">
        <f>DBGenzai[[#This Row],[入社日]]</f>
        <v>45642</v>
      </c>
      <c r="AK872" s="343"/>
      <c r="AL872" s="355"/>
      <c r="AM872" s="80"/>
      <c r="AN872" s="355"/>
      <c r="AO872" s="409"/>
      <c r="AP872" s="357"/>
    </row>
    <row r="873" spans="1:42">
      <c r="A873" s="112" t="s">
        <v>114</v>
      </c>
      <c r="B873" s="112">
        <v>241208</v>
      </c>
      <c r="C873" s="113"/>
      <c r="D873" s="114" t="s">
        <v>2103</v>
      </c>
      <c r="E873" s="256"/>
      <c r="F873" s="82"/>
      <c r="G873" s="82"/>
      <c r="H873" s="115" t="s">
        <v>4167</v>
      </c>
      <c r="I873" s="115" t="s">
        <v>4168</v>
      </c>
      <c r="J873" s="112" t="s">
        <v>2005</v>
      </c>
      <c r="K873" s="112" t="s">
        <v>1711</v>
      </c>
      <c r="L873" s="362">
        <v>36315</v>
      </c>
      <c r="M873" s="112">
        <f ca="1">DATEDIF(DBGenzai[[#This Row],[生年月日]],TODAY(),"Y")</f>
        <v>26</v>
      </c>
      <c r="N873" s="348">
        <v>1300</v>
      </c>
      <c r="O873" s="116"/>
      <c r="P873" s="348">
        <v>1800</v>
      </c>
      <c r="Q873" s="116"/>
      <c r="R873" s="348">
        <f t="shared" si="14"/>
        <v>500</v>
      </c>
      <c r="S873" s="85">
        <v>220000</v>
      </c>
      <c r="T873" s="78">
        <f>IF(OR(DBGenzai[[#This Row],[標準報酬]]="",DBGenzai[[#This Row],[標準報酬]]=0),"",ROUNDUP(_xlfn.XLOOKUP(DBGenzai[[#This Row],[標準報酬]],HDATE23[月  額],HDATE23[健康保険],"",0,1)-0.5,0))</f>
        <v>11033</v>
      </c>
      <c r="U8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5">
        <f ca="1">IF(DBGenzai[[#This Row],[年齢]]&lt;=69,_xlfn.XLOOKUP(DBGenzai[[#This Row],[標準報酬]],HDATE23[月  額],HDATE23[厚生年金],"",0,1),"0")</f>
        <v>20130</v>
      </c>
      <c r="W873" s="117">
        <v>45763</v>
      </c>
      <c r="X8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4" t="s">
        <v>1712</v>
      </c>
      <c r="Z873" s="112" t="s">
        <v>4208</v>
      </c>
      <c r="AA873" s="115" t="s">
        <v>4206</v>
      </c>
      <c r="AB873" s="115" t="s">
        <v>4207</v>
      </c>
      <c r="AC873" s="87" t="s">
        <v>1697</v>
      </c>
      <c r="AD873" s="104">
        <v>45642</v>
      </c>
      <c r="AE873" s="104">
        <v>45730</v>
      </c>
      <c r="AF873" s="104"/>
      <c r="AG873" s="104">
        <v>45642</v>
      </c>
      <c r="AH873" s="104" t="s">
        <v>4222</v>
      </c>
      <c r="AI873" s="118"/>
      <c r="AJ873" s="100">
        <f>DBGenzai[[#This Row],[入社日]]</f>
        <v>45642</v>
      </c>
      <c r="AK873" s="343"/>
      <c r="AL873" s="355"/>
      <c r="AM873" s="80"/>
      <c r="AN873" s="355"/>
      <c r="AO873" s="409"/>
      <c r="AP873" s="357"/>
    </row>
    <row r="874" spans="1:42">
      <c r="A874" s="112" t="s">
        <v>40</v>
      </c>
      <c r="B874" s="112">
        <v>210422</v>
      </c>
      <c r="C874" s="113">
        <v>8210113</v>
      </c>
      <c r="D874" s="82" t="s">
        <v>2126</v>
      </c>
      <c r="E874" s="101" t="s">
        <v>4666</v>
      </c>
      <c r="F874" s="101" t="s">
        <v>4475</v>
      </c>
      <c r="G874" s="82" t="s">
        <v>3917</v>
      </c>
      <c r="H874" s="115" t="s">
        <v>1039</v>
      </c>
      <c r="I874" s="115" t="s">
        <v>1040</v>
      </c>
      <c r="J874" s="112" t="s">
        <v>43</v>
      </c>
      <c r="K874" s="112" t="s">
        <v>44</v>
      </c>
      <c r="L874" s="362">
        <v>32470</v>
      </c>
      <c r="M874" s="112">
        <f ca="1">DATEDIF(DBGenzai[[#This Row],[生年月日]],TODAY(),"Y")</f>
        <v>37</v>
      </c>
      <c r="N874" s="348">
        <v>1500</v>
      </c>
      <c r="O874" s="116"/>
      <c r="P874" s="348">
        <v>2150</v>
      </c>
      <c r="Q874" s="116"/>
      <c r="R874" s="348">
        <f t="shared" si="14"/>
        <v>650</v>
      </c>
      <c r="S874" s="85">
        <v>360000</v>
      </c>
      <c r="T874" s="78">
        <f>IF(OR(DBGenzai[[#This Row],[標準報酬]]="",DBGenzai[[#This Row],[標準報酬]]=0),"",ROUNDUP(_xlfn.XLOOKUP(DBGenzai[[#This Row],[標準報酬]],HDATE23[月  額],HDATE23[健康保険],"",0,1)-0.5,0))</f>
        <v>18054</v>
      </c>
      <c r="U8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5">
        <f ca="1">IF(DBGenzai[[#This Row],[年齢]]&lt;=69,_xlfn.XLOOKUP(DBGenzai[[#This Row],[標準報酬]],HDATE23[月  額],HDATE23[厚生年金],"",0,1),"0")</f>
        <v>32940</v>
      </c>
      <c r="W874" s="117">
        <v>46161</v>
      </c>
      <c r="X87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4" t="s">
        <v>46</v>
      </c>
      <c r="Z874" s="80" t="s">
        <v>249</v>
      </c>
      <c r="AA874" s="83" t="s">
        <v>250</v>
      </c>
      <c r="AB874" s="83" t="s">
        <v>251</v>
      </c>
      <c r="AC874" s="87" t="s">
        <v>1697</v>
      </c>
      <c r="AD874" s="104">
        <v>45597</v>
      </c>
      <c r="AE874" s="104"/>
      <c r="AF874" s="104"/>
      <c r="AG874" s="104">
        <v>45597</v>
      </c>
      <c r="AH874" s="112" t="s">
        <v>3220</v>
      </c>
      <c r="AI874" s="118"/>
      <c r="AJ874" s="100">
        <f>DBGenzai[[#This Row],[入社日]]</f>
        <v>45597</v>
      </c>
      <c r="AK874" s="343"/>
      <c r="AL874" s="355"/>
      <c r="AM874" s="80"/>
      <c r="AN874" s="355"/>
      <c r="AO874" s="409"/>
      <c r="AP874" s="357" t="s">
        <v>4193</v>
      </c>
    </row>
    <row r="875" spans="1:42">
      <c r="A875" s="112" t="s">
        <v>40</v>
      </c>
      <c r="B875" s="112">
        <v>210305</v>
      </c>
      <c r="C875" s="404">
        <v>8210114</v>
      </c>
      <c r="D875" s="114" t="s">
        <v>3389</v>
      </c>
      <c r="E875" s="82" t="s">
        <v>3161</v>
      </c>
      <c r="F875" s="82" t="s">
        <v>3161</v>
      </c>
      <c r="G875" s="82"/>
      <c r="H875" s="115" t="s">
        <v>203</v>
      </c>
      <c r="I875" s="115" t="s">
        <v>204</v>
      </c>
      <c r="J875" s="112" t="s">
        <v>43</v>
      </c>
      <c r="K875" s="112" t="s">
        <v>44</v>
      </c>
      <c r="L875" s="362">
        <v>34554</v>
      </c>
      <c r="M875" s="112">
        <f ca="1">DATEDIF(DBGenzai[[#This Row],[生年月日]],TODAY(),"Y")</f>
        <v>31</v>
      </c>
      <c r="N875" s="348">
        <v>1500</v>
      </c>
      <c r="O875" s="116"/>
      <c r="P875" s="348">
        <v>2150</v>
      </c>
      <c r="Q875" s="116"/>
      <c r="R875" s="348">
        <f t="shared" si="14"/>
        <v>650</v>
      </c>
      <c r="S875" s="85">
        <v>320000</v>
      </c>
      <c r="T875" s="78">
        <f>IF(OR(DBGenzai[[#This Row],[標準報酬]]="",DBGenzai[[#This Row],[標準報酬]]=0),"",ROUNDUP(_xlfn.XLOOKUP(DBGenzai[[#This Row],[標準報酬]],HDATE23[月  額],HDATE23[健康保険],"",0,1)-0.5,0))</f>
        <v>16048</v>
      </c>
      <c r="U8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5">
        <f ca="1">IF(DBGenzai[[#This Row],[年齢]]&lt;=69,_xlfn.XLOOKUP(DBGenzai[[#This Row],[標準報酬]],HDATE23[月  額],HDATE23[厚生年金],"",0,1),"0")</f>
        <v>29280</v>
      </c>
      <c r="W875" s="117">
        <v>46121</v>
      </c>
      <c r="X87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4" t="s">
        <v>1712</v>
      </c>
      <c r="Z875" s="112" t="s">
        <v>2896</v>
      </c>
      <c r="AA875" s="115" t="s">
        <v>3846</v>
      </c>
      <c r="AB875" s="115" t="s">
        <v>3847</v>
      </c>
      <c r="AC875" s="104"/>
      <c r="AD875" s="104">
        <v>45663</v>
      </c>
      <c r="AE875" s="104"/>
      <c r="AF875" s="104"/>
      <c r="AG875" s="104">
        <v>45663</v>
      </c>
      <c r="AH875" s="112" t="s">
        <v>4282</v>
      </c>
      <c r="AI875" s="118"/>
      <c r="AJ875" s="100">
        <f>DBGenzai[[#This Row],[入社日]]</f>
        <v>45663</v>
      </c>
      <c r="AK875" s="343"/>
      <c r="AL875" s="355"/>
      <c r="AM875" s="80"/>
      <c r="AN875" s="355"/>
      <c r="AO875" s="409"/>
      <c r="AP875" s="357"/>
    </row>
    <row r="876" spans="1:42">
      <c r="A876" s="112" t="s">
        <v>40</v>
      </c>
      <c r="B876" s="112">
        <v>241217</v>
      </c>
      <c r="C876" s="113">
        <v>222079</v>
      </c>
      <c r="D876" s="82" t="s">
        <v>3156</v>
      </c>
      <c r="E876" s="82" t="s">
        <v>4623</v>
      </c>
      <c r="F876" s="82" t="s">
        <v>4140</v>
      </c>
      <c r="G876" s="82" t="s">
        <v>2644</v>
      </c>
      <c r="H876" s="115" t="s">
        <v>4187</v>
      </c>
      <c r="I876" s="115" t="s">
        <v>4188</v>
      </c>
      <c r="J876" s="112" t="s">
        <v>2005</v>
      </c>
      <c r="K876" s="112" t="s">
        <v>1711</v>
      </c>
      <c r="L876" s="362">
        <v>37305</v>
      </c>
      <c r="M876" s="112">
        <f ca="1">DATEDIF(DBGenzai[[#This Row],[生年月日]],TODAY(),"Y")</f>
        <v>23</v>
      </c>
      <c r="N876" s="348">
        <v>1250</v>
      </c>
      <c r="O876" s="116"/>
      <c r="P876" s="348">
        <v>1650</v>
      </c>
      <c r="Q876" s="116"/>
      <c r="R876" s="348">
        <f t="shared" si="14"/>
        <v>400</v>
      </c>
      <c r="S876" s="85">
        <v>240000</v>
      </c>
      <c r="T876" s="78">
        <f>IF(OR(DBGenzai[[#This Row],[標準報酬]]="",DBGenzai[[#This Row],[標準報酬]]=0),"",ROUNDUP(_xlfn.XLOOKUP(DBGenzai[[#This Row],[標準報酬]],HDATE23[月  額],HDATE23[健康保険],"",0,1)-0.5,0))</f>
        <v>12036</v>
      </c>
      <c r="U8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5">
        <f ca="1">IF(DBGenzai[[#This Row],[年齢]]&lt;=69,_xlfn.XLOOKUP(DBGenzai[[#This Row],[標準報酬]],HDATE23[月  額],HDATE23[厚生年金],"",0,1),"0")</f>
        <v>21960</v>
      </c>
      <c r="W876" s="117">
        <v>46002</v>
      </c>
      <c r="X8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876" s="114" t="s">
        <v>1712</v>
      </c>
      <c r="Z876" s="112" t="s">
        <v>2013</v>
      </c>
      <c r="AA876" s="115" t="s">
        <v>2870</v>
      </c>
      <c r="AB876" s="115" t="s">
        <v>4209</v>
      </c>
      <c r="AC876" s="104"/>
      <c r="AD876" s="104">
        <v>45643</v>
      </c>
      <c r="AE876" s="104"/>
      <c r="AF876" s="104"/>
      <c r="AG876" s="104">
        <v>45643</v>
      </c>
      <c r="AH876" s="104" t="s">
        <v>4222</v>
      </c>
      <c r="AI876" s="118"/>
      <c r="AJ876" s="100">
        <f>DBGenzai[[#This Row],[入社日]]</f>
        <v>45643</v>
      </c>
      <c r="AK876" s="343"/>
      <c r="AL876" s="355"/>
      <c r="AM876" s="80"/>
      <c r="AN876" s="355"/>
      <c r="AO876" s="409"/>
      <c r="AP876" s="357"/>
    </row>
    <row r="877" spans="1:42">
      <c r="A877" s="112" t="s">
        <v>40</v>
      </c>
      <c r="B877" s="112">
        <v>241215</v>
      </c>
      <c r="C877" s="113">
        <v>222078</v>
      </c>
      <c r="D877" s="82" t="s">
        <v>3841</v>
      </c>
      <c r="E877" s="262" t="s">
        <v>4632</v>
      </c>
      <c r="F877" s="82" t="s">
        <v>3844</v>
      </c>
      <c r="G877" s="82" t="s">
        <v>4225</v>
      </c>
      <c r="H877" s="115" t="s">
        <v>4189</v>
      </c>
      <c r="I877" s="115" t="s">
        <v>4190</v>
      </c>
      <c r="J877" s="112" t="s">
        <v>43</v>
      </c>
      <c r="K877" s="112" t="s">
        <v>44</v>
      </c>
      <c r="L877" s="362">
        <v>36218</v>
      </c>
      <c r="M877" s="112">
        <f ca="1">DATEDIF(DBGenzai[[#This Row],[生年月日]],TODAY(),"Y")</f>
        <v>26</v>
      </c>
      <c r="N877" s="348">
        <v>1250</v>
      </c>
      <c r="O877" s="116"/>
      <c r="P877" s="348">
        <v>1650</v>
      </c>
      <c r="Q877" s="116"/>
      <c r="R877" s="348">
        <f t="shared" si="14"/>
        <v>400</v>
      </c>
      <c r="S877" s="85">
        <v>260000</v>
      </c>
      <c r="T877" s="78">
        <f>IF(OR(DBGenzai[[#This Row],[標準報酬]]="",DBGenzai[[#This Row],[標準報酬]]=0),"",ROUNDUP(_xlfn.XLOOKUP(DBGenzai[[#This Row],[標準報酬]],HDATE23[月  額],HDATE23[健康保険],"",0,1)-0.5,0))</f>
        <v>13039</v>
      </c>
      <c r="U8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5">
        <f ca="1">IF(DBGenzai[[#This Row],[年齢]]&lt;=69,_xlfn.XLOOKUP(DBGenzai[[#This Row],[標準報酬]],HDATE23[月  額],HDATE23[厚生年金],"",0,1),"0")</f>
        <v>23790</v>
      </c>
      <c r="W877" s="117">
        <v>46325</v>
      </c>
      <c r="X8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7" s="114" t="s">
        <v>1712</v>
      </c>
      <c r="Z877" s="80" t="s">
        <v>163</v>
      </c>
      <c r="AA877" s="115" t="s">
        <v>2870</v>
      </c>
      <c r="AB877" s="115" t="s">
        <v>2871</v>
      </c>
      <c r="AC877" s="104"/>
      <c r="AD877" s="104">
        <v>45643</v>
      </c>
      <c r="AE877" s="104"/>
      <c r="AF877" s="104"/>
      <c r="AG877" s="104">
        <v>45643</v>
      </c>
      <c r="AH877" s="112" t="s">
        <v>4221</v>
      </c>
      <c r="AI877" s="229" t="s">
        <v>4191</v>
      </c>
      <c r="AJ877" s="100">
        <f>DBGenzai[[#This Row],[入社日]]</f>
        <v>45643</v>
      </c>
      <c r="AK877" s="343"/>
      <c r="AL877" s="355"/>
      <c r="AM877" s="80"/>
      <c r="AN877" s="355"/>
      <c r="AO877" s="409"/>
      <c r="AP877" s="357"/>
    </row>
    <row r="878" spans="1:42">
      <c r="A878" s="112" t="s">
        <v>40</v>
      </c>
      <c r="B878" s="112">
        <v>241216</v>
      </c>
      <c r="C878" s="113"/>
      <c r="D878" s="114" t="s">
        <v>1707</v>
      </c>
      <c r="E878" s="101" t="s">
        <v>4640</v>
      </c>
      <c r="F878" s="256" t="s">
        <v>2749</v>
      </c>
      <c r="G878" s="256" t="s">
        <v>2750</v>
      </c>
      <c r="H878" s="115" t="s">
        <v>4175</v>
      </c>
      <c r="I878" s="115" t="s">
        <v>4176</v>
      </c>
      <c r="J878" s="112" t="s">
        <v>2005</v>
      </c>
      <c r="K878" s="112" t="s">
        <v>1711</v>
      </c>
      <c r="L878" s="362">
        <v>33044</v>
      </c>
      <c r="M878" s="112">
        <f ca="1">DATEDIF(DBGenzai[[#This Row],[生年月日]],TODAY(),"Y")</f>
        <v>35</v>
      </c>
      <c r="N878" s="348">
        <v>1300</v>
      </c>
      <c r="O878" s="116"/>
      <c r="P878" s="348">
        <v>1700</v>
      </c>
      <c r="Q878" s="116"/>
      <c r="R878" s="348">
        <f t="shared" si="14"/>
        <v>400</v>
      </c>
      <c r="S878" s="85">
        <v>240000</v>
      </c>
      <c r="T878" s="78">
        <f>IF(OR(DBGenzai[[#This Row],[標準報酬]]="",DBGenzai[[#This Row],[標準報酬]]=0),"",ROUNDUP(_xlfn.XLOOKUP(DBGenzai[[#This Row],[標準報酬]],HDATE23[月  額],HDATE23[健康保険],"",0,1)-0.5,0))</f>
        <v>12036</v>
      </c>
      <c r="U8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5">
        <f ca="1">IF(DBGenzai[[#This Row],[年齢]]&lt;=69,_xlfn.XLOOKUP(DBGenzai[[#This Row],[標準報酬]],HDATE23[月  額],HDATE23[厚生年金],"",0,1),"0")</f>
        <v>21960</v>
      </c>
      <c r="W878" s="117">
        <v>46271</v>
      </c>
      <c r="X8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4" t="s">
        <v>1712</v>
      </c>
      <c r="Z878" s="112" t="s">
        <v>1861</v>
      </c>
      <c r="AA878" s="115" t="s">
        <v>239</v>
      </c>
      <c r="AB878" s="115" t="s">
        <v>4228</v>
      </c>
      <c r="AC878" s="104">
        <v>45658</v>
      </c>
      <c r="AD878" s="104">
        <v>45643</v>
      </c>
      <c r="AE878" s="104"/>
      <c r="AF878" s="104"/>
      <c r="AG878" s="104">
        <v>45643</v>
      </c>
      <c r="AH878" s="104" t="s">
        <v>4222</v>
      </c>
      <c r="AI878" s="118"/>
      <c r="AJ878" s="100">
        <f>DBGenzai[[#This Row],[入社日]]</f>
        <v>45643</v>
      </c>
      <c r="AK878" s="343"/>
      <c r="AL878" s="355"/>
      <c r="AM878" s="80"/>
      <c r="AN878" s="355"/>
      <c r="AO878" s="409"/>
      <c r="AP878" s="357"/>
    </row>
    <row r="879" spans="1:42">
      <c r="A879" s="112" t="s">
        <v>40</v>
      </c>
      <c r="B879" s="112">
        <v>241211</v>
      </c>
      <c r="C879" s="113">
        <v>242116</v>
      </c>
      <c r="D879" s="82" t="s">
        <v>95</v>
      </c>
      <c r="E879" s="82" t="s">
        <v>4626</v>
      </c>
      <c r="F879" s="82" t="s">
        <v>1984</v>
      </c>
      <c r="G879" s="82" t="s">
        <v>2650</v>
      </c>
      <c r="H879" s="115" t="s">
        <v>4179</v>
      </c>
      <c r="I879" s="115" t="s">
        <v>4180</v>
      </c>
      <c r="J879" s="112" t="s">
        <v>2005</v>
      </c>
      <c r="K879" s="112" t="s">
        <v>1711</v>
      </c>
      <c r="L879" s="362">
        <v>37599</v>
      </c>
      <c r="M879" s="112">
        <f ca="1">DATEDIF(DBGenzai[[#This Row],[生年月日]],TODAY(),"Y")</f>
        <v>23</v>
      </c>
      <c r="N879" s="348">
        <v>1250</v>
      </c>
      <c r="O879" s="116"/>
      <c r="P879" s="348">
        <v>1660</v>
      </c>
      <c r="Q879" s="116"/>
      <c r="R879" s="348">
        <f t="shared" si="14"/>
        <v>410</v>
      </c>
      <c r="S879" s="85">
        <v>280000</v>
      </c>
      <c r="T879" s="78">
        <f>IF(OR(DBGenzai[[#This Row],[標準報酬]]="",DBGenzai[[#This Row],[標準報酬]]=0),"",ROUNDUP(_xlfn.XLOOKUP(DBGenzai[[#This Row],[標準報酬]],HDATE23[月  額],HDATE23[健康保険],"",0,1)-0.5,0))</f>
        <v>14042</v>
      </c>
      <c r="U8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5">
        <f ca="1">IF(DBGenzai[[#This Row],[年齢]]&lt;=69,_xlfn.XLOOKUP(DBGenzai[[#This Row],[標準報酬]],HDATE23[月  額],HDATE23[厚生年金],"",0,1),"0")</f>
        <v>25620</v>
      </c>
      <c r="W879" s="117">
        <v>46002</v>
      </c>
      <c r="X8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879" s="114" t="s">
        <v>1712</v>
      </c>
      <c r="Z879" s="112" t="s">
        <v>105</v>
      </c>
      <c r="AA879" s="115" t="s">
        <v>2612</v>
      </c>
      <c r="AB879" s="115" t="s">
        <v>3417</v>
      </c>
      <c r="AC879" s="104"/>
      <c r="AD879" s="104">
        <v>45643</v>
      </c>
      <c r="AE879" s="104"/>
      <c r="AF879" s="104"/>
      <c r="AG879" s="104">
        <v>45643</v>
      </c>
      <c r="AH879" s="104" t="s">
        <v>4222</v>
      </c>
      <c r="AI879" s="118"/>
      <c r="AJ879" s="100">
        <f>DBGenzai[[#This Row],[入社日]]</f>
        <v>45643</v>
      </c>
      <c r="AK879" s="343"/>
      <c r="AL879" s="355"/>
      <c r="AM879" s="80"/>
      <c r="AN879" s="355"/>
      <c r="AO879" s="409"/>
      <c r="AP879" s="357"/>
    </row>
    <row r="880" spans="1:42">
      <c r="A880" s="112" t="s">
        <v>40</v>
      </c>
      <c r="B880" s="112">
        <v>241212</v>
      </c>
      <c r="C880" s="113">
        <v>242114</v>
      </c>
      <c r="D880" s="82" t="s">
        <v>95</v>
      </c>
      <c r="E880" s="82" t="s">
        <v>4626</v>
      </c>
      <c r="F880" s="82" t="s">
        <v>1983</v>
      </c>
      <c r="G880" s="82" t="s">
        <v>2650</v>
      </c>
      <c r="H880" s="115" t="s">
        <v>4181</v>
      </c>
      <c r="I880" s="115" t="s">
        <v>4185</v>
      </c>
      <c r="J880" s="112" t="s">
        <v>2005</v>
      </c>
      <c r="K880" s="112" t="s">
        <v>1711</v>
      </c>
      <c r="L880" s="362">
        <v>37544</v>
      </c>
      <c r="M880" s="112">
        <f ca="1">DATEDIF(DBGenzai[[#This Row],[生年月日]],TODAY(),"Y")</f>
        <v>23</v>
      </c>
      <c r="N880" s="348">
        <v>1250</v>
      </c>
      <c r="O880" s="116"/>
      <c r="P880" s="348">
        <v>1660</v>
      </c>
      <c r="Q880" s="116"/>
      <c r="R880" s="348">
        <f t="shared" si="14"/>
        <v>410</v>
      </c>
      <c r="S880" s="85">
        <v>240000</v>
      </c>
      <c r="T880" s="78">
        <f>IF(OR(DBGenzai[[#This Row],[標準報酬]]="",DBGenzai[[#This Row],[標準報酬]]=0),"",ROUNDUP(_xlfn.XLOOKUP(DBGenzai[[#This Row],[標準報酬]],HDATE23[月  額],HDATE23[健康保険],"",0,1)-0.5,0))</f>
        <v>12036</v>
      </c>
      <c r="U8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5">
        <f ca="1">IF(DBGenzai[[#This Row],[年齢]]&lt;=69,_xlfn.XLOOKUP(DBGenzai[[#This Row],[標準報酬]],HDATE23[月  額],HDATE23[厚生年金],"",0,1),"0")</f>
        <v>21960</v>
      </c>
      <c r="W880" s="117">
        <v>46002</v>
      </c>
      <c r="X88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880" s="114" t="s">
        <v>1712</v>
      </c>
      <c r="Z880" s="80" t="s">
        <v>4109</v>
      </c>
      <c r="AA880" s="83" t="s">
        <v>1264</v>
      </c>
      <c r="AB880" s="83" t="s">
        <v>1265</v>
      </c>
      <c r="AC880" s="104"/>
      <c r="AD880" s="104">
        <v>45643</v>
      </c>
      <c r="AE880" s="104"/>
      <c r="AF880" s="104"/>
      <c r="AG880" s="104">
        <v>45643</v>
      </c>
      <c r="AH880" s="104" t="s">
        <v>4222</v>
      </c>
      <c r="AI880" s="118"/>
      <c r="AJ880" s="100">
        <f>DBGenzai[[#This Row],[入社日]]</f>
        <v>45643</v>
      </c>
      <c r="AK880" s="343"/>
      <c r="AL880" s="355"/>
      <c r="AM880" s="80"/>
      <c r="AN880" s="355"/>
      <c r="AO880" s="409"/>
      <c r="AP880" s="357"/>
    </row>
    <row r="881" spans="1:42">
      <c r="A881" s="112" t="s">
        <v>40</v>
      </c>
      <c r="B881" s="112">
        <v>241213</v>
      </c>
      <c r="C881" s="113">
        <v>242115</v>
      </c>
      <c r="D881" s="82" t="s">
        <v>95</v>
      </c>
      <c r="E881" s="82" t="s">
        <v>4626</v>
      </c>
      <c r="F881" s="82" t="s">
        <v>4226</v>
      </c>
      <c r="G881" s="82" t="s">
        <v>3094</v>
      </c>
      <c r="H881" s="115" t="s">
        <v>4182</v>
      </c>
      <c r="I881" s="115" t="s">
        <v>4183</v>
      </c>
      <c r="J881" s="112" t="s">
        <v>2005</v>
      </c>
      <c r="K881" s="112" t="s">
        <v>1711</v>
      </c>
      <c r="L881" s="362">
        <v>37570</v>
      </c>
      <c r="M881" s="112">
        <f ca="1">DATEDIF(DBGenzai[[#This Row],[生年月日]],TODAY(),"Y")</f>
        <v>23</v>
      </c>
      <c r="N881" s="348">
        <v>1250</v>
      </c>
      <c r="O881" s="116"/>
      <c r="P881" s="348">
        <v>1660</v>
      </c>
      <c r="Q881" s="116"/>
      <c r="R881" s="348">
        <f t="shared" si="14"/>
        <v>410</v>
      </c>
      <c r="S881" s="85">
        <v>240000</v>
      </c>
      <c r="T881" s="78">
        <f>IF(OR(DBGenzai[[#This Row],[標準報酬]]="",DBGenzai[[#This Row],[標準報酬]]=0),"",ROUNDUP(_xlfn.XLOOKUP(DBGenzai[[#This Row],[標準報酬]],HDATE23[月  額],HDATE23[健康保険],"",0,1)-0.5,0))</f>
        <v>12036</v>
      </c>
      <c r="U8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5">
        <f ca="1">IF(DBGenzai[[#This Row],[年齢]]&lt;=69,_xlfn.XLOOKUP(DBGenzai[[#This Row],[標準報酬]],HDATE23[月  額],HDATE23[厚生年金],"",0,1),"0")</f>
        <v>21960</v>
      </c>
      <c r="W881" s="117">
        <v>46002</v>
      </c>
      <c r="X8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881" s="114" t="s">
        <v>1712</v>
      </c>
      <c r="Z881" s="112" t="s">
        <v>398</v>
      </c>
      <c r="AA881" s="115" t="s">
        <v>3346</v>
      </c>
      <c r="AB881" s="115" t="s">
        <v>2914</v>
      </c>
      <c r="AC881" s="104"/>
      <c r="AD881" s="104">
        <v>45643</v>
      </c>
      <c r="AE881" s="104"/>
      <c r="AF881" s="104"/>
      <c r="AG881" s="104">
        <v>45643</v>
      </c>
      <c r="AH881" s="104" t="s">
        <v>4222</v>
      </c>
      <c r="AI881" s="118"/>
      <c r="AJ881" s="100">
        <f>DBGenzai[[#This Row],[入社日]]</f>
        <v>45643</v>
      </c>
      <c r="AK881" s="343"/>
      <c r="AL881" s="355"/>
      <c r="AM881" s="80"/>
      <c r="AN881" s="355"/>
      <c r="AO881" s="409"/>
      <c r="AP881" s="357"/>
    </row>
    <row r="882" spans="1:42">
      <c r="A882" s="112" t="s">
        <v>40</v>
      </c>
      <c r="B882" s="231">
        <v>241214</v>
      </c>
      <c r="C882" s="397">
        <v>242113</v>
      </c>
      <c r="D882" s="93" t="s">
        <v>95</v>
      </c>
      <c r="E882" s="93" t="s">
        <v>4626</v>
      </c>
      <c r="F882" s="93" t="s">
        <v>1983</v>
      </c>
      <c r="G882" s="93" t="s">
        <v>2650</v>
      </c>
      <c r="H882" s="233" t="s">
        <v>4184</v>
      </c>
      <c r="I882" s="233" t="s">
        <v>4186</v>
      </c>
      <c r="J882" s="231" t="s">
        <v>2005</v>
      </c>
      <c r="K882" s="231" t="s">
        <v>1711</v>
      </c>
      <c r="L882" s="363">
        <v>37309</v>
      </c>
      <c r="M882" s="112">
        <f ca="1">DATEDIF(DBGenzai[[#This Row],[生年月日]],TODAY(),"Y")</f>
        <v>23</v>
      </c>
      <c r="N882" s="350">
        <v>1250</v>
      </c>
      <c r="O882" s="235"/>
      <c r="P882" s="350">
        <v>1660</v>
      </c>
      <c r="Q882" s="235"/>
      <c r="R882" s="350">
        <f t="shared" si="14"/>
        <v>410</v>
      </c>
      <c r="S882" s="98">
        <v>240000</v>
      </c>
      <c r="T882" s="78">
        <f>IF(OR(DBGenzai[[#This Row],[標準報酬]]="",DBGenzai[[#This Row],[標準報酬]]=0),"",ROUNDUP(_xlfn.XLOOKUP(DBGenzai[[#This Row],[標準報酬]],HDATE23[月  額],HDATE23[健康保険],"",0,1)-0.5,0))</f>
        <v>12036</v>
      </c>
      <c r="U882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8">
        <f ca="1">IF(DBGenzai[[#This Row],[年齢]]&lt;=69,_xlfn.XLOOKUP(DBGenzai[[#This Row],[標準報酬]],HDATE23[月  額],HDATE23[厚生年金],"",0,1),"0")</f>
        <v>21960</v>
      </c>
      <c r="W882" s="236">
        <v>46002</v>
      </c>
      <c r="X882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882" s="114" t="s">
        <v>1712</v>
      </c>
      <c r="Z882" s="112" t="s">
        <v>105</v>
      </c>
      <c r="AA882" s="115" t="s">
        <v>2612</v>
      </c>
      <c r="AB882" s="115" t="s">
        <v>3417</v>
      </c>
      <c r="AC882" s="234"/>
      <c r="AD882" s="234">
        <v>45643</v>
      </c>
      <c r="AE882" s="234"/>
      <c r="AF882" s="234"/>
      <c r="AG882" s="234">
        <v>45643</v>
      </c>
      <c r="AH882" s="234" t="s">
        <v>4222</v>
      </c>
      <c r="AI882" s="118"/>
      <c r="AJ882" s="100">
        <f>DBGenzai[[#This Row],[入社日]]</f>
        <v>45643</v>
      </c>
      <c r="AK882" s="385"/>
      <c r="AL882" s="386"/>
      <c r="AM882" s="92"/>
      <c r="AN882" s="386"/>
      <c r="AO882" s="409"/>
      <c r="AP882" s="357"/>
    </row>
    <row r="883" spans="1:42">
      <c r="A883" s="112" t="s">
        <v>40</v>
      </c>
      <c r="B883" s="112">
        <v>241218</v>
      </c>
      <c r="C883" s="113"/>
      <c r="D883" s="114" t="s">
        <v>3229</v>
      </c>
      <c r="E883" s="82"/>
      <c r="F883" s="82"/>
      <c r="G883" s="82"/>
      <c r="H883" s="115" t="s">
        <v>4201</v>
      </c>
      <c r="I883" s="115" t="s">
        <v>4202</v>
      </c>
      <c r="J883" s="112" t="s">
        <v>43</v>
      </c>
      <c r="K883" s="112" t="s">
        <v>44</v>
      </c>
      <c r="L883" s="362">
        <v>36805</v>
      </c>
      <c r="M883" s="112">
        <f ca="1">DATEDIF(DBGenzai[[#This Row],[生年月日]],TODAY(),"Y")</f>
        <v>25</v>
      </c>
      <c r="N883" s="348">
        <v>1300</v>
      </c>
      <c r="O883" s="116"/>
      <c r="P883" s="348">
        <v>1900</v>
      </c>
      <c r="Q883" s="116"/>
      <c r="R883" s="348">
        <f t="shared" si="14"/>
        <v>600</v>
      </c>
      <c r="S883" s="85">
        <v>280000</v>
      </c>
      <c r="T883" s="78">
        <f>IF(OR(DBGenzai[[#This Row],[標準報酬]]="",DBGenzai[[#This Row],[標準報酬]]=0),"",ROUNDUP(_xlfn.XLOOKUP(DBGenzai[[#This Row],[標準報酬]],HDATE23[月  額],HDATE23[健康保険],"",0,1)-0.5,0))</f>
        <v>14042</v>
      </c>
      <c r="U8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5">
        <f ca="1">IF(DBGenzai[[#This Row],[年齢]]&lt;=69,_xlfn.XLOOKUP(DBGenzai[[#This Row],[標準報酬]],HDATE23[月  額],HDATE23[厚生年金],"",0,1),"0")</f>
        <v>25620</v>
      </c>
      <c r="W883" s="117">
        <v>46324</v>
      </c>
      <c r="X8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3" s="114" t="s">
        <v>1712</v>
      </c>
      <c r="Z883" s="80" t="s">
        <v>2521</v>
      </c>
      <c r="AA883" s="115" t="s">
        <v>1749</v>
      </c>
      <c r="AB883" s="115" t="s">
        <v>3352</v>
      </c>
      <c r="AC883" s="104"/>
      <c r="AD883" s="104">
        <v>45645</v>
      </c>
      <c r="AE883" s="104"/>
      <c r="AF883" s="104"/>
      <c r="AG883" s="104">
        <v>45645</v>
      </c>
      <c r="AH883" s="112" t="s">
        <v>3334</v>
      </c>
      <c r="AI883" s="118"/>
      <c r="AJ883" s="100">
        <f>DBGenzai[[#This Row],[入社日]]</f>
        <v>45645</v>
      </c>
      <c r="AK883" s="343"/>
      <c r="AL883" s="355"/>
      <c r="AM883" s="80"/>
      <c r="AN883" s="355"/>
      <c r="AO883" s="409"/>
      <c r="AP883" s="357"/>
    </row>
    <row r="884" spans="1:42">
      <c r="A884" s="112" t="s">
        <v>114</v>
      </c>
      <c r="B884" s="112">
        <v>211031</v>
      </c>
      <c r="C884" s="113"/>
      <c r="D884" s="114" t="s">
        <v>144</v>
      </c>
      <c r="E884" s="93" t="s">
        <v>4631</v>
      </c>
      <c r="F884" s="82"/>
      <c r="G884" s="82"/>
      <c r="H884" s="115" t="s">
        <v>565</v>
      </c>
      <c r="I884" s="115" t="s">
        <v>566</v>
      </c>
      <c r="J884" s="231" t="s">
        <v>43</v>
      </c>
      <c r="K884" s="231" t="s">
        <v>44</v>
      </c>
      <c r="L884" s="362">
        <v>31475</v>
      </c>
      <c r="M884" s="112">
        <f ca="1">DATEDIF(DBGenzai[[#This Row],[生年月日]],TODAY(),"Y")</f>
        <v>39</v>
      </c>
      <c r="N884" s="348">
        <v>1400</v>
      </c>
      <c r="O884" s="116"/>
      <c r="P884" s="348">
        <v>2000</v>
      </c>
      <c r="Q884" s="116"/>
      <c r="R884" s="348">
        <f t="shared" si="14"/>
        <v>600</v>
      </c>
      <c r="S884" s="85">
        <v>220000</v>
      </c>
      <c r="T884" s="78">
        <f>IF(OR(DBGenzai[[#This Row],[標準報酬]]="",DBGenzai[[#This Row],[標準報酬]]=0),"",ROUNDUP(_xlfn.XLOOKUP(DBGenzai[[#This Row],[標準報酬]],HDATE23[月  額],HDATE23[健康保険],"",0,1)-0.5,0))</f>
        <v>11033</v>
      </c>
      <c r="U8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5">
        <f ca="1">IF(DBGenzai[[#This Row],[年齢]]&lt;=69,_xlfn.XLOOKUP(DBGenzai[[#This Row],[標準報酬]],HDATE23[月  額],HDATE23[厚生年金],"",0,1),"0")</f>
        <v>20130</v>
      </c>
      <c r="W884" s="117">
        <v>46109</v>
      </c>
      <c r="X8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4" t="s">
        <v>1712</v>
      </c>
      <c r="Z884" s="80" t="s">
        <v>1696</v>
      </c>
      <c r="AA884" s="83" t="s">
        <v>2275</v>
      </c>
      <c r="AB884" s="83" t="s">
        <v>2284</v>
      </c>
      <c r="AC884" s="104"/>
      <c r="AD884" s="104">
        <v>45649</v>
      </c>
      <c r="AE884" s="104">
        <v>45797</v>
      </c>
      <c r="AF884" s="104"/>
      <c r="AG884" s="104">
        <v>45649</v>
      </c>
      <c r="AH884" s="112" t="s">
        <v>4282</v>
      </c>
      <c r="AI884" s="118"/>
      <c r="AJ884" s="100">
        <f>DBGenzai[[#This Row],[入社日]]</f>
        <v>45649</v>
      </c>
      <c r="AK884" s="343"/>
      <c r="AL884" s="355"/>
      <c r="AM884" s="80"/>
      <c r="AN884" s="355"/>
      <c r="AO884" s="409"/>
      <c r="AP884" s="357"/>
    </row>
    <row r="885" spans="1:42">
      <c r="A885" s="112" t="s">
        <v>40</v>
      </c>
      <c r="B885" s="112">
        <v>241219</v>
      </c>
      <c r="C885" s="113">
        <v>232158</v>
      </c>
      <c r="D885" s="114" t="s">
        <v>152</v>
      </c>
      <c r="E885" s="82" t="s">
        <v>4630</v>
      </c>
      <c r="F885" s="256" t="s">
        <v>3771</v>
      </c>
      <c r="G885" s="256" t="s">
        <v>3772</v>
      </c>
      <c r="H885" s="115" t="s">
        <v>4279</v>
      </c>
      <c r="I885" s="115" t="s">
        <v>1903</v>
      </c>
      <c r="J885" s="112" t="s">
        <v>43</v>
      </c>
      <c r="K885" s="112" t="s">
        <v>44</v>
      </c>
      <c r="L885" s="362">
        <v>35206</v>
      </c>
      <c r="M885" s="112">
        <f ca="1">DATEDIF(DBGenzai[[#This Row],[生年月日]],TODAY(),"Y")</f>
        <v>29</v>
      </c>
      <c r="N885" s="406">
        <v>1310</v>
      </c>
      <c r="O885" s="116"/>
      <c r="P885" s="348">
        <v>1690</v>
      </c>
      <c r="Q885" s="116"/>
      <c r="R885" s="348">
        <f t="shared" si="14"/>
        <v>380</v>
      </c>
      <c r="S885" s="85">
        <v>280000</v>
      </c>
      <c r="T885" s="85">
        <f>IF(OR(DBGenzai[[#This Row],[標準報酬]]="",DBGenzai[[#This Row],[標準報酬]]=0),"",ROUNDUP(_xlfn.XLOOKUP(DBGenzai[[#This Row],[標準報酬]],HDATE23[月  額],HDATE23[健康保険],"",0,1)-0.5,0))</f>
        <v>14042</v>
      </c>
      <c r="U8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5">
        <f ca="1">IF(DBGenzai[[#This Row],[年齢]]&lt;=69,_xlfn.XLOOKUP(DBGenzai[[#This Row],[標準報酬]],HDATE23[月  額],HDATE23[厚生年金],"",0,1),"0")</f>
        <v>25620</v>
      </c>
      <c r="W885" s="117">
        <v>46357</v>
      </c>
      <c r="X8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4" t="s">
        <v>1712</v>
      </c>
      <c r="Z885" s="112" t="s">
        <v>1207</v>
      </c>
      <c r="AA885" s="115" t="s">
        <v>340</v>
      </c>
      <c r="AB885" s="115" t="s">
        <v>4280</v>
      </c>
      <c r="AC885" s="104"/>
      <c r="AD885" s="104">
        <v>45649</v>
      </c>
      <c r="AE885" s="104"/>
      <c r="AF885" s="104"/>
      <c r="AG885" s="104">
        <v>45649</v>
      </c>
      <c r="AH885" s="112" t="s">
        <v>4284</v>
      </c>
      <c r="AI885" s="118" t="s">
        <v>4276</v>
      </c>
      <c r="AJ885" s="100">
        <f>DBGenzai[[#This Row],[入社日]]</f>
        <v>45649</v>
      </c>
      <c r="AK885" s="343"/>
      <c r="AL885" s="355"/>
      <c r="AM885" s="80"/>
      <c r="AN885" s="355"/>
      <c r="AO885" s="409"/>
      <c r="AP885" s="357"/>
    </row>
    <row r="886" spans="1:42">
      <c r="A886" s="112" t="s">
        <v>40</v>
      </c>
      <c r="B886" s="112">
        <v>241220</v>
      </c>
      <c r="C886" s="113">
        <v>232159</v>
      </c>
      <c r="D886" s="114" t="s">
        <v>152</v>
      </c>
      <c r="E886" s="82" t="s">
        <v>4630</v>
      </c>
      <c r="F886" s="256" t="s">
        <v>3771</v>
      </c>
      <c r="G886" s="256" t="s">
        <v>3772</v>
      </c>
      <c r="H886" s="115" t="s">
        <v>4277</v>
      </c>
      <c r="I886" s="115" t="s">
        <v>4278</v>
      </c>
      <c r="J886" s="112" t="s">
        <v>43</v>
      </c>
      <c r="K886" s="112" t="s">
        <v>44</v>
      </c>
      <c r="L886" s="362">
        <v>36850</v>
      </c>
      <c r="M886" s="112">
        <f ca="1">DATEDIF(DBGenzai[[#This Row],[生年月日]],TODAY(),"Y")</f>
        <v>25</v>
      </c>
      <c r="N886" s="405">
        <v>1300</v>
      </c>
      <c r="O886" s="116"/>
      <c r="P886" s="348">
        <v>1660</v>
      </c>
      <c r="Q886" s="116"/>
      <c r="R886" s="348">
        <f t="shared" si="14"/>
        <v>360</v>
      </c>
      <c r="S886" s="85">
        <v>260000</v>
      </c>
      <c r="T886" s="85">
        <f>IF(OR(DBGenzai[[#This Row],[標準報酬]]="",DBGenzai[[#This Row],[標準報酬]]=0),"",ROUNDUP(_xlfn.XLOOKUP(DBGenzai[[#This Row],[標準報酬]],HDATE23[月  額],HDATE23[健康保険],"",0,1)-0.5,0))</f>
        <v>13039</v>
      </c>
      <c r="U8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5">
        <f ca="1">IF(DBGenzai[[#This Row],[年齢]]&lt;=69,_xlfn.XLOOKUP(DBGenzai[[#This Row],[標準報酬]],HDATE23[月  額],HDATE23[厚生年金],"",0,1),"0")</f>
        <v>23790</v>
      </c>
      <c r="W886" s="117">
        <v>46499</v>
      </c>
      <c r="X8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4" t="s">
        <v>1712</v>
      </c>
      <c r="Z886" s="112" t="s">
        <v>2521</v>
      </c>
      <c r="AA886" s="115" t="s">
        <v>4524</v>
      </c>
      <c r="AB886" s="115" t="s">
        <v>4281</v>
      </c>
      <c r="AC886" s="104"/>
      <c r="AD886" s="104">
        <v>45649</v>
      </c>
      <c r="AE886" s="104"/>
      <c r="AF886" s="104"/>
      <c r="AG886" s="104">
        <v>45649</v>
      </c>
      <c r="AH886" s="112" t="s">
        <v>4284</v>
      </c>
      <c r="AI886" s="118" t="s">
        <v>4276</v>
      </c>
      <c r="AJ886" s="100">
        <f>DBGenzai[[#This Row],[入社日]]</f>
        <v>45649</v>
      </c>
      <c r="AK886" s="343"/>
      <c r="AL886" s="355"/>
      <c r="AM886" s="80"/>
      <c r="AN886" s="355"/>
      <c r="AO886" s="409"/>
      <c r="AP886" s="357"/>
    </row>
    <row r="887" spans="1:42">
      <c r="A887" s="112" t="s">
        <v>40</v>
      </c>
      <c r="B887" s="112">
        <v>250102</v>
      </c>
      <c r="C887" s="113">
        <v>8210115</v>
      </c>
      <c r="D887" s="114" t="s">
        <v>3389</v>
      </c>
      <c r="E887" s="256" t="s">
        <v>3537</v>
      </c>
      <c r="F887" s="256" t="s">
        <v>3537</v>
      </c>
      <c r="G887" s="82"/>
      <c r="H887" s="115" t="s">
        <v>4216</v>
      </c>
      <c r="I887" s="115" t="s">
        <v>4217</v>
      </c>
      <c r="J887" s="112" t="s">
        <v>43</v>
      </c>
      <c r="K887" s="112" t="s">
        <v>44</v>
      </c>
      <c r="L887" s="362">
        <v>33692</v>
      </c>
      <c r="M887" s="112">
        <f ca="1">DATEDIF(DBGenzai[[#This Row],[生年月日]],TODAY(),"Y")</f>
        <v>33</v>
      </c>
      <c r="N887" s="348">
        <v>1500</v>
      </c>
      <c r="O887" s="116"/>
      <c r="P887" s="348">
        <v>2150</v>
      </c>
      <c r="Q887" s="116"/>
      <c r="R887" s="348">
        <f t="shared" si="14"/>
        <v>650</v>
      </c>
      <c r="S887" s="85">
        <v>340000</v>
      </c>
      <c r="T887" s="78">
        <f>IF(OR(DBGenzai[[#This Row],[標準報酬]]="",DBGenzai[[#This Row],[標準報酬]]=0),"",ROUNDUP(_xlfn.XLOOKUP(DBGenzai[[#This Row],[標準報酬]],HDATE23[月  額],HDATE23[健康保険],"",0,1)-0.5,0))</f>
        <v>17051</v>
      </c>
      <c r="U8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5">
        <f ca="1">IF(DBGenzai[[#This Row],[年齢]]&lt;=69,_xlfn.XLOOKUP(DBGenzai[[#This Row],[標準報酬]],HDATE23[月  額],HDATE23[厚生年金],"",0,1),"0")</f>
        <v>31110</v>
      </c>
      <c r="W887" s="117">
        <v>46669</v>
      </c>
      <c r="X8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4" t="s">
        <v>1712</v>
      </c>
      <c r="Z887" s="112" t="s">
        <v>2324</v>
      </c>
      <c r="AA887" s="115" t="s">
        <v>4586</v>
      </c>
      <c r="AB887" s="115" t="s">
        <v>4587</v>
      </c>
      <c r="AC887" s="104" t="s">
        <v>1697</v>
      </c>
      <c r="AD887" s="104">
        <v>45665</v>
      </c>
      <c r="AE887" s="104"/>
      <c r="AF887" s="104"/>
      <c r="AG887" s="104">
        <v>45665</v>
      </c>
      <c r="AH887" s="112" t="s">
        <v>4282</v>
      </c>
      <c r="AI887" s="118"/>
      <c r="AJ887" s="100">
        <f>DBGenzai[[#This Row],[入社日]]</f>
        <v>45665</v>
      </c>
      <c r="AK887" s="343"/>
      <c r="AL887" s="355"/>
      <c r="AM887" s="80"/>
      <c r="AN887" s="355"/>
      <c r="AO887" s="409"/>
      <c r="AP887" s="357"/>
    </row>
    <row r="888" spans="1:42">
      <c r="A888" s="80" t="s">
        <v>40</v>
      </c>
      <c r="B888" s="112">
        <v>240902</v>
      </c>
      <c r="C888" s="113">
        <v>5644</v>
      </c>
      <c r="D888" s="114" t="s">
        <v>3958</v>
      </c>
      <c r="E888" s="82" t="s">
        <v>4681</v>
      </c>
      <c r="F888" s="82" t="s">
        <v>2682</v>
      </c>
      <c r="G888" s="101" t="s">
        <v>3153</v>
      </c>
      <c r="H888" s="115" t="s">
        <v>3961</v>
      </c>
      <c r="I888" s="115" t="s">
        <v>3962</v>
      </c>
      <c r="J888" s="112" t="s">
        <v>43</v>
      </c>
      <c r="K888" s="112" t="s">
        <v>44</v>
      </c>
      <c r="L888" s="362">
        <v>36805</v>
      </c>
      <c r="M888" s="112">
        <f ca="1">DATEDIF(DBGenzai[[#This Row],[生年月日]],TODAY(),"Y")</f>
        <v>25</v>
      </c>
      <c r="N888" s="348">
        <v>1300</v>
      </c>
      <c r="O888" s="116"/>
      <c r="P888" s="348">
        <v>1700</v>
      </c>
      <c r="Q888" s="116"/>
      <c r="R888" s="348">
        <f t="shared" si="14"/>
        <v>400</v>
      </c>
      <c r="S888" s="85">
        <v>260000</v>
      </c>
      <c r="T888" s="78">
        <f>IF(OR(DBGenzai[[#This Row],[標準報酬]]="",DBGenzai[[#This Row],[標準報酬]]=0),"",ROUNDUP(_xlfn.XLOOKUP(DBGenzai[[#This Row],[標準報酬]],HDATE23[月  額],HDATE23[健康保険],"",0,1)-0.5,0))</f>
        <v>13039</v>
      </c>
      <c r="U8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5">
        <f ca="1">IF(DBGenzai[[#This Row],[年齢]]&lt;=69,_xlfn.XLOOKUP(DBGenzai[[#This Row],[標準報酬]],HDATE23[月  額],HDATE23[厚生年金],"",0,1),"0")</f>
        <v>23790</v>
      </c>
      <c r="W888" s="117">
        <v>46551</v>
      </c>
      <c r="X8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8" s="114" t="s">
        <v>1712</v>
      </c>
      <c r="Z888" s="112" t="s">
        <v>1906</v>
      </c>
      <c r="AA888" s="115" t="s">
        <v>4007</v>
      </c>
      <c r="AB888" s="115" t="s">
        <v>4008</v>
      </c>
      <c r="AC888" s="104"/>
      <c r="AD888" s="104">
        <v>45537</v>
      </c>
      <c r="AE888" s="104"/>
      <c r="AF888" s="104"/>
      <c r="AG888" s="104">
        <v>45537</v>
      </c>
      <c r="AH888" s="104" t="s">
        <v>4041</v>
      </c>
      <c r="AI888" s="118"/>
      <c r="AJ888" s="100">
        <f>DBGenzai[[#This Row],[入社日]]</f>
        <v>45537</v>
      </c>
      <c r="AK888" s="343"/>
      <c r="AL888" s="355"/>
      <c r="AM888" s="80"/>
      <c r="AN888" s="355"/>
      <c r="AO888" s="409"/>
      <c r="AP888" s="357"/>
    </row>
    <row r="889" spans="1:42">
      <c r="A889" s="111" t="s">
        <v>114</v>
      </c>
      <c r="B889" s="112">
        <v>220303</v>
      </c>
      <c r="C889" s="113">
        <v>8210117</v>
      </c>
      <c r="D889" s="114" t="s">
        <v>3639</v>
      </c>
      <c r="E889" s="101" t="s">
        <v>2429</v>
      </c>
      <c r="F889" s="101" t="s">
        <v>3160</v>
      </c>
      <c r="G889" s="82"/>
      <c r="H889" s="115" t="s">
        <v>820</v>
      </c>
      <c r="I889" s="115" t="s">
        <v>821</v>
      </c>
      <c r="J889" s="112" t="s">
        <v>43</v>
      </c>
      <c r="K889" s="112" t="s">
        <v>44</v>
      </c>
      <c r="L889" s="362">
        <v>33068</v>
      </c>
      <c r="M889" s="112">
        <f ca="1">DATEDIF(DBGenzai[[#This Row],[生年月日]],TODAY(),"Y")</f>
        <v>35</v>
      </c>
      <c r="N889" s="348">
        <v>1500</v>
      </c>
      <c r="O889" s="116"/>
      <c r="P889" s="348">
        <v>2150</v>
      </c>
      <c r="Q889" s="116"/>
      <c r="R889" s="348">
        <f t="shared" si="14"/>
        <v>650</v>
      </c>
      <c r="S889" s="85">
        <v>300000</v>
      </c>
      <c r="T889" s="78">
        <f>IF(OR(DBGenzai[[#This Row],[標準報酬]]="",DBGenzai[[#This Row],[標準報酬]]=0),"",ROUNDUP(_xlfn.XLOOKUP(DBGenzai[[#This Row],[標準報酬]],HDATE23[月  額],HDATE23[健康保険],"",0,1)-0.5,0))</f>
        <v>15045</v>
      </c>
      <c r="U8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5">
        <f ca="1">IF(DBGenzai[[#This Row],[年齢]]&lt;=69,_xlfn.XLOOKUP(DBGenzai[[#This Row],[標準報酬]],HDATE23[月  額],HDATE23[厚生年金],"",0,1),"0")</f>
        <v>27450</v>
      </c>
      <c r="W889" s="117">
        <v>46261</v>
      </c>
      <c r="X8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2" t="s">
        <v>46</v>
      </c>
      <c r="Z889" s="112" t="s">
        <v>2435</v>
      </c>
      <c r="AA889" s="115" t="s">
        <v>4404</v>
      </c>
      <c r="AB889" s="115" t="s">
        <v>4405</v>
      </c>
      <c r="AC889" s="104" t="s">
        <v>1697</v>
      </c>
      <c r="AD889" s="104">
        <v>45712</v>
      </c>
      <c r="AE889" s="104">
        <v>45919</v>
      </c>
      <c r="AF889" s="104"/>
      <c r="AG889" s="104">
        <v>45712</v>
      </c>
      <c r="AH889" s="87" t="s">
        <v>4434</v>
      </c>
      <c r="AI889" s="118"/>
      <c r="AJ889" s="100">
        <f>DBGenzai[[#This Row],[入社日]]</f>
        <v>45712</v>
      </c>
      <c r="AK889" s="343"/>
      <c r="AL889" s="355"/>
      <c r="AM889" s="77"/>
      <c r="AN889" s="355"/>
      <c r="AO889" s="345"/>
    </row>
    <row r="890" spans="1:42">
      <c r="A890" s="80" t="s">
        <v>40</v>
      </c>
      <c r="B890" s="80">
        <v>210118</v>
      </c>
      <c r="C890" s="81">
        <v>232003</v>
      </c>
      <c r="D890" s="82" t="s">
        <v>152</v>
      </c>
      <c r="E890" s="275" t="s">
        <v>4630</v>
      </c>
      <c r="F890" s="256" t="s">
        <v>3771</v>
      </c>
      <c r="G890" s="256" t="s">
        <v>3772</v>
      </c>
      <c r="H890" s="83" t="s">
        <v>2441</v>
      </c>
      <c r="I890" s="83" t="s">
        <v>158</v>
      </c>
      <c r="J890" s="80" t="s">
        <v>43</v>
      </c>
      <c r="K890" s="80" t="s">
        <v>44</v>
      </c>
      <c r="L890" s="84">
        <v>33963</v>
      </c>
      <c r="M890" s="80">
        <f ca="1">DATEDIF(DBGenzai[[#This Row],[生年月日]],TODAY(),"Y")</f>
        <v>32</v>
      </c>
      <c r="N890" s="347">
        <v>1410</v>
      </c>
      <c r="O890" s="85" t="s">
        <v>98</v>
      </c>
      <c r="P890" s="347">
        <v>1840</v>
      </c>
      <c r="Q890" s="85" t="s">
        <v>99</v>
      </c>
      <c r="R890" s="347">
        <f t="shared" si="14"/>
        <v>430</v>
      </c>
      <c r="S890" s="85">
        <v>280000</v>
      </c>
      <c r="T890" s="78">
        <f>IF(OR(DBGenzai[[#This Row],[標準報酬]]="",DBGenzai[[#This Row],[標準報酬]]=0),"",ROUNDUP(_xlfn.XLOOKUP(DBGenzai[[#This Row],[標準報酬]],HDATE23[月  額],HDATE23[健康保険],"",0,1)-0.5,0))</f>
        <v>14042</v>
      </c>
      <c r="U8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5">
        <f ca="1">IF(DBGenzai[[#This Row],[年齢]]&lt;=69,_xlfn.XLOOKUP(DBGenzai[[#This Row],[標準報酬]],HDATE23[月  額],HDATE23[厚生年金],"",0,1),"0")</f>
        <v>25620</v>
      </c>
      <c r="W890" s="86">
        <v>46399</v>
      </c>
      <c r="X89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2" t="s">
        <v>46</v>
      </c>
      <c r="Z890" s="80" t="s">
        <v>2020</v>
      </c>
      <c r="AA890" s="115" t="s">
        <v>3901</v>
      </c>
      <c r="AB890" s="115" t="s">
        <v>4286</v>
      </c>
      <c r="AC890" s="87"/>
      <c r="AD890" s="87">
        <v>45670</v>
      </c>
      <c r="AE890" s="87">
        <v>46007</v>
      </c>
      <c r="AF890" s="87"/>
      <c r="AG890" s="87">
        <v>45670</v>
      </c>
      <c r="AH890" s="112" t="s">
        <v>4282</v>
      </c>
      <c r="AJ890" s="100">
        <f>DBGenzai[[#This Row],[入社日]]</f>
        <v>45670</v>
      </c>
      <c r="AK890" s="343"/>
      <c r="AL890" s="355"/>
      <c r="AM890" s="77"/>
      <c r="AN890" s="355"/>
      <c r="AO890" s="345"/>
    </row>
    <row r="891" spans="1:42">
      <c r="A891" s="112" t="s">
        <v>40</v>
      </c>
      <c r="B891" s="112">
        <v>250103</v>
      </c>
      <c r="C891" s="113">
        <v>232160</v>
      </c>
      <c r="D891" s="114" t="s">
        <v>152</v>
      </c>
      <c r="E891" s="262" t="s">
        <v>4630</v>
      </c>
      <c r="F891" s="256" t="s">
        <v>3771</v>
      </c>
      <c r="G891" s="256" t="s">
        <v>3772</v>
      </c>
      <c r="H891" s="115" t="s">
        <v>4233</v>
      </c>
      <c r="I891" s="115" t="s">
        <v>4234</v>
      </c>
      <c r="J891" s="112" t="s">
        <v>43</v>
      </c>
      <c r="K891" s="112" t="s">
        <v>44</v>
      </c>
      <c r="L891" s="362">
        <v>37610</v>
      </c>
      <c r="M891" s="112">
        <f ca="1">DATEDIF(DBGenzai[[#This Row],[生年月日]],TODAY(),"Y")</f>
        <v>22</v>
      </c>
      <c r="N891" s="348">
        <v>1250</v>
      </c>
      <c r="O891" s="116"/>
      <c r="P891" s="348">
        <v>1660</v>
      </c>
      <c r="Q891" s="116"/>
      <c r="R891" s="348">
        <f t="shared" si="14"/>
        <v>410</v>
      </c>
      <c r="S891" s="85">
        <v>200000</v>
      </c>
      <c r="T891" s="78">
        <f>IF(OR(DBGenzai[[#This Row],[標準報酬]]="",DBGenzai[[#This Row],[標準報酬]]=0),"",ROUNDUP(_xlfn.XLOOKUP(DBGenzai[[#This Row],[標準報酬]],HDATE23[月  額],HDATE23[健康保険],"",0,1)-0.5,0))</f>
        <v>10030</v>
      </c>
      <c r="U8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5">
        <f ca="1">IF(DBGenzai[[#This Row],[年齢]]&lt;=69,_xlfn.XLOOKUP(DBGenzai[[#This Row],[標準報酬]],HDATE23[月  額],HDATE23[厚生年金],"",0,1),"0")</f>
        <v>18300</v>
      </c>
      <c r="W891" s="117">
        <v>46760</v>
      </c>
      <c r="X8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4" t="s">
        <v>1712</v>
      </c>
      <c r="Z891" s="112" t="s">
        <v>208</v>
      </c>
      <c r="AA891" s="115" t="s">
        <v>773</v>
      </c>
      <c r="AB891" s="115" t="s">
        <v>774</v>
      </c>
      <c r="AC891" s="104"/>
      <c r="AD891" s="104">
        <v>45671</v>
      </c>
      <c r="AE891" s="104"/>
      <c r="AF891" s="104"/>
      <c r="AG891" s="104">
        <v>45671</v>
      </c>
      <c r="AH891" s="112" t="s">
        <v>4282</v>
      </c>
      <c r="AI891" s="118"/>
      <c r="AJ891" s="100">
        <f>DBGenzai[[#This Row],[入社日]]</f>
        <v>45671</v>
      </c>
      <c r="AK891" s="343"/>
      <c r="AL891" s="355"/>
      <c r="AM891" s="80"/>
      <c r="AN891" s="355"/>
      <c r="AO891" s="409"/>
      <c r="AP891" s="357"/>
    </row>
    <row r="892" spans="1:42">
      <c r="A892" s="112" t="s">
        <v>40</v>
      </c>
      <c r="B892" s="112">
        <v>250104</v>
      </c>
      <c r="C892" s="113">
        <v>232161</v>
      </c>
      <c r="D892" s="114" t="s">
        <v>152</v>
      </c>
      <c r="E892" s="82" t="s">
        <v>4630</v>
      </c>
      <c r="F892" s="256" t="s">
        <v>3771</v>
      </c>
      <c r="G892" s="256" t="s">
        <v>3772</v>
      </c>
      <c r="H892" s="115" t="s">
        <v>4235</v>
      </c>
      <c r="I892" s="115" t="s">
        <v>4236</v>
      </c>
      <c r="J892" s="112" t="s">
        <v>43</v>
      </c>
      <c r="K892" s="112" t="s">
        <v>44</v>
      </c>
      <c r="L892" s="362">
        <v>37275</v>
      </c>
      <c r="M892" s="112">
        <f ca="1">DATEDIF(DBGenzai[[#This Row],[生年月日]],TODAY(),"Y")</f>
        <v>23</v>
      </c>
      <c r="N892" s="348">
        <v>1250</v>
      </c>
      <c r="O892" s="116"/>
      <c r="P892" s="348">
        <v>1660</v>
      </c>
      <c r="Q892" s="116"/>
      <c r="R892" s="348">
        <f t="shared" si="14"/>
        <v>410</v>
      </c>
      <c r="S892" s="85">
        <v>220000</v>
      </c>
      <c r="T892" s="78">
        <f>IF(OR(DBGenzai[[#This Row],[標準報酬]]="",DBGenzai[[#This Row],[標準報酬]]=0),"",ROUNDUP(_xlfn.XLOOKUP(DBGenzai[[#This Row],[標準報酬]],HDATE23[月  額],HDATE23[健康保険],"",0,1)-0.5,0))</f>
        <v>11033</v>
      </c>
      <c r="U8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5">
        <f ca="1">IF(DBGenzai[[#This Row],[年齢]]&lt;=69,_xlfn.XLOOKUP(DBGenzai[[#This Row],[標準報酬]],HDATE23[月  額],HDATE23[厚生年金],"",0,1),"0")</f>
        <v>20130</v>
      </c>
      <c r="W892" s="117">
        <v>46760</v>
      </c>
      <c r="X89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4" t="s">
        <v>1712</v>
      </c>
      <c r="Z892" s="112" t="s">
        <v>208</v>
      </c>
      <c r="AA892" s="115" t="s">
        <v>773</v>
      </c>
      <c r="AB892" s="115" t="s">
        <v>774</v>
      </c>
      <c r="AC892" s="104"/>
      <c r="AD892" s="104">
        <v>45671</v>
      </c>
      <c r="AE892" s="104"/>
      <c r="AF892" s="104"/>
      <c r="AG892" s="104">
        <v>45671</v>
      </c>
      <c r="AH892" s="112" t="s">
        <v>4282</v>
      </c>
      <c r="AI892" s="118"/>
      <c r="AJ892" s="100">
        <f>DBGenzai[[#This Row],[入社日]]</f>
        <v>45671</v>
      </c>
      <c r="AK892" s="343"/>
      <c r="AL892" s="355"/>
      <c r="AM892" s="80"/>
      <c r="AN892" s="355"/>
      <c r="AO892" s="409"/>
      <c r="AP892" s="357"/>
    </row>
    <row r="893" spans="1:42">
      <c r="A893" s="112" t="s">
        <v>40</v>
      </c>
      <c r="B893" s="112">
        <v>250105</v>
      </c>
      <c r="C893" s="113">
        <v>232162</v>
      </c>
      <c r="D893" s="114" t="s">
        <v>152</v>
      </c>
      <c r="E893" s="82" t="s">
        <v>4630</v>
      </c>
      <c r="F893" s="256" t="s">
        <v>3771</v>
      </c>
      <c r="G893" s="256" t="s">
        <v>3772</v>
      </c>
      <c r="H893" s="115" t="s">
        <v>4237</v>
      </c>
      <c r="I893" s="115" t="s">
        <v>4238</v>
      </c>
      <c r="J893" s="112" t="s">
        <v>43</v>
      </c>
      <c r="K893" s="112" t="s">
        <v>44</v>
      </c>
      <c r="L893" s="362">
        <v>36811</v>
      </c>
      <c r="M893" s="112">
        <f ca="1">DATEDIF(DBGenzai[[#This Row],[生年月日]],TODAY(),"Y")</f>
        <v>25</v>
      </c>
      <c r="N893" s="348">
        <v>1250</v>
      </c>
      <c r="O893" s="116"/>
      <c r="P893" s="348">
        <v>1660</v>
      </c>
      <c r="Q893" s="116"/>
      <c r="R893" s="348">
        <f t="shared" si="14"/>
        <v>410</v>
      </c>
      <c r="S893" s="85">
        <v>200000</v>
      </c>
      <c r="T893" s="78">
        <f>IF(OR(DBGenzai[[#This Row],[標準報酬]]="",DBGenzai[[#This Row],[標準報酬]]=0),"",ROUNDUP(_xlfn.XLOOKUP(DBGenzai[[#This Row],[標準報酬]],HDATE23[月  額],HDATE23[健康保険],"",0,1)-0.5,0))</f>
        <v>10030</v>
      </c>
      <c r="U89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5">
        <f ca="1">IF(DBGenzai[[#This Row],[年齢]]&lt;=69,_xlfn.XLOOKUP(DBGenzai[[#This Row],[標準報酬]],HDATE23[月  額],HDATE23[厚生年金],"",0,1),"0")</f>
        <v>18300</v>
      </c>
      <c r="W893" s="117">
        <v>46760</v>
      </c>
      <c r="X8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4" t="s">
        <v>1712</v>
      </c>
      <c r="Z893" s="112" t="s">
        <v>208</v>
      </c>
      <c r="AA893" s="115" t="s">
        <v>773</v>
      </c>
      <c r="AB893" s="115" t="s">
        <v>774</v>
      </c>
      <c r="AC893" s="104"/>
      <c r="AD893" s="104">
        <v>45671</v>
      </c>
      <c r="AE893" s="104"/>
      <c r="AF893" s="104"/>
      <c r="AG893" s="104">
        <v>45671</v>
      </c>
      <c r="AH893" s="112" t="s">
        <v>4282</v>
      </c>
      <c r="AI893" s="118"/>
      <c r="AJ893" s="100">
        <f>DBGenzai[[#This Row],[入社日]]</f>
        <v>45671</v>
      </c>
      <c r="AK893" s="343"/>
      <c r="AL893" s="355"/>
      <c r="AM893" s="80"/>
      <c r="AN893" s="355"/>
      <c r="AO893" s="409"/>
      <c r="AP893" s="357"/>
    </row>
    <row r="894" spans="1:42">
      <c r="A894" s="112" t="s">
        <v>114</v>
      </c>
      <c r="B894" s="112">
        <v>250106</v>
      </c>
      <c r="C894" s="113">
        <v>5677</v>
      </c>
      <c r="D894" s="114" t="s">
        <v>4304</v>
      </c>
      <c r="E894" s="82" t="s">
        <v>4672</v>
      </c>
      <c r="F894" s="82" t="s">
        <v>4071</v>
      </c>
      <c r="G894" s="101" t="s">
        <v>3153</v>
      </c>
      <c r="H894" s="115" t="s">
        <v>4254</v>
      </c>
      <c r="I894" s="115" t="s">
        <v>4255</v>
      </c>
      <c r="J894" s="112" t="s">
        <v>43</v>
      </c>
      <c r="K894" s="112" t="s">
        <v>44</v>
      </c>
      <c r="L894" s="362">
        <v>36840</v>
      </c>
      <c r="M894" s="112">
        <f ca="1">DATEDIF(DBGenzai[[#This Row],[生年月日]],TODAY(),"Y")</f>
        <v>25</v>
      </c>
      <c r="N894" s="348">
        <v>1300</v>
      </c>
      <c r="O894" s="116"/>
      <c r="P894" s="348">
        <v>1700</v>
      </c>
      <c r="Q894" s="116"/>
      <c r="R894" s="348">
        <f t="shared" si="14"/>
        <v>400</v>
      </c>
      <c r="S894" s="85">
        <v>220000</v>
      </c>
      <c r="T894" s="78">
        <f>IF(OR(DBGenzai[[#This Row],[標準報酬]]="",DBGenzai[[#This Row],[標準報酬]]=0),"",ROUNDUP(_xlfn.XLOOKUP(DBGenzai[[#This Row],[標準報酬]],HDATE23[月  額],HDATE23[健康保険],"",0,1)-0.5,0))</f>
        <v>11033</v>
      </c>
      <c r="U8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5">
        <f ca="1">IF(DBGenzai[[#This Row],[年齢]]&lt;=69,_xlfn.XLOOKUP(DBGenzai[[#This Row],[標準報酬]],HDATE23[月  額],HDATE23[厚生年金],"",0,1),"0")</f>
        <v>20130</v>
      </c>
      <c r="W894" s="117">
        <v>45879</v>
      </c>
      <c r="X8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4" t="s">
        <v>1712</v>
      </c>
      <c r="Z894" s="80" t="s">
        <v>238</v>
      </c>
      <c r="AA894" s="83" t="s">
        <v>239</v>
      </c>
      <c r="AB894" s="83" t="s">
        <v>2884</v>
      </c>
      <c r="AC894" s="104"/>
      <c r="AD894" s="104">
        <v>45672</v>
      </c>
      <c r="AE894" s="104">
        <v>45747</v>
      </c>
      <c r="AF894" s="104"/>
      <c r="AG894" s="104">
        <v>45672</v>
      </c>
      <c r="AH894" s="112" t="s">
        <v>4282</v>
      </c>
      <c r="AI894" s="118" t="s">
        <v>4306</v>
      </c>
      <c r="AJ894" s="100">
        <f>DBGenzai[[#This Row],[入社日]]</f>
        <v>45672</v>
      </c>
      <c r="AK894" s="343"/>
      <c r="AL894" s="355"/>
      <c r="AM894" s="80"/>
      <c r="AN894" s="355"/>
      <c r="AO894" s="409"/>
      <c r="AP894" s="357"/>
    </row>
    <row r="895" spans="1:42">
      <c r="A895" s="112" t="s">
        <v>40</v>
      </c>
      <c r="B895" s="112">
        <v>250112</v>
      </c>
      <c r="C895" s="113">
        <v>232163</v>
      </c>
      <c r="D895" s="82" t="s">
        <v>2023</v>
      </c>
      <c r="E895" s="82" t="s">
        <v>4630</v>
      </c>
      <c r="F895" s="256" t="s">
        <v>3771</v>
      </c>
      <c r="G895" s="256" t="s">
        <v>3772</v>
      </c>
      <c r="H895" s="115" t="s">
        <v>4250</v>
      </c>
      <c r="I895" s="115" t="s">
        <v>4251</v>
      </c>
      <c r="J895" s="112" t="s">
        <v>43</v>
      </c>
      <c r="K895" s="112" t="s">
        <v>44</v>
      </c>
      <c r="L895" s="362">
        <v>36925</v>
      </c>
      <c r="M895" s="112">
        <f ca="1">DATEDIF(DBGenzai[[#This Row],[生年月日]],TODAY(),"Y")</f>
        <v>24</v>
      </c>
      <c r="N895" s="348">
        <v>1250</v>
      </c>
      <c r="O895" s="116"/>
      <c r="P895" s="348">
        <v>1660</v>
      </c>
      <c r="Q895" s="116"/>
      <c r="R895" s="348">
        <f t="shared" si="14"/>
        <v>410</v>
      </c>
      <c r="S895" s="85">
        <v>220000</v>
      </c>
      <c r="T895" s="78">
        <f>IF(OR(DBGenzai[[#This Row],[標準報酬]]="",DBGenzai[[#This Row],[標準報酬]]=0),"",ROUNDUP(_xlfn.XLOOKUP(DBGenzai[[#This Row],[標準報酬]],HDATE23[月  額],HDATE23[健康保険],"",0,1)-0.5,0))</f>
        <v>11033</v>
      </c>
      <c r="U8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5">
        <f ca="1">IF(DBGenzai[[#This Row],[年齢]]&lt;=69,_xlfn.XLOOKUP(DBGenzai[[#This Row],[標準報酬]],HDATE23[月  額],HDATE23[厚生年金],"",0,1),"0")</f>
        <v>20130</v>
      </c>
      <c r="W895" s="117">
        <v>46762</v>
      </c>
      <c r="X8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4" t="s">
        <v>1712</v>
      </c>
      <c r="Z895" s="112" t="s">
        <v>2521</v>
      </c>
      <c r="AA895" s="115" t="s">
        <v>3859</v>
      </c>
      <c r="AB895" s="115" t="s">
        <v>4360</v>
      </c>
      <c r="AC895" s="104"/>
      <c r="AD895" s="104">
        <v>45673</v>
      </c>
      <c r="AE895" s="104"/>
      <c r="AF895" s="104"/>
      <c r="AG895" s="104">
        <v>45673</v>
      </c>
      <c r="AH895" s="104" t="s">
        <v>2374</v>
      </c>
      <c r="AI895" s="118"/>
      <c r="AJ895" s="100">
        <f>DBGenzai[[#This Row],[入社日]]</f>
        <v>45673</v>
      </c>
      <c r="AK895" s="343"/>
      <c r="AL895" s="355"/>
      <c r="AM895" s="80"/>
      <c r="AN895" s="355"/>
      <c r="AO895" s="409"/>
      <c r="AP895" s="357"/>
    </row>
    <row r="896" spans="1:42">
      <c r="A896" s="112" t="s">
        <v>40</v>
      </c>
      <c r="B896" s="112">
        <v>250113</v>
      </c>
      <c r="C896" s="113">
        <v>232164</v>
      </c>
      <c r="D896" s="82" t="s">
        <v>2023</v>
      </c>
      <c r="E896" s="82" t="s">
        <v>4630</v>
      </c>
      <c r="F896" s="256" t="s">
        <v>3771</v>
      </c>
      <c r="G896" s="256" t="s">
        <v>3772</v>
      </c>
      <c r="H896" s="115" t="s">
        <v>4252</v>
      </c>
      <c r="I896" s="115" t="s">
        <v>4253</v>
      </c>
      <c r="J896" s="112" t="s">
        <v>43</v>
      </c>
      <c r="K896" s="112" t="s">
        <v>44</v>
      </c>
      <c r="L896" s="362">
        <v>37164</v>
      </c>
      <c r="M896" s="112">
        <f ca="1">DATEDIF(DBGenzai[[#This Row],[生年月日]],TODAY(),"Y")</f>
        <v>24</v>
      </c>
      <c r="N896" s="348">
        <v>1250</v>
      </c>
      <c r="O896" s="116"/>
      <c r="P896" s="348">
        <v>1660</v>
      </c>
      <c r="Q896" s="116"/>
      <c r="R896" s="348">
        <f t="shared" si="14"/>
        <v>410</v>
      </c>
      <c r="S896" s="85">
        <v>240000</v>
      </c>
      <c r="T896" s="78">
        <f>IF(OR(DBGenzai[[#This Row],[標準報酬]]="",DBGenzai[[#This Row],[標準報酬]]=0),"",ROUNDUP(_xlfn.XLOOKUP(DBGenzai[[#This Row],[標準報酬]],HDATE23[月  額],HDATE23[健康保険],"",0,1)-0.5,0))</f>
        <v>12036</v>
      </c>
      <c r="U8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5">
        <f ca="1">IF(DBGenzai[[#This Row],[年齢]]&lt;=69,_xlfn.XLOOKUP(DBGenzai[[#This Row],[標準報酬]],HDATE23[月  額],HDATE23[厚生年金],"",0,1),"0")</f>
        <v>21960</v>
      </c>
      <c r="W896" s="117">
        <v>46762</v>
      </c>
      <c r="X8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4" t="s">
        <v>1712</v>
      </c>
      <c r="Z896" s="112" t="s">
        <v>2521</v>
      </c>
      <c r="AA896" s="115" t="s">
        <v>3859</v>
      </c>
      <c r="AB896" s="115" t="s">
        <v>4360</v>
      </c>
      <c r="AC896" s="104"/>
      <c r="AD896" s="104">
        <v>45673</v>
      </c>
      <c r="AE896" s="104"/>
      <c r="AF896" s="104"/>
      <c r="AG896" s="104">
        <v>45673</v>
      </c>
      <c r="AH896" s="104" t="s">
        <v>2374</v>
      </c>
      <c r="AI896" s="118"/>
      <c r="AJ896" s="100">
        <f>DBGenzai[[#This Row],[入社日]]</f>
        <v>45673</v>
      </c>
      <c r="AK896" s="343"/>
      <c r="AL896" s="355"/>
      <c r="AM896" s="80"/>
      <c r="AN896" s="355"/>
      <c r="AO896" s="409"/>
      <c r="AP896" s="357"/>
    </row>
    <row r="897" spans="1:42">
      <c r="A897" s="112" t="s">
        <v>40</v>
      </c>
      <c r="B897" s="112">
        <v>250107</v>
      </c>
      <c r="C897" s="113">
        <v>222082</v>
      </c>
      <c r="D897" s="82" t="s">
        <v>3156</v>
      </c>
      <c r="E897" s="82" t="s">
        <v>4623</v>
      </c>
      <c r="F897" s="82" t="s">
        <v>4140</v>
      </c>
      <c r="G897" s="82" t="s">
        <v>2644</v>
      </c>
      <c r="H897" s="115" t="s">
        <v>4240</v>
      </c>
      <c r="I897" s="115" t="s">
        <v>4241</v>
      </c>
      <c r="J897" s="112" t="s">
        <v>43</v>
      </c>
      <c r="K897" s="112" t="s">
        <v>44</v>
      </c>
      <c r="L897" s="362">
        <v>37475</v>
      </c>
      <c r="M897" s="112">
        <f ca="1">DATEDIF(DBGenzai[[#This Row],[生年月日]],TODAY(),"Y")</f>
        <v>23</v>
      </c>
      <c r="N897" s="348">
        <v>1260</v>
      </c>
      <c r="O897" s="116"/>
      <c r="P897" s="348">
        <v>1650</v>
      </c>
      <c r="Q897" s="116"/>
      <c r="R897" s="348">
        <f t="shared" si="14"/>
        <v>390</v>
      </c>
      <c r="S897" s="85">
        <v>240000</v>
      </c>
      <c r="T897" s="78">
        <f>IF(OR(DBGenzai[[#This Row],[標準報酬]]="",DBGenzai[[#This Row],[標準報酬]]=0),"",ROUNDUP(_xlfn.XLOOKUP(DBGenzai[[#This Row],[標準報酬]],HDATE23[月  額],HDATE23[健康保険],"",0,1)-0.5,0))</f>
        <v>12036</v>
      </c>
      <c r="U8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5">
        <f ca="1">IF(DBGenzai[[#This Row],[年齢]]&lt;=69,_xlfn.XLOOKUP(DBGenzai[[#This Row],[標準報酬]],HDATE23[月  額],HDATE23[厚生年金],"",0,1),"0")</f>
        <v>21960</v>
      </c>
      <c r="W897" s="117">
        <v>46762</v>
      </c>
      <c r="X89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4" t="s">
        <v>1712</v>
      </c>
      <c r="Z897" s="112" t="s">
        <v>2013</v>
      </c>
      <c r="AA897" s="115" t="s">
        <v>2870</v>
      </c>
      <c r="AB897" s="115" t="s">
        <v>4209</v>
      </c>
      <c r="AC897" s="104"/>
      <c r="AD897" s="104">
        <v>45673</v>
      </c>
      <c r="AE897" s="104"/>
      <c r="AF897" s="104"/>
      <c r="AG897" s="104">
        <v>45673</v>
      </c>
      <c r="AH897" s="112" t="s">
        <v>4368</v>
      </c>
      <c r="AI897" s="118"/>
      <c r="AJ897" s="100">
        <f>DBGenzai[[#This Row],[入社日]]</f>
        <v>45673</v>
      </c>
      <c r="AK897" s="343"/>
      <c r="AL897" s="355"/>
      <c r="AM897" s="80"/>
      <c r="AN897" s="355"/>
      <c r="AO897" s="409" t="s">
        <v>4394</v>
      </c>
      <c r="AP897" s="357"/>
    </row>
    <row r="898" spans="1:42">
      <c r="A898" s="112" t="s">
        <v>40</v>
      </c>
      <c r="B898" s="112">
        <v>250108</v>
      </c>
      <c r="C898" s="113">
        <v>222081</v>
      </c>
      <c r="D898" s="82" t="s">
        <v>3841</v>
      </c>
      <c r="E898" s="82" t="s">
        <v>4632</v>
      </c>
      <c r="F898" s="82" t="s">
        <v>1979</v>
      </c>
      <c r="G898" s="82" t="s">
        <v>3094</v>
      </c>
      <c r="H898" s="115" t="s">
        <v>4242</v>
      </c>
      <c r="I898" s="115" t="s">
        <v>4243</v>
      </c>
      <c r="J898" s="112" t="s">
        <v>43</v>
      </c>
      <c r="K898" s="112" t="s">
        <v>44</v>
      </c>
      <c r="L898" s="362">
        <v>36775</v>
      </c>
      <c r="M898" s="112">
        <f ca="1">DATEDIF(DBGenzai[[#This Row],[生年月日]],TODAY(),"Y")</f>
        <v>25</v>
      </c>
      <c r="N898" s="348">
        <v>1250</v>
      </c>
      <c r="O898" s="116"/>
      <c r="P898" s="348">
        <v>1650</v>
      </c>
      <c r="Q898" s="116"/>
      <c r="R898" s="348">
        <f t="shared" si="14"/>
        <v>400</v>
      </c>
      <c r="S898" s="85">
        <v>220000</v>
      </c>
      <c r="T898" s="78">
        <f>IF(OR(DBGenzai[[#This Row],[標準報酬]]="",DBGenzai[[#This Row],[標準報酬]]=0),"",ROUNDUP(_xlfn.XLOOKUP(DBGenzai[[#This Row],[標準報酬]],HDATE23[月  額],HDATE23[健康保険],"",0,1)-0.5,0))</f>
        <v>11033</v>
      </c>
      <c r="U8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5">
        <f ca="1">IF(DBGenzai[[#This Row],[年齢]]&lt;=69,_xlfn.XLOOKUP(DBGenzai[[#This Row],[標準報酬]],HDATE23[月  額],HDATE23[厚生年金],"",0,1),"0")</f>
        <v>20130</v>
      </c>
      <c r="W898" s="117">
        <v>46762</v>
      </c>
      <c r="X8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4" t="s">
        <v>1712</v>
      </c>
      <c r="Z898" s="112" t="s">
        <v>2013</v>
      </c>
      <c r="AA898" s="115" t="s">
        <v>2870</v>
      </c>
      <c r="AB898" s="115" t="s">
        <v>4209</v>
      </c>
      <c r="AC898" s="104"/>
      <c r="AD898" s="104">
        <v>45673</v>
      </c>
      <c r="AE898" s="104"/>
      <c r="AF898" s="104"/>
      <c r="AG898" s="104">
        <v>45673</v>
      </c>
      <c r="AH898" s="112" t="s">
        <v>4368</v>
      </c>
      <c r="AI898" s="118"/>
      <c r="AJ898" s="100">
        <f>DBGenzai[[#This Row],[入社日]]</f>
        <v>45673</v>
      </c>
      <c r="AK898" s="343"/>
      <c r="AL898" s="355"/>
      <c r="AM898" s="80"/>
      <c r="AN898" s="355"/>
      <c r="AO898" s="409"/>
      <c r="AP898" s="357"/>
    </row>
    <row r="899" spans="1:42">
      <c r="A899" s="112" t="s">
        <v>40</v>
      </c>
      <c r="B899" s="112">
        <v>250109</v>
      </c>
      <c r="C899" s="113">
        <v>222080</v>
      </c>
      <c r="D899" s="82" t="s">
        <v>3841</v>
      </c>
      <c r="E899" s="82" t="s">
        <v>4632</v>
      </c>
      <c r="F899" s="82" t="s">
        <v>1979</v>
      </c>
      <c r="G899" s="82" t="s">
        <v>3094</v>
      </c>
      <c r="H899" s="115" t="s">
        <v>4244</v>
      </c>
      <c r="I899" s="115" t="s">
        <v>4245</v>
      </c>
      <c r="J899" s="112" t="s">
        <v>43</v>
      </c>
      <c r="K899" s="112" t="s">
        <v>44</v>
      </c>
      <c r="L899" s="362">
        <v>36848</v>
      </c>
      <c r="M899" s="112">
        <f ca="1">DATEDIF(DBGenzai[[#This Row],[生年月日]],TODAY(),"Y")</f>
        <v>25</v>
      </c>
      <c r="N899" s="348">
        <v>1250</v>
      </c>
      <c r="O899" s="116"/>
      <c r="P899" s="348">
        <v>1650</v>
      </c>
      <c r="Q899" s="116"/>
      <c r="R899" s="348">
        <f t="shared" si="14"/>
        <v>400</v>
      </c>
      <c r="S899" s="85">
        <v>220000</v>
      </c>
      <c r="T899" s="78">
        <f>IF(OR(DBGenzai[[#This Row],[標準報酬]]="",DBGenzai[[#This Row],[標準報酬]]=0),"",ROUNDUP(_xlfn.XLOOKUP(DBGenzai[[#This Row],[標準報酬]],HDATE23[月  額],HDATE23[健康保険],"",0,1)-0.5,0))</f>
        <v>11033</v>
      </c>
      <c r="U8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5">
        <f ca="1">IF(DBGenzai[[#This Row],[年齢]]&lt;=69,_xlfn.XLOOKUP(DBGenzai[[#This Row],[標準報酬]],HDATE23[月  額],HDATE23[厚生年金],"",0,1),"0")</f>
        <v>20130</v>
      </c>
      <c r="W899" s="117">
        <v>46762</v>
      </c>
      <c r="X8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4" t="s">
        <v>1712</v>
      </c>
      <c r="Z899" s="112" t="s">
        <v>2013</v>
      </c>
      <c r="AA899" s="115" t="s">
        <v>2870</v>
      </c>
      <c r="AB899" s="115" t="s">
        <v>4209</v>
      </c>
      <c r="AC899" s="104"/>
      <c r="AD899" s="104">
        <v>45673</v>
      </c>
      <c r="AE899" s="104"/>
      <c r="AF899" s="104"/>
      <c r="AG899" s="104">
        <v>45673</v>
      </c>
      <c r="AH899" s="112" t="s">
        <v>4368</v>
      </c>
      <c r="AI899" s="118"/>
      <c r="AJ899" s="100">
        <f>DBGenzai[[#This Row],[入社日]]</f>
        <v>45673</v>
      </c>
      <c r="AK899" s="343"/>
      <c r="AL899" s="355"/>
      <c r="AM899" s="80"/>
      <c r="AN899" s="355"/>
      <c r="AO899" s="409"/>
      <c r="AP899" s="357"/>
    </row>
    <row r="900" spans="1:42">
      <c r="A900" s="112" t="s">
        <v>40</v>
      </c>
      <c r="B900" s="112">
        <v>250110</v>
      </c>
      <c r="C900" s="113">
        <v>242118</v>
      </c>
      <c r="D900" s="82" t="s">
        <v>4094</v>
      </c>
      <c r="E900" s="82" t="s">
        <v>4625</v>
      </c>
      <c r="F900" s="82" t="s">
        <v>1986</v>
      </c>
      <c r="G900" s="82" t="s">
        <v>3094</v>
      </c>
      <c r="H900" s="115" t="s">
        <v>4246</v>
      </c>
      <c r="I900" s="115" t="s">
        <v>4247</v>
      </c>
      <c r="J900" s="112" t="s">
        <v>43</v>
      </c>
      <c r="K900" s="112" t="s">
        <v>44</v>
      </c>
      <c r="L900" s="362">
        <v>37056</v>
      </c>
      <c r="M900" s="112">
        <f ca="1">DATEDIF(DBGenzai[[#This Row],[生年月日]],TODAY(),"Y")</f>
        <v>24</v>
      </c>
      <c r="N900" s="348">
        <v>1260</v>
      </c>
      <c r="O900" s="116"/>
      <c r="P900" s="348">
        <v>1660</v>
      </c>
      <c r="Q900" s="116"/>
      <c r="R900" s="348">
        <f t="shared" si="14"/>
        <v>400</v>
      </c>
      <c r="S900" s="85">
        <v>260000</v>
      </c>
      <c r="T900" s="78">
        <f>IF(OR(DBGenzai[[#This Row],[標準報酬]]="",DBGenzai[[#This Row],[標準報酬]]=0),"",ROUNDUP(_xlfn.XLOOKUP(DBGenzai[[#This Row],[標準報酬]],HDATE23[月  額],HDATE23[健康保険],"",0,1)-0.5,0))</f>
        <v>13039</v>
      </c>
      <c r="U9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5">
        <f ca="1">IF(DBGenzai[[#This Row],[年齢]]&lt;=69,_xlfn.XLOOKUP(DBGenzai[[#This Row],[標準報酬]],HDATE23[月  額],HDATE23[厚生年金],"",0,1),"0")</f>
        <v>23790</v>
      </c>
      <c r="W900" s="117">
        <v>46762</v>
      </c>
      <c r="X9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4" t="s">
        <v>1712</v>
      </c>
      <c r="Z900" s="80" t="s">
        <v>105</v>
      </c>
      <c r="AA900" s="83" t="s">
        <v>481</v>
      </c>
      <c r="AB900" s="83" t="s">
        <v>482</v>
      </c>
      <c r="AC900" s="104"/>
      <c r="AD900" s="104">
        <v>45673</v>
      </c>
      <c r="AE900" s="104"/>
      <c r="AF900" s="104"/>
      <c r="AG900" s="104">
        <v>45673</v>
      </c>
      <c r="AH900" s="112" t="s">
        <v>4368</v>
      </c>
      <c r="AI900" s="118"/>
      <c r="AJ900" s="100">
        <f>DBGenzai[[#This Row],[入社日]]</f>
        <v>45673</v>
      </c>
      <c r="AK900" s="343"/>
      <c r="AL900" s="355"/>
      <c r="AM900" s="80"/>
      <c r="AN900" s="355"/>
      <c r="AO900" s="409" t="s">
        <v>4396</v>
      </c>
      <c r="AP900" s="357"/>
    </row>
    <row r="901" spans="1:42">
      <c r="A901" s="112" t="s">
        <v>40</v>
      </c>
      <c r="B901" s="112">
        <v>250111</v>
      </c>
      <c r="C901" s="113">
        <v>242117</v>
      </c>
      <c r="D901" s="82" t="s">
        <v>4094</v>
      </c>
      <c r="E901" s="101" t="s">
        <v>4626</v>
      </c>
      <c r="F901" s="256" t="s">
        <v>1982</v>
      </c>
      <c r="G901" s="256" t="s">
        <v>2647</v>
      </c>
      <c r="H901" s="115" t="s">
        <v>4248</v>
      </c>
      <c r="I901" s="115" t="s">
        <v>4249</v>
      </c>
      <c r="J901" s="112" t="s">
        <v>43</v>
      </c>
      <c r="K901" s="112" t="s">
        <v>44</v>
      </c>
      <c r="L901" s="362">
        <v>36993</v>
      </c>
      <c r="M901" s="112">
        <f ca="1">DATEDIF(DBGenzai[[#This Row],[生年月日]],TODAY(),"Y")</f>
        <v>24</v>
      </c>
      <c r="N901" s="348">
        <v>1250</v>
      </c>
      <c r="O901" s="116"/>
      <c r="P901" s="348">
        <v>1650</v>
      </c>
      <c r="Q901" s="116"/>
      <c r="R901" s="348">
        <f t="shared" si="14"/>
        <v>400</v>
      </c>
      <c r="S901" s="85">
        <v>260000</v>
      </c>
      <c r="T901" s="78">
        <f>IF(OR(DBGenzai[[#This Row],[標準報酬]]="",DBGenzai[[#This Row],[標準報酬]]=0),"",ROUNDUP(_xlfn.XLOOKUP(DBGenzai[[#This Row],[標準報酬]],HDATE23[月  額],HDATE23[健康保険],"",0,1)-0.5,0))</f>
        <v>13039</v>
      </c>
      <c r="U9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5">
        <f ca="1">IF(DBGenzai[[#This Row],[年齢]]&lt;=69,_xlfn.XLOOKUP(DBGenzai[[#This Row],[標準報酬]],HDATE23[月  額],HDATE23[厚生年金],"",0,1),"0")</f>
        <v>23790</v>
      </c>
      <c r="W901" s="117">
        <v>46762</v>
      </c>
      <c r="X9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4" t="s">
        <v>1712</v>
      </c>
      <c r="Z901" s="396" t="s">
        <v>929</v>
      </c>
      <c r="AA901" s="115" t="s">
        <v>3350</v>
      </c>
      <c r="AB901" s="115" t="s">
        <v>931</v>
      </c>
      <c r="AC901" s="104"/>
      <c r="AD901" s="104">
        <v>45673</v>
      </c>
      <c r="AE901" s="104"/>
      <c r="AF901" s="104"/>
      <c r="AG901" s="104">
        <v>45673</v>
      </c>
      <c r="AH901" s="112" t="s">
        <v>4368</v>
      </c>
      <c r="AI901" s="118"/>
      <c r="AJ901" s="100">
        <f>DBGenzai[[#This Row],[入社日]]</f>
        <v>45673</v>
      </c>
      <c r="AK901" s="343"/>
      <c r="AL901" s="355"/>
      <c r="AM901" s="80"/>
      <c r="AN901" s="355"/>
      <c r="AO901" s="409"/>
      <c r="AP901" s="357"/>
    </row>
    <row r="902" spans="1:42">
      <c r="A902" s="112" t="s">
        <v>114</v>
      </c>
      <c r="B902" s="112">
        <v>250114</v>
      </c>
      <c r="C902" s="113"/>
      <c r="D902" s="114" t="s">
        <v>3229</v>
      </c>
      <c r="E902" s="82"/>
      <c r="F902" s="82"/>
      <c r="G902" s="82"/>
      <c r="H902" s="115" t="s">
        <v>4258</v>
      </c>
      <c r="I902" s="115" t="s">
        <v>4259</v>
      </c>
      <c r="J902" s="112" t="s">
        <v>43</v>
      </c>
      <c r="K902" s="112" t="s">
        <v>44</v>
      </c>
      <c r="L902" s="362">
        <v>34973</v>
      </c>
      <c r="M902" s="112">
        <f ca="1">DATEDIF(DBGenzai[[#This Row],[生年月日]],TODAY(),"Y")</f>
        <v>30</v>
      </c>
      <c r="N902" s="348">
        <v>1300</v>
      </c>
      <c r="O902" s="116"/>
      <c r="P902" s="348">
        <v>1900</v>
      </c>
      <c r="Q902" s="116"/>
      <c r="R902" s="348">
        <f t="shared" si="14"/>
        <v>600</v>
      </c>
      <c r="S902" s="85">
        <v>200000</v>
      </c>
      <c r="T902" s="85">
        <f>IF(OR(DBGenzai[[#This Row],[標準報酬]]="",DBGenzai[[#This Row],[標準報酬]]=0),"",ROUNDUP(_xlfn.XLOOKUP(DBGenzai[[#This Row],[標準報酬]],HDATE23[月  額],HDATE23[健康保険],"",0,1)-0.5,0))</f>
        <v>10030</v>
      </c>
      <c r="U9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5">
        <f ca="1">IF(DBGenzai[[#This Row],[年齢]]&lt;=69,_xlfn.XLOOKUP(DBGenzai[[#This Row],[標準報酬]],HDATE23[月  額],HDATE23[厚生年金],"",0,1),"0")</f>
        <v>18300</v>
      </c>
      <c r="W902" s="117">
        <v>46593</v>
      </c>
      <c r="X9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4" t="s">
        <v>1712</v>
      </c>
      <c r="Z902" s="80" t="s">
        <v>2020</v>
      </c>
      <c r="AA902" s="115" t="s">
        <v>4421</v>
      </c>
      <c r="AB902" s="115" t="s">
        <v>4423</v>
      </c>
      <c r="AC902" s="104"/>
      <c r="AD902" s="104">
        <v>45674</v>
      </c>
      <c r="AE902" s="104">
        <v>45853</v>
      </c>
      <c r="AF902" s="104"/>
      <c r="AG902" s="104">
        <v>45674</v>
      </c>
      <c r="AH902" s="112" t="s">
        <v>4284</v>
      </c>
      <c r="AI902" s="118"/>
      <c r="AJ902" s="100">
        <f>DBGenzai[[#This Row],[入社日]]</f>
        <v>45674</v>
      </c>
      <c r="AK902" s="343"/>
      <c r="AL902" s="355"/>
      <c r="AM902" s="80"/>
      <c r="AN902" s="355"/>
      <c r="AO902" s="409"/>
      <c r="AP902" s="357"/>
    </row>
    <row r="903" spans="1:42">
      <c r="A903" s="79" t="s">
        <v>40</v>
      </c>
      <c r="B903" s="112">
        <v>230210</v>
      </c>
      <c r="C903" s="113"/>
      <c r="D903" s="114" t="s">
        <v>1773</v>
      </c>
      <c r="E903" s="101" t="s">
        <v>4815</v>
      </c>
      <c r="F903" s="101" t="s">
        <v>4814</v>
      </c>
      <c r="G903" s="101" t="s">
        <v>4812</v>
      </c>
      <c r="H903" s="115" t="s">
        <v>2343</v>
      </c>
      <c r="I903" s="115" t="s">
        <v>2344</v>
      </c>
      <c r="J903" s="80" t="s">
        <v>2005</v>
      </c>
      <c r="K903" s="80" t="s">
        <v>1711</v>
      </c>
      <c r="L903" s="362">
        <v>32567</v>
      </c>
      <c r="M903" s="112">
        <f ca="1">DATEDIF(DBGenzai[[#This Row],[生年月日]],TODAY(),"Y")</f>
        <v>36</v>
      </c>
      <c r="N903" s="348">
        <v>1500</v>
      </c>
      <c r="O903" s="116"/>
      <c r="P903" s="348">
        <v>2000</v>
      </c>
      <c r="Q903" s="85" t="s">
        <v>3945</v>
      </c>
      <c r="R903" s="348">
        <f t="shared" si="14"/>
        <v>500</v>
      </c>
      <c r="S903" s="85">
        <v>360000</v>
      </c>
      <c r="T903" s="78">
        <f>IF(OR(DBGenzai[[#This Row],[標準報酬]]="",DBGenzai[[#This Row],[標準報酬]]=0),"",ROUNDUP(_xlfn.XLOOKUP(DBGenzai[[#This Row],[標準報酬]],HDATE23[月  額],HDATE23[健康保険],"",0,1)-0.5,0))</f>
        <v>18054</v>
      </c>
      <c r="U9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5">
        <f ca="1">IF(DBGenzai[[#This Row],[年齢]]&lt;=69,_xlfn.XLOOKUP(DBGenzai[[#This Row],[標準報酬]],HDATE23[月  額],HDATE23[厚生年金],"",0,1),"0")</f>
        <v>32940</v>
      </c>
      <c r="W903" s="117">
        <v>46334</v>
      </c>
      <c r="X90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4" t="s">
        <v>1712</v>
      </c>
      <c r="Z903" s="112" t="s">
        <v>148</v>
      </c>
      <c r="AA903" s="115" t="s">
        <v>3047</v>
      </c>
      <c r="AB903" s="115" t="s">
        <v>3077</v>
      </c>
      <c r="AC903" s="104" t="s">
        <v>1697</v>
      </c>
      <c r="AD903" s="104">
        <v>45677</v>
      </c>
      <c r="AE903" s="104"/>
      <c r="AF903" s="104"/>
      <c r="AG903" s="104" t="s">
        <v>2445</v>
      </c>
      <c r="AH903" s="112" t="s">
        <v>4340</v>
      </c>
      <c r="AI903" s="118"/>
      <c r="AJ903" s="100">
        <f>DBGenzai[[#This Row],[入社日]]</f>
        <v>45677</v>
      </c>
      <c r="AK903" s="343"/>
      <c r="AL903" s="355"/>
      <c r="AM903" s="77"/>
      <c r="AN903" s="355"/>
      <c r="AO903" s="345"/>
    </row>
    <row r="904" spans="1:42">
      <c r="A904" s="80" t="s">
        <v>40</v>
      </c>
      <c r="B904" s="112">
        <v>240904</v>
      </c>
      <c r="C904" s="113">
        <v>5646</v>
      </c>
      <c r="D904" s="114" t="s">
        <v>3138</v>
      </c>
      <c r="E904" s="262" t="s">
        <v>4681</v>
      </c>
      <c r="F904" s="82" t="s">
        <v>2682</v>
      </c>
      <c r="G904" s="101" t="s">
        <v>3153</v>
      </c>
      <c r="H904" s="115" t="s">
        <v>3976</v>
      </c>
      <c r="I904" s="115" t="s">
        <v>3977</v>
      </c>
      <c r="J904" s="112" t="s">
        <v>43</v>
      </c>
      <c r="K904" s="112" t="s">
        <v>44</v>
      </c>
      <c r="L904" s="362">
        <v>37714</v>
      </c>
      <c r="M904" s="112">
        <f ca="1">DATEDIF(DBGenzai[[#This Row],[生年月日]],TODAY(),"Y")</f>
        <v>22</v>
      </c>
      <c r="N904" s="348">
        <v>1300</v>
      </c>
      <c r="O904" s="116"/>
      <c r="P904" s="348">
        <v>1700</v>
      </c>
      <c r="Q904" s="116"/>
      <c r="R904" s="348">
        <f t="shared" si="14"/>
        <v>400</v>
      </c>
      <c r="S904" s="85">
        <v>220000</v>
      </c>
      <c r="T904" s="85">
        <f>IF(OR(DBGenzai[[#This Row],[標準報酬]]="",DBGenzai[[#This Row],[標準報酬]]=0),"",ROUNDUP(_xlfn.XLOOKUP(DBGenzai[[#This Row],[標準報酬]],HDATE23[月  額],HDATE23[健康保険],"",0,1)-0.5,0))</f>
        <v>11033</v>
      </c>
      <c r="U9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5">
        <f ca="1">IF(DBGenzai[[#This Row],[年齢]]&lt;=69,_xlfn.XLOOKUP(DBGenzai[[#This Row],[標準報酬]],HDATE23[月  額],HDATE23[厚生年金],"",0,1),"0")</f>
        <v>20130</v>
      </c>
      <c r="W904" s="117">
        <v>46551</v>
      </c>
      <c r="X9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4" t="s">
        <v>1712</v>
      </c>
      <c r="Z904" s="112" t="s">
        <v>1906</v>
      </c>
      <c r="AA904" s="115" t="s">
        <v>4007</v>
      </c>
      <c r="AB904" s="115" t="s">
        <v>4008</v>
      </c>
      <c r="AC904" s="104"/>
      <c r="AD904" s="104">
        <v>45537</v>
      </c>
      <c r="AE904" s="104"/>
      <c r="AF904" s="104"/>
      <c r="AG904" s="104">
        <v>45537</v>
      </c>
      <c r="AH904" s="104" t="s">
        <v>4041</v>
      </c>
      <c r="AI904" s="118"/>
      <c r="AJ904" s="100">
        <f>DBGenzai[[#This Row],[入社日]]</f>
        <v>45537</v>
      </c>
      <c r="AK904" s="343"/>
      <c r="AL904" s="355"/>
      <c r="AM904" s="80"/>
      <c r="AN904" s="355"/>
      <c r="AO904" s="409"/>
      <c r="AP904" s="357"/>
    </row>
    <row r="905" spans="1:42">
      <c r="A905" s="112" t="s">
        <v>40</v>
      </c>
      <c r="B905" s="112">
        <v>250101</v>
      </c>
      <c r="C905" s="113">
        <v>5665</v>
      </c>
      <c r="D905" s="114" t="s">
        <v>2946</v>
      </c>
      <c r="E905" s="82" t="s">
        <v>4697</v>
      </c>
      <c r="F905" s="82" t="s">
        <v>4504</v>
      </c>
      <c r="G905" s="101" t="s">
        <v>3153</v>
      </c>
      <c r="H905" s="115" t="s">
        <v>4218</v>
      </c>
      <c r="I905" s="115" t="s">
        <v>4219</v>
      </c>
      <c r="J905" s="112" t="s">
        <v>43</v>
      </c>
      <c r="K905" s="112" t="s">
        <v>44</v>
      </c>
      <c r="L905" s="362">
        <v>33518</v>
      </c>
      <c r="M905" s="112">
        <f ca="1">DATEDIF(DBGenzai[[#This Row],[生年月日]],TODAY(),"Y")</f>
        <v>34</v>
      </c>
      <c r="N905" s="348">
        <v>1300</v>
      </c>
      <c r="O905" s="116"/>
      <c r="P905" s="348">
        <v>1700</v>
      </c>
      <c r="Q905" s="116"/>
      <c r="R905" s="348">
        <f t="shared" si="14"/>
        <v>400</v>
      </c>
      <c r="S905" s="85">
        <v>260000</v>
      </c>
      <c r="T905" s="85">
        <f>IF(OR(DBGenzai[[#This Row],[標準報酬]]="",DBGenzai[[#This Row],[標準報酬]]=0),"",ROUNDUP(_xlfn.XLOOKUP(DBGenzai[[#This Row],[標準報酬]],HDATE23[月  額],HDATE23[健康保険],"",0,1)-0.5,0))</f>
        <v>13039</v>
      </c>
      <c r="U9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5">
        <f ca="1">IF(DBGenzai[[#This Row],[年齢]]&lt;=69,_xlfn.XLOOKUP(DBGenzai[[#This Row],[標準報酬]],HDATE23[月  額],HDATE23[厚生年金],"",0,1),"0")</f>
        <v>23790</v>
      </c>
      <c r="W905" s="117">
        <v>46008</v>
      </c>
      <c r="X90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</v>
      </c>
      <c r="Y905" s="114" t="s">
        <v>1712</v>
      </c>
      <c r="Z905" s="112" t="s">
        <v>3935</v>
      </c>
      <c r="AA905" s="115" t="s">
        <v>3936</v>
      </c>
      <c r="AB905" s="115" t="s">
        <v>3937</v>
      </c>
      <c r="AC905" s="104"/>
      <c r="AD905" s="104">
        <v>45663</v>
      </c>
      <c r="AE905" s="104"/>
      <c r="AF905" s="104"/>
      <c r="AG905" s="104">
        <v>45663</v>
      </c>
      <c r="AH905" s="112" t="s">
        <v>4282</v>
      </c>
      <c r="AI905" s="118"/>
      <c r="AJ905" s="100">
        <f>DBGenzai[[#This Row],[入社日]]</f>
        <v>45663</v>
      </c>
      <c r="AK905" s="385"/>
      <c r="AL905" s="386"/>
      <c r="AM905" s="92"/>
      <c r="AN905" s="386"/>
      <c r="AO905" s="409"/>
      <c r="AP905" s="357"/>
    </row>
    <row r="906" spans="1:42">
      <c r="A906" s="112" t="s">
        <v>40</v>
      </c>
      <c r="B906" s="112">
        <v>250117</v>
      </c>
      <c r="C906" s="113">
        <v>212053</v>
      </c>
      <c r="D906" s="82" t="s">
        <v>3756</v>
      </c>
      <c r="E906" s="101" t="s">
        <v>4622</v>
      </c>
      <c r="F906" s="256" t="s">
        <v>1854</v>
      </c>
      <c r="G906" s="6" t="s">
        <v>2653</v>
      </c>
      <c r="H906" s="115" t="s">
        <v>4268</v>
      </c>
      <c r="I906" s="115" t="s">
        <v>4269</v>
      </c>
      <c r="J906" s="112" t="s">
        <v>43</v>
      </c>
      <c r="K906" s="112" t="s">
        <v>44</v>
      </c>
      <c r="L906" s="362">
        <v>36656</v>
      </c>
      <c r="M906" s="112">
        <f ca="1">DATEDIF(DBGenzai[[#This Row],[生年月日]],TODAY(),"Y")</f>
        <v>25</v>
      </c>
      <c r="N906" s="348">
        <v>1250</v>
      </c>
      <c r="O906" s="116"/>
      <c r="P906" s="348">
        <v>1650</v>
      </c>
      <c r="Q906" s="116"/>
      <c r="R906" s="348">
        <f t="shared" si="14"/>
        <v>400</v>
      </c>
      <c r="S906" s="85">
        <v>220000</v>
      </c>
      <c r="T906" s="85">
        <f>IF(OR(DBGenzai[[#This Row],[標準報酬]]="",DBGenzai[[#This Row],[標準報酬]]=0),"",ROUNDUP(_xlfn.XLOOKUP(DBGenzai[[#This Row],[標準報酬]],HDATE23[月  額],HDATE23[健康保険],"",0,1)-0.5,0))</f>
        <v>11033</v>
      </c>
      <c r="U9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5">
        <f ca="1">IF(DBGenzai[[#This Row],[年齢]]&lt;=69,_xlfn.XLOOKUP(DBGenzai[[#This Row],[標準報酬]],HDATE23[月  額],HDATE23[厚生年金],"",0,1),"0")</f>
        <v>20130</v>
      </c>
      <c r="W906" s="117">
        <v>46042</v>
      </c>
      <c r="X906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36</v>
      </c>
      <c r="Y906" s="114" t="s">
        <v>1712</v>
      </c>
      <c r="Z906" s="112" t="s">
        <v>3610</v>
      </c>
      <c r="AA906" s="115" t="s">
        <v>3608</v>
      </c>
      <c r="AB906" s="115" t="s">
        <v>3609</v>
      </c>
      <c r="AC906" s="104"/>
      <c r="AD906" s="104">
        <v>45680</v>
      </c>
      <c r="AE906" s="104"/>
      <c r="AF906" s="104"/>
      <c r="AG906" s="104">
        <v>45680</v>
      </c>
      <c r="AH906" s="112" t="s">
        <v>4370</v>
      </c>
      <c r="AI906" s="118"/>
      <c r="AJ906" s="100">
        <f>DBGenzai[[#This Row],[入社日]]</f>
        <v>45680</v>
      </c>
      <c r="AK906" s="343"/>
      <c r="AL906" s="355"/>
      <c r="AM906" s="80"/>
      <c r="AN906" s="355"/>
      <c r="AO906" s="409"/>
      <c r="AP906" s="357"/>
    </row>
    <row r="907" spans="1:42">
      <c r="A907" s="112" t="s">
        <v>40</v>
      </c>
      <c r="B907" s="112">
        <v>250118</v>
      </c>
      <c r="C907" s="113">
        <v>232165</v>
      </c>
      <c r="D907" s="82" t="s">
        <v>2023</v>
      </c>
      <c r="E907" s="262" t="s">
        <v>4630</v>
      </c>
      <c r="F907" s="256" t="s">
        <v>3771</v>
      </c>
      <c r="G907" s="256" t="s">
        <v>3772</v>
      </c>
      <c r="H907" s="115" t="s">
        <v>4372</v>
      </c>
      <c r="I907" s="115" t="s">
        <v>4373</v>
      </c>
      <c r="J907" s="112" t="s">
        <v>43</v>
      </c>
      <c r="K907" s="112" t="s">
        <v>44</v>
      </c>
      <c r="L907" s="362">
        <v>35824</v>
      </c>
      <c r="M907" s="112">
        <f ca="1">DATEDIF(DBGenzai[[#This Row],[生年月日]],TODAY(),"Y")</f>
        <v>27</v>
      </c>
      <c r="N907" s="348">
        <v>1250</v>
      </c>
      <c r="O907" s="116"/>
      <c r="P907" s="348">
        <v>1660</v>
      </c>
      <c r="Q907" s="116"/>
      <c r="R907" s="348">
        <f t="shared" si="14"/>
        <v>410</v>
      </c>
      <c r="S907" s="85">
        <v>200000</v>
      </c>
      <c r="T907" s="85">
        <f>IF(OR(DBGenzai[[#This Row],[標準報酬]]="",DBGenzai[[#This Row],[標準報酬]]=0),"",ROUNDUP(_xlfn.XLOOKUP(DBGenzai[[#This Row],[標準報酬]],HDATE23[月  額],HDATE23[健康保険],"",0,1)-0.5,0))</f>
        <v>10030</v>
      </c>
      <c r="U9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5">
        <f ca="1">IF(DBGenzai[[#This Row],[年齢]]&lt;=69,_xlfn.XLOOKUP(DBGenzai[[#This Row],[標準報酬]],HDATE23[月  額],HDATE23[厚生年金],"",0,1),"0")</f>
        <v>18300</v>
      </c>
      <c r="W907" s="117">
        <v>46042</v>
      </c>
      <c r="X90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36</v>
      </c>
      <c r="Y907" s="114" t="s">
        <v>1712</v>
      </c>
      <c r="Z907" s="112" t="s">
        <v>208</v>
      </c>
      <c r="AA907" s="115" t="s">
        <v>1714</v>
      </c>
      <c r="AB907" s="115" t="s">
        <v>4274</v>
      </c>
      <c r="AC907" s="104"/>
      <c r="AD907" s="104">
        <v>45685</v>
      </c>
      <c r="AE907" s="104"/>
      <c r="AF907" s="104"/>
      <c r="AG907" s="104">
        <v>45685</v>
      </c>
      <c r="AH907" s="112" t="s">
        <v>4370</v>
      </c>
      <c r="AI907" s="118"/>
      <c r="AJ907" s="100">
        <f>DBGenzai[[#This Row],[入社日]]</f>
        <v>45685</v>
      </c>
      <c r="AK907" s="343"/>
      <c r="AL907" s="355"/>
      <c r="AM907" s="80"/>
      <c r="AN907" s="355"/>
      <c r="AO907" s="409"/>
      <c r="AP907" s="357"/>
    </row>
    <row r="908" spans="1:42">
      <c r="A908" s="112" t="s">
        <v>40</v>
      </c>
      <c r="B908" s="112">
        <v>250119</v>
      </c>
      <c r="C908" s="113">
        <v>232166</v>
      </c>
      <c r="D908" s="82" t="s">
        <v>2023</v>
      </c>
      <c r="E908" s="262" t="s">
        <v>4630</v>
      </c>
      <c r="F908" s="256" t="s">
        <v>3771</v>
      </c>
      <c r="G908" s="256" t="s">
        <v>3772</v>
      </c>
      <c r="H908" s="115" t="s">
        <v>2820</v>
      </c>
      <c r="I908" s="115" t="s">
        <v>4270</v>
      </c>
      <c r="J908" s="112" t="s">
        <v>43</v>
      </c>
      <c r="K908" s="112" t="s">
        <v>44</v>
      </c>
      <c r="L908" s="362">
        <v>36584</v>
      </c>
      <c r="M908" s="112">
        <f ca="1">DATEDIF(DBGenzai[[#This Row],[生年月日]],TODAY(),"Y")</f>
        <v>25</v>
      </c>
      <c r="N908" s="348">
        <v>1250</v>
      </c>
      <c r="O908" s="116"/>
      <c r="P908" s="348">
        <v>1660</v>
      </c>
      <c r="Q908" s="116"/>
      <c r="R908" s="348">
        <f t="shared" si="14"/>
        <v>410</v>
      </c>
      <c r="S908" s="85">
        <v>200000</v>
      </c>
      <c r="T908" s="85">
        <f>IF(OR(DBGenzai[[#This Row],[標準報酬]]="",DBGenzai[[#This Row],[標準報酬]]=0),"",ROUNDUP(_xlfn.XLOOKUP(DBGenzai[[#This Row],[標準報酬]],HDATE23[月  額],HDATE23[健康保険],"",0,1)-0.5,0))</f>
        <v>10030</v>
      </c>
      <c r="U9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5">
        <f ca="1">IF(DBGenzai[[#This Row],[年齢]]&lt;=69,_xlfn.XLOOKUP(DBGenzai[[#This Row],[標準報酬]],HDATE23[月  額],HDATE23[厚生年金],"",0,1),"0")</f>
        <v>18300</v>
      </c>
      <c r="W908" s="117">
        <v>46042</v>
      </c>
      <c r="X90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36</v>
      </c>
      <c r="Y908" s="114" t="s">
        <v>1712</v>
      </c>
      <c r="Z908" s="112" t="s">
        <v>208</v>
      </c>
      <c r="AA908" s="115" t="s">
        <v>1714</v>
      </c>
      <c r="AB908" s="115" t="s">
        <v>4274</v>
      </c>
      <c r="AC908" s="104"/>
      <c r="AD908" s="104">
        <v>45685</v>
      </c>
      <c r="AE908" s="104"/>
      <c r="AF908" s="104"/>
      <c r="AG908" s="104">
        <v>45685</v>
      </c>
      <c r="AH908" s="112" t="s">
        <v>4370</v>
      </c>
      <c r="AI908" s="118"/>
      <c r="AJ908" s="100">
        <f>DBGenzai[[#This Row],[入社日]]</f>
        <v>45685</v>
      </c>
      <c r="AK908" s="343"/>
      <c r="AL908" s="355"/>
      <c r="AM908" s="80"/>
      <c r="AN908" s="355"/>
      <c r="AO908" s="409"/>
      <c r="AP908" s="357"/>
    </row>
    <row r="909" spans="1:42">
      <c r="A909" s="112" t="s">
        <v>40</v>
      </c>
      <c r="B909" s="112">
        <v>250201</v>
      </c>
      <c r="C909" s="113">
        <v>9330009</v>
      </c>
      <c r="D909" s="114" t="s">
        <v>1877</v>
      </c>
      <c r="E909" s="262" t="s">
        <v>4698</v>
      </c>
      <c r="F909" s="82" t="s">
        <v>3885</v>
      </c>
      <c r="G909" s="259" t="s">
        <v>3887</v>
      </c>
      <c r="H909" s="115" t="s">
        <v>4297</v>
      </c>
      <c r="I909" s="115" t="s">
        <v>4298</v>
      </c>
      <c r="J909" s="112" t="s">
        <v>1951</v>
      </c>
      <c r="K909" s="112" t="s">
        <v>1768</v>
      </c>
      <c r="L909" s="362">
        <v>30509</v>
      </c>
      <c r="M909" s="112">
        <f ca="1">DATEDIF(DBGenzai[[#This Row],[生年月日]],TODAY(),"Y")</f>
        <v>42</v>
      </c>
      <c r="N909" s="348">
        <v>1400</v>
      </c>
      <c r="O909" s="116"/>
      <c r="P909" s="348">
        <v>1872</v>
      </c>
      <c r="Q909" s="116"/>
      <c r="R909" s="348">
        <f t="shared" si="14"/>
        <v>472</v>
      </c>
      <c r="S909" s="85">
        <v>320000</v>
      </c>
      <c r="T909" s="85">
        <f>IF(OR(DBGenzai[[#This Row],[標準報酬]]="",DBGenzai[[#This Row],[標準報酬]]=0),"",ROUNDUP(_xlfn.XLOOKUP(DBGenzai[[#This Row],[標準報酬]],HDATE23[月  額],HDATE23[健康保険],"",0,1)-0.5,0))</f>
        <v>16048</v>
      </c>
      <c r="U909" s="85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5">
        <f ca="1">IF(DBGenzai[[#This Row],[年齢]]&lt;=69,_xlfn.XLOOKUP(DBGenzai[[#This Row],[標準報酬]],HDATE23[月  額],HDATE23[厚生年金],"",0,1),"0")</f>
        <v>29280</v>
      </c>
      <c r="W909" s="117">
        <v>47648</v>
      </c>
      <c r="X9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4" t="s">
        <v>1769</v>
      </c>
      <c r="Z909" s="112" t="s">
        <v>4348</v>
      </c>
      <c r="AA909" s="115" t="s">
        <v>4347</v>
      </c>
      <c r="AB909" s="115" t="s">
        <v>4349</v>
      </c>
      <c r="AC909" s="104"/>
      <c r="AD909" s="104">
        <v>45691</v>
      </c>
      <c r="AE909" s="104"/>
      <c r="AF909" s="104"/>
      <c r="AG909" s="104">
        <v>45691</v>
      </c>
      <c r="AH909" s="112" t="s">
        <v>4370</v>
      </c>
      <c r="AI909" s="118"/>
      <c r="AJ909" s="100">
        <f>DBGenzai[[#This Row],[入社日]]</f>
        <v>45691</v>
      </c>
      <c r="AK909" s="343"/>
      <c r="AL909" s="355"/>
      <c r="AM909" s="80"/>
      <c r="AN909" s="355"/>
      <c r="AO909" s="409"/>
      <c r="AP909" s="357"/>
    </row>
    <row r="910" spans="1:42">
      <c r="A910" s="112" t="s">
        <v>40</v>
      </c>
      <c r="B910" s="112">
        <v>250207</v>
      </c>
      <c r="C910" s="113">
        <v>232168</v>
      </c>
      <c r="D910" s="82" t="s">
        <v>2023</v>
      </c>
      <c r="E910" s="82" t="s">
        <v>4630</v>
      </c>
      <c r="F910" s="256" t="s">
        <v>3771</v>
      </c>
      <c r="G910" s="256" t="s">
        <v>3772</v>
      </c>
      <c r="H910" s="115" t="s">
        <v>4307</v>
      </c>
      <c r="I910" s="115" t="s">
        <v>4308</v>
      </c>
      <c r="J910" s="112" t="s">
        <v>43</v>
      </c>
      <c r="K910" s="112" t="s">
        <v>44</v>
      </c>
      <c r="L910" s="362">
        <v>36826</v>
      </c>
      <c r="M910" s="112">
        <f ca="1">DATEDIF(DBGenzai[[#This Row],[生年月日]],TODAY(),"Y")</f>
        <v>25</v>
      </c>
      <c r="N910" s="348">
        <v>1250</v>
      </c>
      <c r="O910" s="116"/>
      <c r="P910" s="348">
        <v>1660</v>
      </c>
      <c r="Q910" s="116"/>
      <c r="R910" s="348">
        <f t="shared" si="14"/>
        <v>410</v>
      </c>
      <c r="S910" s="85">
        <v>220000</v>
      </c>
      <c r="T910" s="85">
        <f>IF(OR(DBGenzai[[#This Row],[標準報酬]]="",DBGenzai[[#This Row],[標準報酬]]=0),"",ROUNDUP(_xlfn.XLOOKUP(DBGenzai[[#This Row],[標準報酬]],HDATE23[月  額],HDATE23[健康保険],"",0,1)-0.5,0))</f>
        <v>11033</v>
      </c>
      <c r="U9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5">
        <f ca="1">IF(DBGenzai[[#This Row],[年齢]]&lt;=69,_xlfn.XLOOKUP(DBGenzai[[#This Row],[標準報酬]],HDATE23[月  額],HDATE23[厚生年金],"",0,1),"0")</f>
        <v>20130</v>
      </c>
      <c r="W910" s="117">
        <v>46787</v>
      </c>
      <c r="X91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4" t="s">
        <v>46</v>
      </c>
      <c r="Z910" s="80" t="s">
        <v>2521</v>
      </c>
      <c r="AA910" s="115" t="s">
        <v>1738</v>
      </c>
      <c r="AB910" s="115" t="s">
        <v>4361</v>
      </c>
      <c r="AC910" s="104"/>
      <c r="AD910" s="104">
        <v>45698</v>
      </c>
      <c r="AE910" s="104"/>
      <c r="AF910" s="104"/>
      <c r="AG910" s="104">
        <v>45698</v>
      </c>
      <c r="AH910" s="112" t="s">
        <v>4369</v>
      </c>
      <c r="AI910" s="118"/>
      <c r="AJ910" s="100">
        <f>DBGenzai[[#This Row],[入社日]]</f>
        <v>45698</v>
      </c>
      <c r="AK910" s="343"/>
      <c r="AL910" s="355"/>
      <c r="AM910" s="80"/>
      <c r="AN910" s="355"/>
      <c r="AO910" s="409"/>
      <c r="AP910" s="357"/>
    </row>
    <row r="911" spans="1:42">
      <c r="A911" s="112" t="s">
        <v>114</v>
      </c>
      <c r="B911" s="112">
        <v>250208</v>
      </c>
      <c r="C911" s="113">
        <v>232171</v>
      </c>
      <c r="D911" s="82" t="s">
        <v>2023</v>
      </c>
      <c r="E911" s="82" t="s">
        <v>4630</v>
      </c>
      <c r="F911" s="256" t="s">
        <v>3771</v>
      </c>
      <c r="G911" s="256" t="s">
        <v>3772</v>
      </c>
      <c r="H911" s="115" t="s">
        <v>4309</v>
      </c>
      <c r="I911" s="115" t="s">
        <v>4310</v>
      </c>
      <c r="J911" s="112" t="s">
        <v>43</v>
      </c>
      <c r="K911" s="112" t="s">
        <v>44</v>
      </c>
      <c r="L911" s="362">
        <v>37745</v>
      </c>
      <c r="M911" s="112">
        <f ca="1">DATEDIF(DBGenzai[[#This Row],[生年月日]],TODAY(),"Y")</f>
        <v>22</v>
      </c>
      <c r="N911" s="348">
        <v>1250</v>
      </c>
      <c r="O911" s="116"/>
      <c r="P911" s="348">
        <v>1660</v>
      </c>
      <c r="Q911" s="116"/>
      <c r="R911" s="348">
        <f t="shared" si="14"/>
        <v>410</v>
      </c>
      <c r="S911" s="85">
        <v>240000</v>
      </c>
      <c r="T911" s="85">
        <f>IF(OR(DBGenzai[[#This Row],[標準報酬]]="",DBGenzai[[#This Row],[標準報酬]]=0),"",ROUNDUP(_xlfn.XLOOKUP(DBGenzai[[#This Row],[標準報酬]],HDATE23[月  額],HDATE23[健康保険],"",0,1)-0.5,0))</f>
        <v>12036</v>
      </c>
      <c r="U9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5">
        <f ca="1">IF(DBGenzai[[#This Row],[年齢]]&lt;=69,_xlfn.XLOOKUP(DBGenzai[[#This Row],[標準報酬]],HDATE23[月  額],HDATE23[厚生年金],"",0,1),"0")</f>
        <v>21960</v>
      </c>
      <c r="W911" s="117">
        <v>46787</v>
      </c>
      <c r="X91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4" t="s">
        <v>46</v>
      </c>
      <c r="Z911" s="80" t="s">
        <v>2521</v>
      </c>
      <c r="AA911" s="115" t="s">
        <v>1738</v>
      </c>
      <c r="AB911" s="115" t="s">
        <v>4361</v>
      </c>
      <c r="AC911" s="104"/>
      <c r="AD911" s="104">
        <v>45698</v>
      </c>
      <c r="AE911" s="104">
        <v>45894</v>
      </c>
      <c r="AF911" s="104"/>
      <c r="AG911" s="104">
        <v>45698</v>
      </c>
      <c r="AH911" s="112" t="s">
        <v>4369</v>
      </c>
      <c r="AI911" s="118" t="s">
        <v>4954</v>
      </c>
      <c r="AJ911" s="100">
        <f>DBGenzai[[#This Row],[入社日]]</f>
        <v>45698</v>
      </c>
      <c r="AK911" s="343"/>
      <c r="AL911" s="355"/>
      <c r="AM911" s="80"/>
      <c r="AN911" s="355"/>
      <c r="AO911" s="409"/>
      <c r="AP911" s="357"/>
    </row>
    <row r="912" spans="1:42">
      <c r="A912" s="112" t="s">
        <v>40</v>
      </c>
      <c r="B912" s="112">
        <v>250209</v>
      </c>
      <c r="C912" s="113">
        <v>232169</v>
      </c>
      <c r="D912" s="82" t="s">
        <v>2023</v>
      </c>
      <c r="E912" s="82" t="s">
        <v>4630</v>
      </c>
      <c r="F912" s="256" t="s">
        <v>3771</v>
      </c>
      <c r="G912" s="256" t="s">
        <v>3772</v>
      </c>
      <c r="H912" s="115" t="s">
        <v>4311</v>
      </c>
      <c r="I912" s="115" t="s">
        <v>4312</v>
      </c>
      <c r="J912" s="112" t="s">
        <v>43</v>
      </c>
      <c r="K912" s="112" t="s">
        <v>44</v>
      </c>
      <c r="L912" s="362">
        <v>37574</v>
      </c>
      <c r="M912" s="112">
        <f ca="1">DATEDIF(DBGenzai[[#This Row],[生年月日]],TODAY(),"Y")</f>
        <v>23</v>
      </c>
      <c r="N912" s="348">
        <v>1250</v>
      </c>
      <c r="O912" s="116"/>
      <c r="P912" s="348">
        <v>1660</v>
      </c>
      <c r="Q912" s="116"/>
      <c r="R912" s="348">
        <f t="shared" si="14"/>
        <v>410</v>
      </c>
      <c r="S912" s="85">
        <v>240000</v>
      </c>
      <c r="T912" s="85">
        <f>IF(OR(DBGenzai[[#This Row],[標準報酬]]="",DBGenzai[[#This Row],[標準報酬]]=0),"",ROUNDUP(_xlfn.XLOOKUP(DBGenzai[[#This Row],[標準報酬]],HDATE23[月  額],HDATE23[健康保険],"",0,1)-0.5,0))</f>
        <v>12036</v>
      </c>
      <c r="U9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5">
        <f ca="1">IF(DBGenzai[[#This Row],[年齢]]&lt;=69,_xlfn.XLOOKUP(DBGenzai[[#This Row],[標準報酬]],HDATE23[月  額],HDATE23[厚生年金],"",0,1),"0")</f>
        <v>21960</v>
      </c>
      <c r="W912" s="117">
        <v>46787</v>
      </c>
      <c r="X9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4" t="s">
        <v>46</v>
      </c>
      <c r="Z912" s="80" t="s">
        <v>2521</v>
      </c>
      <c r="AA912" s="115" t="s">
        <v>1749</v>
      </c>
      <c r="AB912" s="115" t="s">
        <v>4362</v>
      </c>
      <c r="AC912" s="104"/>
      <c r="AD912" s="104">
        <v>45698</v>
      </c>
      <c r="AE912" s="104"/>
      <c r="AF912" s="104"/>
      <c r="AG912" s="104">
        <v>45698</v>
      </c>
      <c r="AH912" s="112" t="s">
        <v>4369</v>
      </c>
      <c r="AI912" s="118"/>
      <c r="AJ912" s="100">
        <f>DBGenzai[[#This Row],[入社日]]</f>
        <v>45698</v>
      </c>
      <c r="AK912" s="343"/>
      <c r="AL912" s="355"/>
      <c r="AM912" s="80"/>
      <c r="AN912" s="355"/>
      <c r="AO912" s="409"/>
      <c r="AP912" s="357"/>
    </row>
    <row r="913" spans="1:42">
      <c r="A913" s="112" t="s">
        <v>40</v>
      </c>
      <c r="B913" s="112">
        <v>250210</v>
      </c>
      <c r="C913" s="113">
        <v>232172</v>
      </c>
      <c r="D913" s="82" t="s">
        <v>2023</v>
      </c>
      <c r="E913" s="82" t="s">
        <v>4630</v>
      </c>
      <c r="F913" s="256" t="s">
        <v>3771</v>
      </c>
      <c r="G913" s="256" t="s">
        <v>3772</v>
      </c>
      <c r="H913" s="115" t="s">
        <v>4313</v>
      </c>
      <c r="I913" s="115" t="s">
        <v>4314</v>
      </c>
      <c r="J913" s="112" t="s">
        <v>43</v>
      </c>
      <c r="K913" s="112" t="s">
        <v>44</v>
      </c>
      <c r="L913" s="362">
        <v>35980</v>
      </c>
      <c r="M913" s="112">
        <f ca="1">DATEDIF(DBGenzai[[#This Row],[生年月日]],TODAY(),"Y")</f>
        <v>27</v>
      </c>
      <c r="N913" s="348">
        <v>1250</v>
      </c>
      <c r="O913" s="116"/>
      <c r="P913" s="348">
        <v>1660</v>
      </c>
      <c r="Q913" s="116"/>
      <c r="R913" s="348">
        <f t="shared" si="14"/>
        <v>410</v>
      </c>
      <c r="S913" s="85">
        <v>220000</v>
      </c>
      <c r="T913" s="85">
        <f>IF(OR(DBGenzai[[#This Row],[標準報酬]]="",DBGenzai[[#This Row],[標準報酬]]=0),"",ROUNDUP(_xlfn.XLOOKUP(DBGenzai[[#This Row],[標準報酬]],HDATE23[月  額],HDATE23[健康保険],"",0,1)-0.5,0))</f>
        <v>11033</v>
      </c>
      <c r="U9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5">
        <f ca="1">IF(DBGenzai[[#This Row],[年齢]]&lt;=69,_xlfn.XLOOKUP(DBGenzai[[#This Row],[標準報酬]],HDATE23[月  額],HDATE23[厚生年金],"",0,1),"0")</f>
        <v>20130</v>
      </c>
      <c r="W913" s="117">
        <v>46787</v>
      </c>
      <c r="X9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4" t="s">
        <v>46</v>
      </c>
      <c r="Z913" s="80" t="s">
        <v>2521</v>
      </c>
      <c r="AA913" s="115" t="s">
        <v>1749</v>
      </c>
      <c r="AB913" s="115" t="s">
        <v>4362</v>
      </c>
      <c r="AC913" s="104"/>
      <c r="AD913" s="104">
        <v>45698</v>
      </c>
      <c r="AE913" s="104"/>
      <c r="AF913" s="104"/>
      <c r="AG913" s="104">
        <v>45698</v>
      </c>
      <c r="AH913" s="112" t="s">
        <v>4369</v>
      </c>
      <c r="AI913" s="118"/>
      <c r="AJ913" s="100">
        <f>DBGenzai[[#This Row],[入社日]]</f>
        <v>45698</v>
      </c>
      <c r="AK913" s="343"/>
      <c r="AL913" s="355"/>
      <c r="AM913" s="80"/>
      <c r="AN913" s="355"/>
      <c r="AO913" s="409"/>
      <c r="AP913" s="357"/>
    </row>
    <row r="914" spans="1:42">
      <c r="A914" s="112" t="s">
        <v>40</v>
      </c>
      <c r="B914" s="112">
        <v>250211</v>
      </c>
      <c r="C914" s="113">
        <v>232170</v>
      </c>
      <c r="D914" s="82" t="s">
        <v>2023</v>
      </c>
      <c r="E914" s="82" t="s">
        <v>4630</v>
      </c>
      <c r="F914" s="256" t="s">
        <v>3771</v>
      </c>
      <c r="G914" s="256" t="s">
        <v>3772</v>
      </c>
      <c r="H914" s="115" t="s">
        <v>4315</v>
      </c>
      <c r="I914" s="115" t="s">
        <v>4316</v>
      </c>
      <c r="J914" s="112" t="s">
        <v>43</v>
      </c>
      <c r="K914" s="112" t="s">
        <v>44</v>
      </c>
      <c r="L914" s="362">
        <v>37160</v>
      </c>
      <c r="M914" s="112">
        <f ca="1">DATEDIF(DBGenzai[[#This Row],[生年月日]],TODAY(),"Y")</f>
        <v>24</v>
      </c>
      <c r="N914" s="348">
        <v>1260</v>
      </c>
      <c r="O914" s="116"/>
      <c r="P914" s="348">
        <v>1660</v>
      </c>
      <c r="Q914" s="116"/>
      <c r="R914" s="348">
        <f t="shared" si="14"/>
        <v>400</v>
      </c>
      <c r="S914" s="85">
        <v>200000</v>
      </c>
      <c r="T914" s="85">
        <f>IF(OR(DBGenzai[[#This Row],[標準報酬]]="",DBGenzai[[#This Row],[標準報酬]]=0),"",ROUNDUP(_xlfn.XLOOKUP(DBGenzai[[#This Row],[標準報酬]],HDATE23[月  額],HDATE23[健康保険],"",0,1)-0.5,0))</f>
        <v>10030</v>
      </c>
      <c r="U9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5">
        <f ca="1">IF(DBGenzai[[#This Row],[年齢]]&lt;=69,_xlfn.XLOOKUP(DBGenzai[[#This Row],[標準報酬]],HDATE23[月  額],HDATE23[厚生年金],"",0,1),"0")</f>
        <v>18300</v>
      </c>
      <c r="W914" s="117">
        <v>46787</v>
      </c>
      <c r="X9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4" t="s">
        <v>46</v>
      </c>
      <c r="Z914" s="112" t="s">
        <v>208</v>
      </c>
      <c r="AA914" s="115" t="s">
        <v>773</v>
      </c>
      <c r="AB914" s="115" t="s">
        <v>1729</v>
      </c>
      <c r="AC914" s="104"/>
      <c r="AD914" s="104">
        <v>45698</v>
      </c>
      <c r="AE914" s="104"/>
      <c r="AF914" s="104"/>
      <c r="AG914" s="104">
        <v>45698</v>
      </c>
      <c r="AH914" s="112" t="s">
        <v>4369</v>
      </c>
      <c r="AI914" s="118"/>
      <c r="AJ914" s="100">
        <f>DBGenzai[[#This Row],[入社日]]</f>
        <v>45698</v>
      </c>
      <c r="AK914" s="343"/>
      <c r="AL914" s="355"/>
      <c r="AM914" s="80"/>
      <c r="AN914" s="355"/>
      <c r="AO914" s="409"/>
      <c r="AP914" s="357"/>
    </row>
    <row r="915" spans="1:42">
      <c r="A915" s="112" t="s">
        <v>40</v>
      </c>
      <c r="B915" s="112">
        <v>250212</v>
      </c>
      <c r="C915" s="113">
        <v>232167</v>
      </c>
      <c r="D915" s="82" t="s">
        <v>2023</v>
      </c>
      <c r="E915" s="82" t="s">
        <v>4630</v>
      </c>
      <c r="F915" s="256" t="s">
        <v>3771</v>
      </c>
      <c r="G915" s="256" t="s">
        <v>3772</v>
      </c>
      <c r="H915" s="115" t="s">
        <v>4317</v>
      </c>
      <c r="I915" s="115" t="s">
        <v>4318</v>
      </c>
      <c r="J915" s="112" t="s">
        <v>43</v>
      </c>
      <c r="K915" s="112" t="s">
        <v>44</v>
      </c>
      <c r="L915" s="362">
        <v>37513</v>
      </c>
      <c r="M915" s="112">
        <f ca="1">DATEDIF(DBGenzai[[#This Row],[生年月日]],TODAY(),"Y")</f>
        <v>23</v>
      </c>
      <c r="N915" s="348">
        <v>1250</v>
      </c>
      <c r="O915" s="116"/>
      <c r="P915" s="348">
        <v>1660</v>
      </c>
      <c r="Q915" s="116"/>
      <c r="R915" s="348">
        <f t="shared" si="14"/>
        <v>410</v>
      </c>
      <c r="S915" s="85">
        <v>200000</v>
      </c>
      <c r="T915" s="85">
        <f>IF(OR(DBGenzai[[#This Row],[標準報酬]]="",DBGenzai[[#This Row],[標準報酬]]=0),"",ROUNDUP(_xlfn.XLOOKUP(DBGenzai[[#This Row],[標準報酬]],HDATE23[月  額],HDATE23[健康保険],"",0,1)-0.5,0))</f>
        <v>10030</v>
      </c>
      <c r="U9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5">
        <f ca="1">IF(DBGenzai[[#This Row],[年齢]]&lt;=69,_xlfn.XLOOKUP(DBGenzai[[#This Row],[標準報酬]],HDATE23[月  額],HDATE23[厚生年金],"",0,1),"0")</f>
        <v>18300</v>
      </c>
      <c r="W915" s="117">
        <v>46787</v>
      </c>
      <c r="X9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4" t="s">
        <v>46</v>
      </c>
      <c r="Z915" s="112" t="s">
        <v>208</v>
      </c>
      <c r="AA915" s="115" t="s">
        <v>773</v>
      </c>
      <c r="AB915" s="115" t="s">
        <v>1729</v>
      </c>
      <c r="AC915" s="104"/>
      <c r="AD915" s="104">
        <v>45698</v>
      </c>
      <c r="AE915" s="104"/>
      <c r="AF915" s="104"/>
      <c r="AG915" s="104">
        <v>45698</v>
      </c>
      <c r="AH915" s="112" t="s">
        <v>4369</v>
      </c>
      <c r="AI915" s="118"/>
      <c r="AJ915" s="100">
        <f>DBGenzai[[#This Row],[入社日]]</f>
        <v>45698</v>
      </c>
      <c r="AK915" s="343"/>
      <c r="AL915" s="355"/>
      <c r="AM915" s="80"/>
      <c r="AN915" s="355"/>
      <c r="AO915" s="409"/>
      <c r="AP915" s="357"/>
    </row>
    <row r="916" spans="1:42">
      <c r="A916" s="112" t="s">
        <v>40</v>
      </c>
      <c r="B916" s="112">
        <v>250205</v>
      </c>
      <c r="C916" s="113">
        <v>222083</v>
      </c>
      <c r="D916" s="82" t="s">
        <v>3841</v>
      </c>
      <c r="E916" s="275" t="s">
        <v>4632</v>
      </c>
      <c r="F916" s="82" t="s">
        <v>3844</v>
      </c>
      <c r="G916" s="82" t="s">
        <v>4225</v>
      </c>
      <c r="H916" s="115" t="s">
        <v>4293</v>
      </c>
      <c r="I916" s="115" t="s">
        <v>4294</v>
      </c>
      <c r="J916" s="112" t="s">
        <v>43</v>
      </c>
      <c r="K916" s="112" t="s">
        <v>44</v>
      </c>
      <c r="L916" s="362">
        <v>36433</v>
      </c>
      <c r="M916" s="112">
        <f ca="1">DATEDIF(DBGenzai[[#This Row],[生年月日]],TODAY(),"Y")</f>
        <v>26</v>
      </c>
      <c r="N916" s="348">
        <v>1250</v>
      </c>
      <c r="O916" s="116"/>
      <c r="P916" s="348">
        <v>1650</v>
      </c>
      <c r="Q916" s="116"/>
      <c r="R916" s="348">
        <f t="shared" si="14"/>
        <v>400</v>
      </c>
      <c r="S916" s="85">
        <v>220000</v>
      </c>
      <c r="T916" s="85">
        <f>IF(OR(DBGenzai[[#This Row],[標準報酬]]="",DBGenzai[[#This Row],[標準報酬]]=0),"",ROUNDUP(_xlfn.XLOOKUP(DBGenzai[[#This Row],[標準報酬]],HDATE23[月  額],HDATE23[健康保険],"",0,1)-0.5,0))</f>
        <v>11033</v>
      </c>
      <c r="U9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5">
        <f ca="1">IF(DBGenzai[[#This Row],[年齢]]&lt;=69,_xlfn.XLOOKUP(DBGenzai[[#This Row],[標準報酬]],HDATE23[月  額],HDATE23[厚生年金],"",0,1),"0")</f>
        <v>20130</v>
      </c>
      <c r="W916" s="117">
        <v>46786</v>
      </c>
      <c r="X9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4" t="s">
        <v>46</v>
      </c>
      <c r="Z916" s="112" t="s">
        <v>1914</v>
      </c>
      <c r="AA916" s="115" t="s">
        <v>4354</v>
      </c>
      <c r="AB916" s="115" t="s">
        <v>4355</v>
      </c>
      <c r="AC916" s="104"/>
      <c r="AD916" s="104">
        <v>45698</v>
      </c>
      <c r="AE916" s="104"/>
      <c r="AF916" s="104"/>
      <c r="AG916" s="104">
        <v>45698</v>
      </c>
      <c r="AH916" s="112" t="s">
        <v>4369</v>
      </c>
      <c r="AI916" s="118"/>
      <c r="AJ916" s="100">
        <f>DBGenzai[[#This Row],[入社日]]</f>
        <v>45698</v>
      </c>
      <c r="AK916" s="343"/>
      <c r="AL916" s="355"/>
      <c r="AM916" s="80"/>
      <c r="AN916" s="355"/>
      <c r="AO916" s="409"/>
      <c r="AP916" s="357"/>
    </row>
    <row r="917" spans="1:42">
      <c r="A917" s="112" t="s">
        <v>40</v>
      </c>
      <c r="B917" s="112">
        <v>250206</v>
      </c>
      <c r="C917" s="113">
        <v>222084</v>
      </c>
      <c r="D917" s="82" t="s">
        <v>5021</v>
      </c>
      <c r="E917" s="262" t="s">
        <v>4632</v>
      </c>
      <c r="F917" s="82" t="s">
        <v>4140</v>
      </c>
      <c r="G917" s="82" t="s">
        <v>2644</v>
      </c>
      <c r="H917" s="115" t="s">
        <v>4295</v>
      </c>
      <c r="I917" s="115" t="s">
        <v>4296</v>
      </c>
      <c r="J917" s="112" t="s">
        <v>43</v>
      </c>
      <c r="K917" s="112" t="s">
        <v>44</v>
      </c>
      <c r="L917" s="362">
        <v>35420</v>
      </c>
      <c r="M917" s="112">
        <f ca="1">DATEDIF(DBGenzai[[#This Row],[生年月日]],TODAY(),"Y")</f>
        <v>28</v>
      </c>
      <c r="N917" s="348">
        <v>1250</v>
      </c>
      <c r="O917" s="116"/>
      <c r="P917" s="348">
        <v>1650</v>
      </c>
      <c r="Q917" s="116"/>
      <c r="R917" s="348">
        <f t="shared" si="14"/>
        <v>400</v>
      </c>
      <c r="S917" s="85">
        <v>240000</v>
      </c>
      <c r="T917" s="85">
        <f>IF(OR(DBGenzai[[#This Row],[標準報酬]]="",DBGenzai[[#This Row],[標準報酬]]=0),"",ROUNDUP(_xlfn.XLOOKUP(DBGenzai[[#This Row],[標準報酬]],HDATE23[月  額],HDATE23[健康保険],"",0,1)-0.5,0))</f>
        <v>12036</v>
      </c>
      <c r="U9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5">
        <f ca="1">IF(DBGenzai[[#This Row],[年齢]]&lt;=69,_xlfn.XLOOKUP(DBGenzai[[#This Row],[標準報酬]],HDATE23[月  額],HDATE23[厚生年金],"",0,1),"0")</f>
        <v>21960</v>
      </c>
      <c r="W917" s="117">
        <v>46786</v>
      </c>
      <c r="X9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4" t="s">
        <v>46</v>
      </c>
      <c r="Z917" s="112" t="s">
        <v>1914</v>
      </c>
      <c r="AA917" s="115" t="s">
        <v>4354</v>
      </c>
      <c r="AB917" s="115" t="s">
        <v>4355</v>
      </c>
      <c r="AC917" s="104"/>
      <c r="AD917" s="104">
        <v>45698</v>
      </c>
      <c r="AE917" s="104"/>
      <c r="AF917" s="104"/>
      <c r="AG917" s="104">
        <v>45698</v>
      </c>
      <c r="AH917" s="112" t="s">
        <v>4369</v>
      </c>
      <c r="AI917" s="118" t="s">
        <v>5022</v>
      </c>
      <c r="AJ917" s="100">
        <f>DBGenzai[[#This Row],[入社日]]</f>
        <v>45698</v>
      </c>
      <c r="AK917" s="343"/>
      <c r="AL917" s="355"/>
      <c r="AM917" s="80"/>
      <c r="AN917" s="355"/>
      <c r="AO917" s="409"/>
      <c r="AP917" s="357"/>
    </row>
    <row r="918" spans="1:42">
      <c r="A918" s="112" t="s">
        <v>40</v>
      </c>
      <c r="B918" s="112">
        <v>250202</v>
      </c>
      <c r="C918" s="113">
        <v>242119</v>
      </c>
      <c r="D918" s="82" t="s">
        <v>4094</v>
      </c>
      <c r="E918" s="82" t="s">
        <v>4626</v>
      </c>
      <c r="F918" s="82" t="s">
        <v>1983</v>
      </c>
      <c r="G918" s="82" t="s">
        <v>2650</v>
      </c>
      <c r="H918" s="115" t="s">
        <v>4287</v>
      </c>
      <c r="I918" s="115" t="s">
        <v>4288</v>
      </c>
      <c r="J918" s="112" t="s">
        <v>43</v>
      </c>
      <c r="K918" s="112" t="s">
        <v>44</v>
      </c>
      <c r="L918" s="362">
        <v>36533</v>
      </c>
      <c r="M918" s="112">
        <f ca="1">DATEDIF(DBGenzai[[#This Row],[生年月日]],TODAY(),"Y")</f>
        <v>25</v>
      </c>
      <c r="N918" s="348">
        <v>1250</v>
      </c>
      <c r="O918" s="116"/>
      <c r="P918" s="348">
        <v>1650</v>
      </c>
      <c r="Q918" s="116"/>
      <c r="R918" s="348">
        <f t="shared" si="14"/>
        <v>400</v>
      </c>
      <c r="S918" s="85">
        <v>240000</v>
      </c>
      <c r="T918" s="85">
        <f>IF(OR(DBGenzai[[#This Row],[標準報酬]]="",DBGenzai[[#This Row],[標準報酬]]=0),"",ROUNDUP(_xlfn.XLOOKUP(DBGenzai[[#This Row],[標準報酬]],HDATE23[月  額],HDATE23[健康保険],"",0,1)-0.5,0))</f>
        <v>12036</v>
      </c>
      <c r="U9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5">
        <f ca="1">IF(DBGenzai[[#This Row],[年齢]]&lt;=69,_xlfn.XLOOKUP(DBGenzai[[#This Row],[標準報酬]],HDATE23[月  額],HDATE23[厚生年金],"",0,1),"0")</f>
        <v>21960</v>
      </c>
      <c r="W918" s="117">
        <v>46056</v>
      </c>
      <c r="X918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918" s="114" t="s">
        <v>46</v>
      </c>
      <c r="Z918" s="112" t="s">
        <v>4350</v>
      </c>
      <c r="AA918" s="115" t="s">
        <v>4351</v>
      </c>
      <c r="AB918" s="115" t="s">
        <v>4352</v>
      </c>
      <c r="AC918" s="104"/>
      <c r="AD918" s="104">
        <v>45698</v>
      </c>
      <c r="AE918" s="104"/>
      <c r="AF918" s="104"/>
      <c r="AG918" s="104">
        <v>45698</v>
      </c>
      <c r="AH918" s="112" t="s">
        <v>4370</v>
      </c>
      <c r="AI918" s="118"/>
      <c r="AJ918" s="100">
        <f>DBGenzai[[#This Row],[入社日]]</f>
        <v>45698</v>
      </c>
      <c r="AK918" s="343"/>
      <c r="AL918" s="355"/>
      <c r="AM918" s="80"/>
      <c r="AN918" s="355"/>
      <c r="AO918" s="409"/>
      <c r="AP918" s="357"/>
    </row>
    <row r="919" spans="1:42">
      <c r="A919" s="112" t="s">
        <v>114</v>
      </c>
      <c r="B919" s="112">
        <v>250203</v>
      </c>
      <c r="C919" s="113">
        <v>242120</v>
      </c>
      <c r="D919" s="82" t="s">
        <v>95</v>
      </c>
      <c r="E919" s="82" t="s">
        <v>4626</v>
      </c>
      <c r="F919" s="256" t="s">
        <v>1982</v>
      </c>
      <c r="G919" s="256" t="s">
        <v>2647</v>
      </c>
      <c r="H919" s="115" t="s">
        <v>4289</v>
      </c>
      <c r="I919" s="115" t="s">
        <v>4290</v>
      </c>
      <c r="J919" s="112" t="s">
        <v>43</v>
      </c>
      <c r="K919" s="112" t="s">
        <v>44</v>
      </c>
      <c r="L919" s="362">
        <v>36974</v>
      </c>
      <c r="M919" s="112">
        <f ca="1">DATEDIF(DBGenzai[[#This Row],[生年月日]],TODAY(),"Y")</f>
        <v>24</v>
      </c>
      <c r="N919" s="348">
        <v>1200</v>
      </c>
      <c r="O919" s="116"/>
      <c r="P919" s="348">
        <v>1650</v>
      </c>
      <c r="Q919" s="116"/>
      <c r="R919" s="348">
        <f t="shared" si="14"/>
        <v>450</v>
      </c>
      <c r="S919" s="85">
        <v>190000</v>
      </c>
      <c r="T919" s="85">
        <f>IF(OR(DBGenzai[[#This Row],[標準報酬]]="",DBGenzai[[#This Row],[標準報酬]]=0),"",ROUNDUP(_xlfn.XLOOKUP(DBGenzai[[#This Row],[標準報酬]],HDATE23[月  額],HDATE23[健康保険],"",0,1)-0.5,0))</f>
        <v>9528</v>
      </c>
      <c r="U9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5">
        <f ca="1">IF(DBGenzai[[#This Row],[年齢]]&lt;=69,_xlfn.XLOOKUP(DBGenzai[[#This Row],[標準報酬]],HDATE23[月  額],HDATE23[厚生年金],"",0,1),"0")</f>
        <v>17385</v>
      </c>
      <c r="W919" s="117">
        <v>46786</v>
      </c>
      <c r="X9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4" t="s">
        <v>46</v>
      </c>
      <c r="Z919" s="112" t="s">
        <v>4350</v>
      </c>
      <c r="AA919" s="115" t="s">
        <v>4351</v>
      </c>
      <c r="AB919" s="115" t="s">
        <v>4353</v>
      </c>
      <c r="AC919" s="104"/>
      <c r="AD919" s="104">
        <v>45698</v>
      </c>
      <c r="AE919" s="104">
        <v>45878</v>
      </c>
      <c r="AF919" s="104"/>
      <c r="AG919" s="104">
        <v>45698</v>
      </c>
      <c r="AH919" s="112" t="s">
        <v>4369</v>
      </c>
      <c r="AI919" s="118"/>
      <c r="AJ919" s="100">
        <f>DBGenzai[[#This Row],[入社日]]</f>
        <v>45698</v>
      </c>
      <c r="AK919" s="343"/>
      <c r="AL919" s="355"/>
      <c r="AM919" s="80"/>
      <c r="AN919" s="355"/>
      <c r="AO919" s="409"/>
      <c r="AP919" s="357"/>
    </row>
    <row r="920" spans="1:42">
      <c r="A920" s="112" t="s">
        <v>40</v>
      </c>
      <c r="B920" s="112">
        <v>250204</v>
      </c>
      <c r="C920" s="113">
        <v>242121</v>
      </c>
      <c r="D920" s="82" t="s">
        <v>4094</v>
      </c>
      <c r="E920" s="82" t="s">
        <v>4626</v>
      </c>
      <c r="F920" s="82" t="s">
        <v>1983</v>
      </c>
      <c r="G920" s="82" t="s">
        <v>2650</v>
      </c>
      <c r="H920" s="115" t="s">
        <v>4291</v>
      </c>
      <c r="I920" s="115" t="s">
        <v>4292</v>
      </c>
      <c r="J920" s="112" t="s">
        <v>43</v>
      </c>
      <c r="K920" s="112" t="s">
        <v>44</v>
      </c>
      <c r="L920" s="362">
        <v>37055</v>
      </c>
      <c r="M920" s="112">
        <f ca="1">DATEDIF(DBGenzai[[#This Row],[生年月日]],TODAY(),"Y")</f>
        <v>24</v>
      </c>
      <c r="N920" s="348">
        <v>1250</v>
      </c>
      <c r="O920" s="116"/>
      <c r="P920" s="348">
        <v>1650</v>
      </c>
      <c r="Q920" s="116"/>
      <c r="R920" s="348">
        <f t="shared" si="14"/>
        <v>400</v>
      </c>
      <c r="S920" s="85">
        <v>220000</v>
      </c>
      <c r="T920" s="85">
        <f>IF(OR(DBGenzai[[#This Row],[標準報酬]]="",DBGenzai[[#This Row],[標準報酬]]=0),"",ROUNDUP(_xlfn.XLOOKUP(DBGenzai[[#This Row],[標準報酬]],HDATE23[月  額],HDATE23[健康保険],"",0,1)-0.5,0))</f>
        <v>11033</v>
      </c>
      <c r="U9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5">
        <f ca="1">IF(DBGenzai[[#This Row],[年齢]]&lt;=69,_xlfn.XLOOKUP(DBGenzai[[#This Row],[標準報酬]],HDATE23[月  額],HDATE23[厚生年金],"",0,1),"0")</f>
        <v>20130</v>
      </c>
      <c r="W920" s="117">
        <v>46786</v>
      </c>
      <c r="X92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4" t="s">
        <v>46</v>
      </c>
      <c r="Z920" s="112" t="s">
        <v>4350</v>
      </c>
      <c r="AA920" s="115" t="s">
        <v>4351</v>
      </c>
      <c r="AB920" s="115" t="s">
        <v>4353</v>
      </c>
      <c r="AC920" s="104"/>
      <c r="AD920" s="104">
        <v>45698</v>
      </c>
      <c r="AE920" s="104"/>
      <c r="AF920" s="104"/>
      <c r="AG920" s="104">
        <v>45698</v>
      </c>
      <c r="AH920" s="112" t="s">
        <v>4369</v>
      </c>
      <c r="AI920" s="118"/>
      <c r="AJ920" s="100">
        <f>DBGenzai[[#This Row],[入社日]]</f>
        <v>45698</v>
      </c>
      <c r="AK920" s="343"/>
      <c r="AL920" s="355"/>
      <c r="AM920" s="80"/>
      <c r="AN920" s="355"/>
      <c r="AO920" s="409"/>
      <c r="AP920" s="357"/>
    </row>
    <row r="921" spans="1:42">
      <c r="A921" s="112" t="s">
        <v>40</v>
      </c>
      <c r="B921" s="112">
        <v>250116</v>
      </c>
      <c r="C921" s="113">
        <v>5670</v>
      </c>
      <c r="D921" s="114" t="s">
        <v>3916</v>
      </c>
      <c r="E921" s="82" t="s">
        <v>4673</v>
      </c>
      <c r="F921" s="82" t="s">
        <v>2680</v>
      </c>
      <c r="G921" s="101" t="s">
        <v>3153</v>
      </c>
      <c r="H921" s="115" t="s">
        <v>4265</v>
      </c>
      <c r="I921" s="115" t="s">
        <v>4266</v>
      </c>
      <c r="J921" s="112" t="s">
        <v>43</v>
      </c>
      <c r="K921" s="112" t="s">
        <v>44</v>
      </c>
      <c r="L921" s="362">
        <v>31838</v>
      </c>
      <c r="M921" s="112">
        <f ca="1">DATEDIF(DBGenzai[[#This Row],[生年月日]],TODAY(),"Y")</f>
        <v>38</v>
      </c>
      <c r="N921" s="348">
        <v>1300</v>
      </c>
      <c r="O921" s="116"/>
      <c r="P921" s="348">
        <v>1700</v>
      </c>
      <c r="Q921" s="116"/>
      <c r="R921" s="348">
        <f t="shared" si="14"/>
        <v>400</v>
      </c>
      <c r="S921" s="85">
        <v>280000</v>
      </c>
      <c r="T921" s="85">
        <f>IF(OR(DBGenzai[[#This Row],[標準報酬]]="",DBGenzai[[#This Row],[標準報酬]]=0),"",ROUNDUP(_xlfn.XLOOKUP(DBGenzai[[#This Row],[標準報酬]],HDATE23[月  額],HDATE23[健康保険],"",0,1)-0.5,0))</f>
        <v>14042</v>
      </c>
      <c r="U9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1" s="85">
        <f ca="1">IF(DBGenzai[[#This Row],[年齢]]&lt;=69,_xlfn.XLOOKUP(DBGenzai[[#This Row],[標準報酬]],HDATE23[月  額],HDATE23[厚生年金],"",0,1),"0")</f>
        <v>25620</v>
      </c>
      <c r="W921" s="117">
        <v>45973</v>
      </c>
      <c r="X9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33</v>
      </c>
      <c r="Y921" s="114" t="s">
        <v>1712</v>
      </c>
      <c r="Z921" s="112" t="s">
        <v>3935</v>
      </c>
      <c r="AA921" s="115" t="s">
        <v>3936</v>
      </c>
      <c r="AB921" s="115" t="s">
        <v>3937</v>
      </c>
      <c r="AC921" s="104"/>
      <c r="AD921" s="104">
        <v>45678</v>
      </c>
      <c r="AE921" s="104"/>
      <c r="AF921" s="104"/>
      <c r="AG921" s="104">
        <v>45678</v>
      </c>
      <c r="AH921" s="112" t="s">
        <v>4368</v>
      </c>
      <c r="AI921" s="118"/>
      <c r="AJ921" s="100">
        <f>DBGenzai[[#This Row],[入社日]]</f>
        <v>45678</v>
      </c>
      <c r="AK921" s="343"/>
      <c r="AL921" s="355"/>
      <c r="AM921" s="80"/>
      <c r="AN921" s="355"/>
      <c r="AO921" s="409"/>
      <c r="AP921" s="357"/>
    </row>
    <row r="922" spans="1:42">
      <c r="A922" s="112" t="s">
        <v>40</v>
      </c>
      <c r="B922" s="112">
        <v>250115</v>
      </c>
      <c r="C922" s="113">
        <v>5671</v>
      </c>
      <c r="D922" s="114" t="s">
        <v>3916</v>
      </c>
      <c r="E922" s="262" t="s">
        <v>4672</v>
      </c>
      <c r="F922" s="82" t="s">
        <v>4071</v>
      </c>
      <c r="G922" s="101" t="s">
        <v>3153</v>
      </c>
      <c r="H922" s="115" t="s">
        <v>4263</v>
      </c>
      <c r="I922" s="115" t="s">
        <v>4264</v>
      </c>
      <c r="J922" s="112" t="s">
        <v>43</v>
      </c>
      <c r="K922" s="112" t="s">
        <v>44</v>
      </c>
      <c r="L922" s="362">
        <v>36385</v>
      </c>
      <c r="M922" s="112">
        <f ca="1">DATEDIF(DBGenzai[[#This Row],[生年月日]],TODAY(),"Y")</f>
        <v>26</v>
      </c>
      <c r="N922" s="348">
        <v>1300</v>
      </c>
      <c r="O922" s="116"/>
      <c r="P922" s="348">
        <v>1700</v>
      </c>
      <c r="Q922" s="116"/>
      <c r="R922" s="348">
        <f t="shared" si="14"/>
        <v>400</v>
      </c>
      <c r="S922" s="85">
        <v>280000</v>
      </c>
      <c r="T922" s="85">
        <f>IF(OR(DBGenzai[[#This Row],[標準報酬]]="",DBGenzai[[#This Row],[標準報酬]]=0),"",ROUNDUP(_xlfn.XLOOKUP(DBGenzai[[#This Row],[標準報酬]],HDATE23[月  額],HDATE23[健康保険],"",0,1)-0.5,0))</f>
        <v>14042</v>
      </c>
      <c r="U9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5">
        <f ca="1">IF(DBGenzai[[#This Row],[年齢]]&lt;=69,_xlfn.XLOOKUP(DBGenzai[[#This Row],[標準報酬]],HDATE23[月  額],HDATE23[厚生年金],"",0,1),"0")</f>
        <v>25620</v>
      </c>
      <c r="W922" s="117">
        <v>46169</v>
      </c>
      <c r="X9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2" s="114" t="s">
        <v>1712</v>
      </c>
      <c r="Z922" s="80" t="s">
        <v>1369</v>
      </c>
      <c r="AA922" s="115" t="s">
        <v>1955</v>
      </c>
      <c r="AB922" s="83" t="s">
        <v>1702</v>
      </c>
      <c r="AC922" s="104"/>
      <c r="AD922" s="104">
        <v>45678</v>
      </c>
      <c r="AE922" s="104"/>
      <c r="AF922" s="104"/>
      <c r="AG922" s="104">
        <v>45678</v>
      </c>
      <c r="AH922" s="112" t="s">
        <v>4368</v>
      </c>
      <c r="AI922" s="118"/>
      <c r="AJ922" s="100">
        <f>DBGenzai[[#This Row],[入社日]]</f>
        <v>45678</v>
      </c>
      <c r="AK922" s="343"/>
      <c r="AL922" s="355"/>
      <c r="AM922" s="80"/>
      <c r="AN922" s="355"/>
      <c r="AO922" s="409"/>
      <c r="AP922" s="357"/>
    </row>
    <row r="923" spans="1:42">
      <c r="A923" s="112" t="s">
        <v>40</v>
      </c>
      <c r="B923" s="112">
        <v>250215</v>
      </c>
      <c r="C923" s="113">
        <v>242126</v>
      </c>
      <c r="D923" s="82" t="s">
        <v>4094</v>
      </c>
      <c r="E923" s="262" t="s">
        <v>4626</v>
      </c>
      <c r="F923" s="82" t="s">
        <v>1983</v>
      </c>
      <c r="G923" s="82" t="s">
        <v>2650</v>
      </c>
      <c r="H923" s="115" t="s">
        <v>4319</v>
      </c>
      <c r="I923" s="115" t="s">
        <v>4320</v>
      </c>
      <c r="J923" s="112" t="s">
        <v>43</v>
      </c>
      <c r="K923" s="112" t="s">
        <v>44</v>
      </c>
      <c r="L923" s="362">
        <v>37614</v>
      </c>
      <c r="M923" s="112">
        <f ca="1">DATEDIF(DBGenzai[[#This Row],[生年月日]],TODAY(),"Y")</f>
        <v>22</v>
      </c>
      <c r="N923" s="348">
        <v>1250</v>
      </c>
      <c r="O923" s="116"/>
      <c r="P923" s="348">
        <v>1650</v>
      </c>
      <c r="Q923" s="116"/>
      <c r="R923" s="348">
        <f t="shared" ref="R923:R986" si="15">P923-N923</f>
        <v>400</v>
      </c>
      <c r="S923" s="85">
        <v>220000</v>
      </c>
      <c r="T923" s="85">
        <f>IF(OR(DBGenzai[[#This Row],[標準報酬]]="",DBGenzai[[#This Row],[標準報酬]]=0),"",ROUNDUP(_xlfn.XLOOKUP(DBGenzai[[#This Row],[標準報酬]],HDATE23[月  額],HDATE23[健康保険],"",0,1)-0.5,0))</f>
        <v>11033</v>
      </c>
      <c r="U9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5">
        <f ca="1">IF(DBGenzai[[#This Row],[年齢]]&lt;=69,_xlfn.XLOOKUP(DBGenzai[[#This Row],[標準報酬]],HDATE23[月  額],HDATE23[厚生年金],"",0,1),"0")</f>
        <v>20130</v>
      </c>
      <c r="W923" s="117">
        <v>46789</v>
      </c>
      <c r="X9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4" t="s">
        <v>1712</v>
      </c>
      <c r="Z923" s="80" t="s">
        <v>398</v>
      </c>
      <c r="AA923" s="83" t="s">
        <v>2021</v>
      </c>
      <c r="AB923" s="83" t="s">
        <v>4356</v>
      </c>
      <c r="AC923" s="104"/>
      <c r="AD923" s="104">
        <v>45700</v>
      </c>
      <c r="AE923" s="104"/>
      <c r="AF923" s="104"/>
      <c r="AG923" s="104">
        <v>45700</v>
      </c>
      <c r="AH923" s="112" t="s">
        <v>4370</v>
      </c>
      <c r="AI923" s="118"/>
      <c r="AJ923" s="100">
        <f>DBGenzai[[#This Row],[入社日]]</f>
        <v>45700</v>
      </c>
      <c r="AK923" s="343"/>
      <c r="AL923" s="355"/>
      <c r="AM923" s="80"/>
      <c r="AN923" s="355"/>
      <c r="AO923" s="409"/>
      <c r="AP923" s="357"/>
    </row>
    <row r="924" spans="1:42">
      <c r="A924" s="112" t="s">
        <v>40</v>
      </c>
      <c r="B924" s="112">
        <v>250216</v>
      </c>
      <c r="C924" s="113">
        <v>242124</v>
      </c>
      <c r="D924" s="82" t="s">
        <v>4094</v>
      </c>
      <c r="E924" s="101" t="s">
        <v>4626</v>
      </c>
      <c r="F924" s="101" t="s">
        <v>1984</v>
      </c>
      <c r="G924" s="6" t="s">
        <v>2650</v>
      </c>
      <c r="H924" s="115" t="s">
        <v>4321</v>
      </c>
      <c r="I924" s="115" t="s">
        <v>4322</v>
      </c>
      <c r="J924" s="112" t="s">
        <v>43</v>
      </c>
      <c r="K924" s="112" t="s">
        <v>44</v>
      </c>
      <c r="L924" s="362">
        <v>37488</v>
      </c>
      <c r="M924" s="112">
        <f ca="1">DATEDIF(DBGenzai[[#This Row],[生年月日]],TODAY(),"Y")</f>
        <v>23</v>
      </c>
      <c r="N924" s="348">
        <v>1250</v>
      </c>
      <c r="O924" s="116"/>
      <c r="P924" s="348">
        <v>1650</v>
      </c>
      <c r="Q924" s="116"/>
      <c r="R924" s="348">
        <f t="shared" si="15"/>
        <v>400</v>
      </c>
      <c r="S924" s="85">
        <v>240000</v>
      </c>
      <c r="T924" s="85">
        <f>IF(OR(DBGenzai[[#This Row],[標準報酬]]="",DBGenzai[[#This Row],[標準報酬]]=0),"",ROUNDUP(_xlfn.XLOOKUP(DBGenzai[[#This Row],[標準報酬]],HDATE23[月  額],HDATE23[健康保険],"",0,1)-0.5,0))</f>
        <v>12036</v>
      </c>
      <c r="U9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5">
        <f ca="1">IF(DBGenzai[[#This Row],[年齢]]&lt;=69,_xlfn.XLOOKUP(DBGenzai[[#This Row],[標準報酬]],HDATE23[月  額],HDATE23[厚生年金],"",0,1),"0")</f>
        <v>21960</v>
      </c>
      <c r="W924" s="117">
        <v>46789</v>
      </c>
      <c r="X9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4" t="s">
        <v>1712</v>
      </c>
      <c r="Z924" s="112" t="s">
        <v>354</v>
      </c>
      <c r="AA924" s="115" t="s">
        <v>2984</v>
      </c>
      <c r="AB924" s="115" t="s">
        <v>3418</v>
      </c>
      <c r="AC924" s="104"/>
      <c r="AD924" s="104">
        <v>45700</v>
      </c>
      <c r="AE924" s="104"/>
      <c r="AF924" s="104"/>
      <c r="AG924" s="104">
        <v>45700</v>
      </c>
      <c r="AH924" s="112" t="s">
        <v>4370</v>
      </c>
      <c r="AI924" s="118"/>
      <c r="AJ924" s="100">
        <f>DBGenzai[[#This Row],[入社日]]</f>
        <v>45700</v>
      </c>
      <c r="AK924" s="343"/>
      <c r="AL924" s="355"/>
      <c r="AM924" s="80"/>
      <c r="AN924" s="355"/>
      <c r="AO924" s="409"/>
      <c r="AP924" s="357"/>
    </row>
    <row r="925" spans="1:42">
      <c r="A925" s="112" t="s">
        <v>40</v>
      </c>
      <c r="B925" s="112">
        <v>250217</v>
      </c>
      <c r="C925" s="113">
        <v>242125</v>
      </c>
      <c r="D925" s="82" t="s">
        <v>4094</v>
      </c>
      <c r="E925" s="101" t="s">
        <v>4626</v>
      </c>
      <c r="F925" s="256" t="s">
        <v>1982</v>
      </c>
      <c r="G925" s="256" t="s">
        <v>2647</v>
      </c>
      <c r="H925" s="115" t="s">
        <v>4323</v>
      </c>
      <c r="I925" s="115" t="s">
        <v>4324</v>
      </c>
      <c r="J925" s="112" t="s">
        <v>43</v>
      </c>
      <c r="K925" s="112" t="s">
        <v>44</v>
      </c>
      <c r="L925" s="362">
        <v>37608</v>
      </c>
      <c r="M925" s="112">
        <f ca="1">DATEDIF(DBGenzai[[#This Row],[生年月日]],TODAY(),"Y")</f>
        <v>22</v>
      </c>
      <c r="N925" s="348">
        <v>1250</v>
      </c>
      <c r="O925" s="116"/>
      <c r="P925" s="348">
        <v>1650</v>
      </c>
      <c r="Q925" s="116"/>
      <c r="R925" s="348">
        <f t="shared" si="15"/>
        <v>400</v>
      </c>
      <c r="S925" s="85">
        <v>260000</v>
      </c>
      <c r="T925" s="85">
        <f>IF(OR(DBGenzai[[#This Row],[標準報酬]]="",DBGenzai[[#This Row],[標準報酬]]=0),"",ROUNDUP(_xlfn.XLOOKUP(DBGenzai[[#This Row],[標準報酬]],HDATE23[月  額],HDATE23[健康保険],"",0,1)-0.5,0))</f>
        <v>13039</v>
      </c>
      <c r="U9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5">
        <f ca="1">IF(DBGenzai[[#This Row],[年齢]]&lt;=69,_xlfn.XLOOKUP(DBGenzai[[#This Row],[標準報酬]],HDATE23[月  額],HDATE23[厚生年金],"",0,1),"0")</f>
        <v>23790</v>
      </c>
      <c r="W925" s="117">
        <v>46789</v>
      </c>
      <c r="X9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4" t="s">
        <v>1712</v>
      </c>
      <c r="Z925" s="112" t="s">
        <v>4350</v>
      </c>
      <c r="AA925" s="115" t="s">
        <v>4351</v>
      </c>
      <c r="AB925" s="115" t="s">
        <v>4352</v>
      </c>
      <c r="AC925" s="104"/>
      <c r="AD925" s="104">
        <v>45700</v>
      </c>
      <c r="AE925" s="104"/>
      <c r="AF925" s="104"/>
      <c r="AG925" s="104">
        <v>45700</v>
      </c>
      <c r="AH925" s="112" t="s">
        <v>4370</v>
      </c>
      <c r="AI925" s="118"/>
      <c r="AJ925" s="100">
        <f>DBGenzai[[#This Row],[入社日]]</f>
        <v>45700</v>
      </c>
      <c r="AK925" s="343"/>
      <c r="AL925" s="355"/>
      <c r="AM925" s="80"/>
      <c r="AN925" s="355"/>
      <c r="AO925" s="409"/>
      <c r="AP925" s="357"/>
    </row>
    <row r="926" spans="1:42">
      <c r="A926" s="112" t="s">
        <v>40</v>
      </c>
      <c r="B926" s="112">
        <v>250218</v>
      </c>
      <c r="C926" s="113">
        <v>242122</v>
      </c>
      <c r="D926" s="82" t="s">
        <v>4094</v>
      </c>
      <c r="E926" s="101" t="s">
        <v>4626</v>
      </c>
      <c r="F926" s="256" t="s">
        <v>1982</v>
      </c>
      <c r="G926" s="256" t="s">
        <v>2647</v>
      </c>
      <c r="H926" s="115" t="s">
        <v>4325</v>
      </c>
      <c r="I926" s="115" t="s">
        <v>4326</v>
      </c>
      <c r="J926" s="112" t="s">
        <v>43</v>
      </c>
      <c r="K926" s="112" t="s">
        <v>44</v>
      </c>
      <c r="L926" s="362">
        <v>37316</v>
      </c>
      <c r="M926" s="112">
        <f ca="1">DATEDIF(DBGenzai[[#This Row],[生年月日]],TODAY(),"Y")</f>
        <v>23</v>
      </c>
      <c r="N926" s="348">
        <v>1250</v>
      </c>
      <c r="O926" s="116"/>
      <c r="P926" s="348">
        <v>1650</v>
      </c>
      <c r="Q926" s="116"/>
      <c r="R926" s="348">
        <f t="shared" si="15"/>
        <v>400</v>
      </c>
      <c r="S926" s="85">
        <v>260000</v>
      </c>
      <c r="T926" s="85">
        <f>IF(OR(DBGenzai[[#This Row],[標準報酬]]="",DBGenzai[[#This Row],[標準報酬]]=0),"",ROUNDUP(_xlfn.XLOOKUP(DBGenzai[[#This Row],[標準報酬]],HDATE23[月  額],HDATE23[健康保険],"",0,1)-0.5,0))</f>
        <v>13039</v>
      </c>
      <c r="U9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5">
        <f ca="1">IF(DBGenzai[[#This Row],[年齢]]&lt;=69,_xlfn.XLOOKUP(DBGenzai[[#This Row],[標準報酬]],HDATE23[月  額],HDATE23[厚生年金],"",0,1),"0")</f>
        <v>23790</v>
      </c>
      <c r="W926" s="117">
        <v>46789</v>
      </c>
      <c r="X9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4" t="s">
        <v>1712</v>
      </c>
      <c r="Z926" s="112" t="s">
        <v>2297</v>
      </c>
      <c r="AA926" s="115" t="s">
        <v>2984</v>
      </c>
      <c r="AB926" s="115" t="s">
        <v>4066</v>
      </c>
      <c r="AC926" s="104"/>
      <c r="AD926" s="104">
        <v>45700</v>
      </c>
      <c r="AE926" s="104"/>
      <c r="AF926" s="104"/>
      <c r="AG926" s="104">
        <v>45700</v>
      </c>
      <c r="AH926" s="112" t="s">
        <v>4370</v>
      </c>
      <c r="AI926" s="118"/>
      <c r="AJ926" s="100">
        <f>DBGenzai[[#This Row],[入社日]]</f>
        <v>45700</v>
      </c>
      <c r="AK926" s="343"/>
      <c r="AL926" s="355"/>
      <c r="AM926" s="80"/>
      <c r="AN926" s="355"/>
      <c r="AO926" s="409"/>
      <c r="AP926" s="357"/>
    </row>
    <row r="927" spans="1:42">
      <c r="A927" s="112" t="s">
        <v>40</v>
      </c>
      <c r="B927" s="112">
        <v>250219</v>
      </c>
      <c r="C927" s="113">
        <v>242123</v>
      </c>
      <c r="D927" s="82" t="s">
        <v>4094</v>
      </c>
      <c r="E927" s="101" t="s">
        <v>4626</v>
      </c>
      <c r="F927" s="256" t="s">
        <v>1982</v>
      </c>
      <c r="G927" s="256" t="s">
        <v>2647</v>
      </c>
      <c r="H927" s="115" t="s">
        <v>4327</v>
      </c>
      <c r="I927" s="115" t="s">
        <v>4328</v>
      </c>
      <c r="J927" s="112" t="s">
        <v>43</v>
      </c>
      <c r="K927" s="112" t="s">
        <v>44</v>
      </c>
      <c r="L927" s="362">
        <v>37439</v>
      </c>
      <c r="M927" s="112">
        <f ca="1">DATEDIF(DBGenzai[[#This Row],[生年月日]],TODAY(),"Y")</f>
        <v>23</v>
      </c>
      <c r="N927" s="348">
        <v>1250</v>
      </c>
      <c r="O927" s="116"/>
      <c r="P927" s="348">
        <v>1650</v>
      </c>
      <c r="Q927" s="116"/>
      <c r="R927" s="348">
        <f t="shared" si="15"/>
        <v>400</v>
      </c>
      <c r="S927" s="85">
        <v>240000</v>
      </c>
      <c r="T927" s="85">
        <f>IF(OR(DBGenzai[[#This Row],[標準報酬]]="",DBGenzai[[#This Row],[標準報酬]]=0),"",ROUNDUP(_xlfn.XLOOKUP(DBGenzai[[#This Row],[標準報酬]],HDATE23[月  額],HDATE23[健康保険],"",0,1)-0.5,0))</f>
        <v>12036</v>
      </c>
      <c r="U9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5">
        <f ca="1">IF(DBGenzai[[#This Row],[年齢]]&lt;=69,_xlfn.XLOOKUP(DBGenzai[[#This Row],[標準報酬]],HDATE23[月  額],HDATE23[厚生年金],"",0,1),"0")</f>
        <v>21960</v>
      </c>
      <c r="W927" s="117">
        <v>46789</v>
      </c>
      <c r="X9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4" t="s">
        <v>1712</v>
      </c>
      <c r="Z927" s="80" t="s">
        <v>398</v>
      </c>
      <c r="AA927" s="83" t="s">
        <v>2021</v>
      </c>
      <c r="AB927" s="83" t="s">
        <v>4356</v>
      </c>
      <c r="AC927" s="104"/>
      <c r="AD927" s="104">
        <v>45700</v>
      </c>
      <c r="AE927" s="104"/>
      <c r="AF927" s="104"/>
      <c r="AG927" s="104">
        <v>45700</v>
      </c>
      <c r="AH927" s="112" t="s">
        <v>4370</v>
      </c>
      <c r="AI927" s="118"/>
      <c r="AJ927" s="100">
        <f>DBGenzai[[#This Row],[入社日]]</f>
        <v>45700</v>
      </c>
      <c r="AK927" s="343"/>
      <c r="AL927" s="355"/>
      <c r="AM927" s="80"/>
      <c r="AN927" s="355"/>
      <c r="AO927" s="409"/>
      <c r="AP927" s="357"/>
    </row>
    <row r="928" spans="1:42">
      <c r="A928" s="112" t="s">
        <v>114</v>
      </c>
      <c r="B928" s="112">
        <v>250220</v>
      </c>
      <c r="C928" s="113">
        <v>5691</v>
      </c>
      <c r="D928" s="114" t="s">
        <v>2946</v>
      </c>
      <c r="E928" s="82" t="s">
        <v>4697</v>
      </c>
      <c r="F928" s="82" t="s">
        <v>4504</v>
      </c>
      <c r="G928" s="101" t="s">
        <v>3153</v>
      </c>
      <c r="H928" s="115" t="s">
        <v>4334</v>
      </c>
      <c r="I928" s="115" t="s">
        <v>4335</v>
      </c>
      <c r="J928" s="112" t="s">
        <v>43</v>
      </c>
      <c r="K928" s="112" t="s">
        <v>44</v>
      </c>
      <c r="L928" s="362">
        <v>35087</v>
      </c>
      <c r="M928" s="112">
        <f ca="1">DATEDIF(DBGenzai[[#This Row],[生年月日]],TODAY(),"Y")</f>
        <v>29</v>
      </c>
      <c r="N928" s="348">
        <v>1300</v>
      </c>
      <c r="O928" s="116"/>
      <c r="P928" s="348">
        <v>1700</v>
      </c>
      <c r="Q928" s="116"/>
      <c r="R928" s="348">
        <f t="shared" si="15"/>
        <v>400</v>
      </c>
      <c r="S928" s="85">
        <v>280000</v>
      </c>
      <c r="T928" s="85">
        <f>IF(OR(DBGenzai[[#This Row],[標準報酬]]="",DBGenzai[[#This Row],[標準報酬]]=0),"",ROUNDUP(_xlfn.XLOOKUP(DBGenzai[[#This Row],[標準報酬]],HDATE23[月  額],HDATE23[健康保険],"",0,1)-0.5,0))</f>
        <v>14042</v>
      </c>
      <c r="U9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5">
        <f ca="1">IF(DBGenzai[[#This Row],[年齢]]&lt;=69,_xlfn.XLOOKUP(DBGenzai[[#This Row],[標準報酬]],HDATE23[月  額],HDATE23[厚生年金],"",0,1),"0")</f>
        <v>25620</v>
      </c>
      <c r="W928" s="117">
        <v>47122</v>
      </c>
      <c r="X9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4" t="s">
        <v>1712</v>
      </c>
      <c r="Z928" s="112" t="s">
        <v>3931</v>
      </c>
      <c r="AA928" s="115" t="s">
        <v>4476</v>
      </c>
      <c r="AB928" s="115" t="s">
        <v>4500</v>
      </c>
      <c r="AC928" s="104" t="s">
        <v>1697</v>
      </c>
      <c r="AD928" s="104">
        <v>45701</v>
      </c>
      <c r="AE928" s="104">
        <v>45933</v>
      </c>
      <c r="AF928" s="104"/>
      <c r="AG928" s="104">
        <v>45701</v>
      </c>
      <c r="AH928" s="112" t="s">
        <v>4370</v>
      </c>
      <c r="AI928" s="118"/>
      <c r="AJ928" s="100">
        <f>DBGenzai[[#This Row],[入社日]]</f>
        <v>45701</v>
      </c>
      <c r="AK928" s="343"/>
      <c r="AL928" s="355"/>
      <c r="AM928" s="80"/>
      <c r="AN928" s="355"/>
      <c r="AO928" s="409"/>
      <c r="AP928" s="357"/>
    </row>
    <row r="929" spans="1:42">
      <c r="A929" s="112" t="s">
        <v>114</v>
      </c>
      <c r="B929" s="112">
        <v>250221</v>
      </c>
      <c r="C929" s="113">
        <v>5689</v>
      </c>
      <c r="D929" s="114" t="s">
        <v>2946</v>
      </c>
      <c r="E929" s="82" t="s">
        <v>4672</v>
      </c>
      <c r="F929" s="82" t="s">
        <v>4071</v>
      </c>
      <c r="G929" s="101" t="s">
        <v>3153</v>
      </c>
      <c r="H929" s="115" t="s">
        <v>4336</v>
      </c>
      <c r="I929" s="115" t="s">
        <v>4337</v>
      </c>
      <c r="J929" s="112" t="s">
        <v>43</v>
      </c>
      <c r="K929" s="112" t="s">
        <v>44</v>
      </c>
      <c r="L929" s="362">
        <v>34226</v>
      </c>
      <c r="M929" s="112">
        <f ca="1">DATEDIF(DBGenzai[[#This Row],[生年月日]],TODAY(),"Y")</f>
        <v>32</v>
      </c>
      <c r="N929" s="348">
        <v>1300</v>
      </c>
      <c r="O929" s="116"/>
      <c r="P929" s="348">
        <v>1700</v>
      </c>
      <c r="Q929" s="116"/>
      <c r="R929" s="348">
        <f t="shared" si="15"/>
        <v>400</v>
      </c>
      <c r="S929" s="85">
        <v>300000</v>
      </c>
      <c r="T929" s="85">
        <f>IF(OR(DBGenzai[[#This Row],[標準報酬]]="",DBGenzai[[#This Row],[標準報酬]]=0),"",ROUNDUP(_xlfn.XLOOKUP(DBGenzai[[#This Row],[標準報酬]],HDATE23[月  額],HDATE23[健康保険],"",0,1)-0.5,0))</f>
        <v>15045</v>
      </c>
      <c r="U9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5">
        <f ca="1">IF(DBGenzai[[#This Row],[年齢]]&lt;=69,_xlfn.XLOOKUP(DBGenzai[[#This Row],[標準報酬]],HDATE23[月  額],HDATE23[厚生年金],"",0,1),"0")</f>
        <v>27450</v>
      </c>
      <c r="W929" s="117">
        <v>46487</v>
      </c>
      <c r="X9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4" t="s">
        <v>1712</v>
      </c>
      <c r="Z929" s="80" t="s">
        <v>1989</v>
      </c>
      <c r="AA929" s="83" t="s">
        <v>1988</v>
      </c>
      <c r="AB929" s="83" t="s">
        <v>4363</v>
      </c>
      <c r="AC929" s="104"/>
      <c r="AD929" s="104">
        <v>45701</v>
      </c>
      <c r="AE929" s="104">
        <v>45960</v>
      </c>
      <c r="AF929" s="104"/>
      <c r="AG929" s="104">
        <v>45701</v>
      </c>
      <c r="AH929" s="112" t="s">
        <v>4370</v>
      </c>
      <c r="AI929" s="118"/>
      <c r="AJ929" s="100">
        <f>DBGenzai[[#This Row],[入社日]]</f>
        <v>45701</v>
      </c>
      <c r="AK929" s="343"/>
      <c r="AL929" s="355"/>
      <c r="AM929" s="80"/>
      <c r="AN929" s="355"/>
      <c r="AO929" s="409"/>
      <c r="AP929" s="357"/>
    </row>
    <row r="930" spans="1:42">
      <c r="A930" s="112" t="s">
        <v>114</v>
      </c>
      <c r="B930" s="112">
        <v>230603</v>
      </c>
      <c r="C930" s="113">
        <v>8210116</v>
      </c>
      <c r="D930" s="114" t="s">
        <v>3389</v>
      </c>
      <c r="E930" s="262" t="s">
        <v>2427</v>
      </c>
      <c r="F930" s="82" t="s">
        <v>2427</v>
      </c>
      <c r="G930" s="82"/>
      <c r="H930" s="115" t="s">
        <v>4374</v>
      </c>
      <c r="I930" s="115" t="s">
        <v>4375</v>
      </c>
      <c r="J930" s="112" t="s">
        <v>43</v>
      </c>
      <c r="K930" s="112" t="s">
        <v>44</v>
      </c>
      <c r="L930" s="362">
        <v>34115</v>
      </c>
      <c r="M930" s="112">
        <f ca="1">DATEDIF(DBGenzai[[#This Row],[生年月日]],TODAY(),"Y")</f>
        <v>32</v>
      </c>
      <c r="N930" s="348">
        <v>1500</v>
      </c>
      <c r="O930" s="116"/>
      <c r="P930" s="348">
        <v>2150</v>
      </c>
      <c r="Q930" s="116"/>
      <c r="R930" s="348">
        <f t="shared" si="15"/>
        <v>650</v>
      </c>
      <c r="S930" s="85">
        <v>240000</v>
      </c>
      <c r="T930" s="85">
        <f>IF(OR(DBGenzai[[#This Row],[標準報酬]]="",DBGenzai[[#This Row],[標準報酬]]=0),"",ROUNDUP(_xlfn.XLOOKUP(DBGenzai[[#This Row],[標準報酬]],HDATE23[月  額],HDATE23[健康保険],"",0,1)-0.5,0))</f>
        <v>12036</v>
      </c>
      <c r="U9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5">
        <f ca="1">IF(DBGenzai[[#This Row],[年齢]]&lt;=69,_xlfn.XLOOKUP(DBGenzai[[#This Row],[標準報酬]],HDATE23[月  額],HDATE23[厚生年金],"",0,1),"0")</f>
        <v>21960</v>
      </c>
      <c r="W930" s="117">
        <v>46622</v>
      </c>
      <c r="X9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2" t="s">
        <v>46</v>
      </c>
      <c r="Z930" s="112" t="s">
        <v>2763</v>
      </c>
      <c r="AA930" s="115" t="s">
        <v>2764</v>
      </c>
      <c r="AB930" s="115" t="s">
        <v>2771</v>
      </c>
      <c r="AC930" s="104"/>
      <c r="AD930" s="104">
        <v>45705</v>
      </c>
      <c r="AE930" s="104">
        <v>45728</v>
      </c>
      <c r="AF930" s="104"/>
      <c r="AG930" s="104">
        <v>45705</v>
      </c>
      <c r="AH930" s="112" t="s">
        <v>4391</v>
      </c>
      <c r="AI930" s="118"/>
      <c r="AJ930" s="100">
        <f>DBGenzai[[#This Row],[入社日]]</f>
        <v>45705</v>
      </c>
      <c r="AK930" s="343"/>
      <c r="AL930" s="355"/>
      <c r="AM930" s="80"/>
      <c r="AN930" s="355"/>
      <c r="AO930" s="409"/>
      <c r="AP930" s="357"/>
    </row>
    <row r="931" spans="1:42">
      <c r="A931" s="79" t="s">
        <v>40</v>
      </c>
      <c r="B931" s="80">
        <v>211011</v>
      </c>
      <c r="C931" s="81">
        <v>222031</v>
      </c>
      <c r="D931" s="82" t="s">
        <v>76</v>
      </c>
      <c r="E931" s="262" t="s">
        <v>4623</v>
      </c>
      <c r="F931" s="101" t="s">
        <v>3843</v>
      </c>
      <c r="G931" s="6" t="s">
        <v>4136</v>
      </c>
      <c r="H931" s="83" t="s">
        <v>516</v>
      </c>
      <c r="I931" s="83" t="s">
        <v>517</v>
      </c>
      <c r="J931" s="80" t="s">
        <v>43</v>
      </c>
      <c r="K931" s="80" t="s">
        <v>44</v>
      </c>
      <c r="L931" s="84">
        <v>35351</v>
      </c>
      <c r="M931" s="80">
        <f ca="1">DATEDIF(DBGenzai[[#This Row],[生年月日]],TODAY(),"Y")</f>
        <v>29</v>
      </c>
      <c r="N931" s="347">
        <v>1420</v>
      </c>
      <c r="O931" s="85"/>
      <c r="P931" s="347">
        <v>1820</v>
      </c>
      <c r="Q931" s="85" t="s">
        <v>80</v>
      </c>
      <c r="R931" s="347">
        <f t="shared" si="15"/>
        <v>400</v>
      </c>
      <c r="S931" s="85">
        <v>280000</v>
      </c>
      <c r="T931" s="78">
        <f>IF(OR(DBGenzai[[#This Row],[標準報酬]]="",DBGenzai[[#This Row],[標準報酬]]=0),"",ROUNDUP(_xlfn.XLOOKUP(DBGenzai[[#This Row],[標準報酬]],HDATE23[月  額],HDATE23[健康保険],"",0,1)-0.5,0))</f>
        <v>14042</v>
      </c>
      <c r="U9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5">
        <f ca="1">IF(DBGenzai[[#This Row],[年齢]]&lt;=69,_xlfn.XLOOKUP(DBGenzai[[#This Row],[標準報酬]],HDATE23[月  額],HDATE23[厚生年金],"",0,1),"0")</f>
        <v>25620</v>
      </c>
      <c r="W931" s="86">
        <v>46528</v>
      </c>
      <c r="X93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2" t="s">
        <v>46</v>
      </c>
      <c r="Z931" s="80" t="s">
        <v>124</v>
      </c>
      <c r="AA931" s="83" t="s">
        <v>125</v>
      </c>
      <c r="AB931" s="83" t="s">
        <v>126</v>
      </c>
      <c r="AC931" s="87">
        <v>44475</v>
      </c>
      <c r="AD931" s="104">
        <v>45705</v>
      </c>
      <c r="AE931" s="87">
        <v>46052</v>
      </c>
      <c r="AF931" s="87"/>
      <c r="AG931" s="104">
        <v>45705</v>
      </c>
      <c r="AH931" s="87" t="s">
        <v>4434</v>
      </c>
      <c r="AJ931" s="100">
        <f>DBGenzai[[#This Row],[入社日]]</f>
        <v>45705</v>
      </c>
      <c r="AK931" s="343"/>
      <c r="AL931" s="355"/>
      <c r="AM931" s="77"/>
      <c r="AN931" s="355"/>
      <c r="AO931" s="345" t="s">
        <v>4396</v>
      </c>
    </row>
    <row r="932" spans="1:42">
      <c r="A932" s="112" t="s">
        <v>40</v>
      </c>
      <c r="B932" s="112">
        <v>230704</v>
      </c>
      <c r="C932" s="113">
        <v>5678</v>
      </c>
      <c r="D932" s="82" t="s">
        <v>4304</v>
      </c>
      <c r="E932" s="275" t="s">
        <v>4672</v>
      </c>
      <c r="F932" s="101" t="s">
        <v>4071</v>
      </c>
      <c r="G932" s="101" t="s">
        <v>3153</v>
      </c>
      <c r="H932" s="115" t="s">
        <v>2792</v>
      </c>
      <c r="I932" s="115" t="s">
        <v>2793</v>
      </c>
      <c r="J932" s="112" t="s">
        <v>43</v>
      </c>
      <c r="K932" s="112" t="s">
        <v>44</v>
      </c>
      <c r="L932" s="362">
        <v>34363</v>
      </c>
      <c r="M932" s="112">
        <f ca="1">DATEDIF(DBGenzai[[#This Row],[生年月日]],TODAY(),"Y")</f>
        <v>31</v>
      </c>
      <c r="N932" s="348">
        <v>1300</v>
      </c>
      <c r="O932" s="116"/>
      <c r="P932" s="348">
        <v>1800</v>
      </c>
      <c r="Q932" s="116"/>
      <c r="R932" s="348">
        <f t="shared" si="15"/>
        <v>500</v>
      </c>
      <c r="S932" s="85">
        <v>260000</v>
      </c>
      <c r="T932" s="85">
        <f>IF(OR(DBGenzai[[#This Row],[標準報酬]]="",DBGenzai[[#This Row],[標準報酬]]=0),"",ROUNDUP(_xlfn.XLOOKUP(DBGenzai[[#This Row],[標準報酬]],HDATE23[月  額],HDATE23[健康保険],"",0,1)-0.5,0))</f>
        <v>13039</v>
      </c>
      <c r="U9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5">
        <f ca="1">IF(DBGenzai[[#This Row],[年齢]]&lt;=69,_xlfn.XLOOKUP(DBGenzai[[#This Row],[標準報酬]],HDATE23[月  額],HDATE23[厚生年金],"",0,1),"0")</f>
        <v>23790</v>
      </c>
      <c r="W932" s="117">
        <v>46598</v>
      </c>
      <c r="X93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2" s="114" t="s">
        <v>1712</v>
      </c>
      <c r="Z932" s="112" t="s">
        <v>4386</v>
      </c>
      <c r="AA932" s="115" t="s">
        <v>4387</v>
      </c>
      <c r="AB932" s="115" t="s">
        <v>4422</v>
      </c>
      <c r="AC932" s="104">
        <v>45207</v>
      </c>
      <c r="AD932" s="104">
        <v>45112</v>
      </c>
      <c r="AE932" s="104"/>
      <c r="AF932" s="104"/>
      <c r="AG932" s="104" t="s">
        <v>2809</v>
      </c>
      <c r="AH932" s="112" t="s">
        <v>2811</v>
      </c>
      <c r="AI932" s="118" t="s">
        <v>4305</v>
      </c>
      <c r="AJ932" s="100">
        <f>DBGenzai[[#This Row],[入社日]]</f>
        <v>45112</v>
      </c>
      <c r="AK932" s="343"/>
      <c r="AL932" s="355"/>
      <c r="AM932" s="80"/>
      <c r="AN932" s="355"/>
      <c r="AO932" s="409"/>
      <c r="AP932" s="357"/>
    </row>
    <row r="933" spans="1:42">
      <c r="A933" s="80" t="s">
        <v>40</v>
      </c>
      <c r="B933" s="80">
        <v>210416</v>
      </c>
      <c r="C933" s="81">
        <v>242016</v>
      </c>
      <c r="D933" s="82" t="s">
        <v>95</v>
      </c>
      <c r="E933" s="275" t="s">
        <v>4626</v>
      </c>
      <c r="F933" s="256" t="s">
        <v>1983</v>
      </c>
      <c r="G933" s="6" t="s">
        <v>2650</v>
      </c>
      <c r="H933" s="83" t="s">
        <v>290</v>
      </c>
      <c r="I933" s="83" t="s">
        <v>291</v>
      </c>
      <c r="J933" s="80" t="s">
        <v>43</v>
      </c>
      <c r="K933" s="80" t="s">
        <v>44</v>
      </c>
      <c r="L933" s="84">
        <v>33527</v>
      </c>
      <c r="M933" s="80">
        <f ca="1">DATEDIF(DBGenzai[[#This Row],[生年月日]],TODAY(),"Y")</f>
        <v>34</v>
      </c>
      <c r="N933" s="347">
        <v>1410</v>
      </c>
      <c r="O933" s="85"/>
      <c r="P933" s="347">
        <v>1850</v>
      </c>
      <c r="Q933" s="85"/>
      <c r="R933" s="347">
        <f t="shared" si="15"/>
        <v>440</v>
      </c>
      <c r="S933" s="85">
        <v>300000</v>
      </c>
      <c r="T933" s="85">
        <f>IF(OR(DBGenzai[[#This Row],[標準報酬]]="",DBGenzai[[#This Row],[標準報酬]]=0),"",ROUNDUP(_xlfn.XLOOKUP(DBGenzai[[#This Row],[標準報酬]],HDATE23[月  額],HDATE23[健康保険],"",0,1)-0.5,0))</f>
        <v>15045</v>
      </c>
      <c r="U93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5">
        <f ca="1">IF(DBGenzai[[#This Row],[年齢]]&lt;=69,_xlfn.XLOOKUP(DBGenzai[[#This Row],[標準報酬]],HDATE23[月  額],HDATE23[厚生年金],"",0,1),"0")</f>
        <v>27450</v>
      </c>
      <c r="W933" s="86">
        <v>46529</v>
      </c>
      <c r="X93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2" t="s">
        <v>46</v>
      </c>
      <c r="Z933" s="80" t="s">
        <v>135</v>
      </c>
      <c r="AA933" s="83" t="s">
        <v>1919</v>
      </c>
      <c r="AB933" s="94" t="s">
        <v>1918</v>
      </c>
      <c r="AC933" s="104"/>
      <c r="AD933" s="104">
        <v>45707</v>
      </c>
      <c r="AE933" s="104"/>
      <c r="AF933" s="104"/>
      <c r="AG933" s="104">
        <v>45707</v>
      </c>
      <c r="AH933" s="87" t="s">
        <v>4434</v>
      </c>
      <c r="AI933" s="118"/>
      <c r="AJ933" s="100">
        <f>DBGenzai[[#This Row],[入社日]]</f>
        <v>45707</v>
      </c>
      <c r="AK933" s="343"/>
      <c r="AL933" s="355"/>
      <c r="AM933" s="80"/>
      <c r="AN933" s="355"/>
      <c r="AO933" s="409" t="s">
        <v>4394</v>
      </c>
      <c r="AP933" s="357"/>
    </row>
    <row r="934" spans="1:42">
      <c r="A934" s="111" t="s">
        <v>40</v>
      </c>
      <c r="B934" s="112">
        <v>250223</v>
      </c>
      <c r="C934" s="113">
        <v>212055</v>
      </c>
      <c r="D934" s="82" t="s">
        <v>3756</v>
      </c>
      <c r="E934" s="275" t="s">
        <v>4622</v>
      </c>
      <c r="F934" s="82" t="s">
        <v>3088</v>
      </c>
      <c r="G934" s="82" t="s">
        <v>3090</v>
      </c>
      <c r="H934" s="115" t="s">
        <v>4343</v>
      </c>
      <c r="I934" s="115" t="s">
        <v>4344</v>
      </c>
      <c r="J934" s="112" t="s">
        <v>43</v>
      </c>
      <c r="K934" s="112" t="s">
        <v>44</v>
      </c>
      <c r="L934" s="362">
        <v>37162</v>
      </c>
      <c r="M934" s="112">
        <f ca="1">DATEDIF(DBGenzai[[#This Row],[生年月日]],TODAY(),"Y")</f>
        <v>24</v>
      </c>
      <c r="N934" s="348">
        <v>1250</v>
      </c>
      <c r="O934" s="116"/>
      <c r="P934" s="348">
        <v>1650</v>
      </c>
      <c r="Q934" s="116"/>
      <c r="R934" s="348">
        <f t="shared" si="15"/>
        <v>400</v>
      </c>
      <c r="S934" s="85">
        <v>200000</v>
      </c>
      <c r="T934" s="78">
        <f>IF(OR(DBGenzai[[#This Row],[標準報酬]]="",DBGenzai[[#This Row],[標準報酬]]=0),"",ROUNDUP(_xlfn.XLOOKUP(DBGenzai[[#This Row],[標準報酬]],HDATE23[月  額],HDATE23[健康保険],"",0,1)-0.5,0))</f>
        <v>10030</v>
      </c>
      <c r="U9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5">
        <f ca="1">IF(DBGenzai[[#This Row],[年齢]]&lt;=69,_xlfn.XLOOKUP(DBGenzai[[#This Row],[標準報酬]],HDATE23[月  額],HDATE23[厚生年金],"",0,1),"0")</f>
        <v>18300</v>
      </c>
      <c r="W934" s="117">
        <v>46797</v>
      </c>
      <c r="X9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4" t="s">
        <v>1712</v>
      </c>
      <c r="Z934" s="112" t="s">
        <v>1914</v>
      </c>
      <c r="AA934" s="115" t="s">
        <v>4354</v>
      </c>
      <c r="AB934" s="115" t="s">
        <v>4355</v>
      </c>
      <c r="AC934" s="104">
        <v>45702</v>
      </c>
      <c r="AD934" s="104">
        <v>45707</v>
      </c>
      <c r="AE934" s="104"/>
      <c r="AF934" s="104"/>
      <c r="AG934" s="104">
        <v>45707</v>
      </c>
      <c r="AH934" s="87" t="s">
        <v>4434</v>
      </c>
      <c r="AI934" s="118"/>
      <c r="AJ934" s="100">
        <f>DBGenzai[[#This Row],[入社日]]</f>
        <v>45707</v>
      </c>
      <c r="AK934" s="343"/>
      <c r="AL934" s="355"/>
      <c r="AM934" s="80"/>
      <c r="AN934" s="355"/>
      <c r="AO934" s="409"/>
      <c r="AP934" s="357"/>
    </row>
    <row r="935" spans="1:42">
      <c r="A935" s="112" t="s">
        <v>40</v>
      </c>
      <c r="B935" s="112">
        <v>250224</v>
      </c>
      <c r="C935" s="113">
        <v>212054</v>
      </c>
      <c r="D935" s="82" t="s">
        <v>3756</v>
      </c>
      <c r="E935" s="262" t="s">
        <v>4622</v>
      </c>
      <c r="F935" s="82" t="s">
        <v>2641</v>
      </c>
      <c r="G935" s="82" t="s">
        <v>2650</v>
      </c>
      <c r="H935" s="115" t="s">
        <v>4345</v>
      </c>
      <c r="I935" s="115" t="s">
        <v>4346</v>
      </c>
      <c r="J935" s="112" t="s">
        <v>43</v>
      </c>
      <c r="K935" s="112" t="s">
        <v>44</v>
      </c>
      <c r="L935" s="362">
        <v>36739</v>
      </c>
      <c r="M935" s="112">
        <f ca="1">DATEDIF(DBGenzai[[#This Row],[生年月日]],TODAY(),"Y")</f>
        <v>25</v>
      </c>
      <c r="N935" s="348">
        <v>1250</v>
      </c>
      <c r="O935" s="116"/>
      <c r="P935" s="348">
        <v>1650</v>
      </c>
      <c r="Q935" s="116"/>
      <c r="R935" s="348">
        <f t="shared" si="15"/>
        <v>400</v>
      </c>
      <c r="S935" s="85">
        <v>200000</v>
      </c>
      <c r="T935" s="85">
        <f>IF(OR(DBGenzai[[#This Row],[標準報酬]]="",DBGenzai[[#This Row],[標準報酬]]=0),"",ROUNDUP(_xlfn.XLOOKUP(DBGenzai[[#This Row],[標準報酬]],HDATE23[月  額],HDATE23[健康保険],"",0,1)-0.5,0))</f>
        <v>10030</v>
      </c>
      <c r="U9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5">
        <f ca="1">IF(DBGenzai[[#This Row],[年齢]]&lt;=69,_xlfn.XLOOKUP(DBGenzai[[#This Row],[標準報酬]],HDATE23[月  額],HDATE23[厚生年金],"",0,1),"0")</f>
        <v>18300</v>
      </c>
      <c r="W935" s="117">
        <v>46797</v>
      </c>
      <c r="X9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4" t="s">
        <v>1712</v>
      </c>
      <c r="Z935" s="112" t="s">
        <v>1914</v>
      </c>
      <c r="AA935" s="83" t="s">
        <v>731</v>
      </c>
      <c r="AB935" s="83" t="s">
        <v>1912</v>
      </c>
      <c r="AC935" s="104">
        <v>45702</v>
      </c>
      <c r="AD935" s="104">
        <v>45707</v>
      </c>
      <c r="AE935" s="104"/>
      <c r="AF935" s="104"/>
      <c r="AG935" s="104">
        <v>45707</v>
      </c>
      <c r="AH935" s="87" t="s">
        <v>4434</v>
      </c>
      <c r="AI935" s="118"/>
      <c r="AJ935" s="100">
        <f>DBGenzai[[#This Row],[入社日]]</f>
        <v>45707</v>
      </c>
      <c r="AK935" s="343"/>
      <c r="AL935" s="355"/>
      <c r="AM935" s="80"/>
      <c r="AN935" s="355"/>
      <c r="AO935" s="409"/>
      <c r="AP935" s="357"/>
    </row>
    <row r="936" spans="1:42">
      <c r="A936" s="112" t="s">
        <v>40</v>
      </c>
      <c r="B936" s="112">
        <v>250225</v>
      </c>
      <c r="C936" s="113">
        <v>232173</v>
      </c>
      <c r="D936" s="114" t="s">
        <v>152</v>
      </c>
      <c r="E936" s="82" t="s">
        <v>4630</v>
      </c>
      <c r="F936" s="256" t="s">
        <v>3771</v>
      </c>
      <c r="G936" s="256" t="s">
        <v>3772</v>
      </c>
      <c r="H936" s="115" t="s">
        <v>4357</v>
      </c>
      <c r="I936" s="115" t="s">
        <v>4358</v>
      </c>
      <c r="J936" s="112" t="s">
        <v>43</v>
      </c>
      <c r="K936" s="112" t="s">
        <v>44</v>
      </c>
      <c r="L936" s="362">
        <v>32772</v>
      </c>
      <c r="M936" s="112">
        <f ca="1">DATEDIF(DBGenzai[[#This Row],[生年月日]],TODAY(),"Y")</f>
        <v>36</v>
      </c>
      <c r="N936" s="348">
        <v>1400</v>
      </c>
      <c r="O936" s="116"/>
      <c r="P936" s="348">
        <v>1790</v>
      </c>
      <c r="Q936" s="116"/>
      <c r="R936" s="348">
        <f t="shared" si="15"/>
        <v>390</v>
      </c>
      <c r="S936" s="85">
        <v>340000</v>
      </c>
      <c r="T936" s="85">
        <f>IF(OR(DBGenzai[[#This Row],[標準報酬]]="",DBGenzai[[#This Row],[標準報酬]]=0),"",ROUNDUP(_xlfn.XLOOKUP(DBGenzai[[#This Row],[標準報酬]],HDATE23[月  額],HDATE23[健康保険],"",0,1)-0.5,0))</f>
        <v>17051</v>
      </c>
      <c r="U9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5">
        <f ca="1">IF(DBGenzai[[#This Row],[年齢]]&lt;=69,_xlfn.XLOOKUP(DBGenzai[[#This Row],[標準報酬]],HDATE23[月  額],HDATE23[厚生年金],"",0,1),"0")</f>
        <v>31110</v>
      </c>
      <c r="W936" s="117">
        <v>47051</v>
      </c>
      <c r="X9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6" s="82" t="s">
        <v>46</v>
      </c>
      <c r="Z936" s="112" t="s">
        <v>760</v>
      </c>
      <c r="AA936" s="115" t="s">
        <v>5023</v>
      </c>
      <c r="AB936" s="115" t="s">
        <v>5024</v>
      </c>
      <c r="AC936" s="104"/>
      <c r="AD936" s="104">
        <v>45709</v>
      </c>
      <c r="AE936" s="104"/>
      <c r="AF936" s="104"/>
      <c r="AG936" s="104">
        <v>45709</v>
      </c>
      <c r="AH936" s="87" t="s">
        <v>4434</v>
      </c>
      <c r="AI936" s="118"/>
      <c r="AJ936" s="100">
        <f>DBGenzai[[#This Row],[入社日]]</f>
        <v>45709</v>
      </c>
      <c r="AK936" s="343"/>
      <c r="AL936" s="355"/>
      <c r="AM936" s="80"/>
      <c r="AN936" s="355"/>
      <c r="AO936" s="409"/>
      <c r="AP936" s="357"/>
    </row>
    <row r="937" spans="1:42">
      <c r="A937" s="112" t="s">
        <v>40</v>
      </c>
      <c r="B937" s="112">
        <v>210301</v>
      </c>
      <c r="C937" s="113">
        <v>8210118</v>
      </c>
      <c r="D937" s="114" t="s">
        <v>3639</v>
      </c>
      <c r="E937" s="82" t="s">
        <v>2429</v>
      </c>
      <c r="F937" s="82" t="s">
        <v>3160</v>
      </c>
      <c r="G937" s="82"/>
      <c r="H937" s="115" t="s">
        <v>191</v>
      </c>
      <c r="I937" s="115" t="s">
        <v>192</v>
      </c>
      <c r="J937" s="112" t="s">
        <v>43</v>
      </c>
      <c r="K937" s="112" t="s">
        <v>44</v>
      </c>
      <c r="L937" s="362">
        <v>34922</v>
      </c>
      <c r="M937" s="112">
        <f ca="1">DATEDIF(DBGenzai[[#This Row],[生年月日]],TODAY(),"Y")</f>
        <v>30</v>
      </c>
      <c r="N937" s="348">
        <v>1500</v>
      </c>
      <c r="O937" s="116"/>
      <c r="P937" s="348">
        <v>2150</v>
      </c>
      <c r="Q937" s="116"/>
      <c r="R937" s="348">
        <f t="shared" si="15"/>
        <v>650</v>
      </c>
      <c r="S937" s="85">
        <v>320000</v>
      </c>
      <c r="T937" s="85">
        <f>IF(OR(DBGenzai[[#This Row],[標準報酬]]="",DBGenzai[[#This Row],[標準報酬]]=0),"",ROUNDUP(_xlfn.XLOOKUP(DBGenzai[[#This Row],[標準報酬]],HDATE23[月  額],HDATE23[健康保険],"",0,1)-0.5,0))</f>
        <v>16048</v>
      </c>
      <c r="U9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5">
        <f ca="1">IF(DBGenzai[[#This Row],[年齢]]&lt;=69,_xlfn.XLOOKUP(DBGenzai[[#This Row],[標準報酬]],HDATE23[月  額],HDATE23[厚生年金],"",0,1),"0")</f>
        <v>29280</v>
      </c>
      <c r="W937" s="117">
        <v>46650</v>
      </c>
      <c r="X9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2" t="s">
        <v>46</v>
      </c>
      <c r="Z937" s="112" t="s">
        <v>1937</v>
      </c>
      <c r="AA937" s="115" t="s">
        <v>3996</v>
      </c>
      <c r="AB937" s="115" t="s">
        <v>4406</v>
      </c>
      <c r="AC937" s="104" t="s">
        <v>1697</v>
      </c>
      <c r="AD937" s="104">
        <v>45719</v>
      </c>
      <c r="AE937" s="104"/>
      <c r="AF937" s="104"/>
      <c r="AG937" s="104">
        <v>45719</v>
      </c>
      <c r="AH937" s="87" t="s">
        <v>4478</v>
      </c>
      <c r="AI937" s="118"/>
      <c r="AJ937" s="100">
        <f>DBGenzai[[#This Row],[入社日]]</f>
        <v>45719</v>
      </c>
      <c r="AK937" s="343"/>
      <c r="AL937" s="355"/>
      <c r="AM937" s="80"/>
      <c r="AN937" s="355"/>
      <c r="AO937" s="409"/>
      <c r="AP937" s="357"/>
    </row>
    <row r="938" spans="1:42">
      <c r="A938" s="112" t="s">
        <v>40</v>
      </c>
      <c r="B938" s="112">
        <v>210108</v>
      </c>
      <c r="C938" s="113">
        <v>8210119</v>
      </c>
      <c r="D938" s="114" t="s">
        <v>3639</v>
      </c>
      <c r="E938" s="101" t="s">
        <v>4666</v>
      </c>
      <c r="F938" s="101" t="s">
        <v>4475</v>
      </c>
      <c r="G938" s="82"/>
      <c r="H938" s="115" t="s">
        <v>110</v>
      </c>
      <c r="I938" s="115" t="s">
        <v>111</v>
      </c>
      <c r="J938" s="112" t="s">
        <v>43</v>
      </c>
      <c r="K938" s="112" t="s">
        <v>44</v>
      </c>
      <c r="L938" s="362">
        <v>33896</v>
      </c>
      <c r="M938" s="112">
        <f ca="1">DATEDIF(DBGenzai[[#This Row],[生年月日]],TODAY(),"Y")</f>
        <v>33</v>
      </c>
      <c r="N938" s="348">
        <v>1555</v>
      </c>
      <c r="O938" s="116"/>
      <c r="P938" s="348">
        <v>2225</v>
      </c>
      <c r="Q938" s="116"/>
      <c r="R938" s="348">
        <f t="shared" si="15"/>
        <v>670</v>
      </c>
      <c r="S938" s="85">
        <v>360000</v>
      </c>
      <c r="T938" s="85">
        <f>IF(OR(DBGenzai[[#This Row],[標準報酬]]="",DBGenzai[[#This Row],[標準報酬]]=0),"",ROUNDUP(_xlfn.XLOOKUP(DBGenzai[[#This Row],[標準報酬]],HDATE23[月  額],HDATE23[健康保険],"",0,1)-0.5,0))</f>
        <v>18054</v>
      </c>
      <c r="U9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5">
        <f ca="1">IF(DBGenzai[[#This Row],[年齢]]&lt;=69,_xlfn.XLOOKUP(DBGenzai[[#This Row],[標準報酬]],HDATE23[月  額],HDATE23[厚生年金],"",0,1),"0")</f>
        <v>32940</v>
      </c>
      <c r="W938" s="117">
        <v>47267</v>
      </c>
      <c r="X9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2" t="s">
        <v>46</v>
      </c>
      <c r="Z938" s="112" t="s">
        <v>1937</v>
      </c>
      <c r="AA938" s="115" t="s">
        <v>3996</v>
      </c>
      <c r="AB938" s="115" t="s">
        <v>4407</v>
      </c>
      <c r="AC938" s="104" t="s">
        <v>1697</v>
      </c>
      <c r="AD938" s="104">
        <v>45721</v>
      </c>
      <c r="AE938" s="104"/>
      <c r="AF938" s="104"/>
      <c r="AG938" s="104">
        <v>45721</v>
      </c>
      <c r="AH938" s="87" t="s">
        <v>4434</v>
      </c>
      <c r="AI938" s="118"/>
      <c r="AJ938" s="100">
        <f>DBGenzai[[#This Row],[入社日]]</f>
        <v>45721</v>
      </c>
      <c r="AK938" s="343"/>
      <c r="AL938" s="355"/>
      <c r="AM938" s="80"/>
      <c r="AN938" s="355"/>
      <c r="AO938" s="409"/>
      <c r="AP938" s="357"/>
    </row>
    <row r="939" spans="1:42">
      <c r="A939" s="112" t="s">
        <v>40</v>
      </c>
      <c r="B939" s="112">
        <v>250213</v>
      </c>
      <c r="C939" s="113">
        <v>5682</v>
      </c>
      <c r="D939" s="114" t="s">
        <v>2946</v>
      </c>
      <c r="E939" s="82" t="s">
        <v>4673</v>
      </c>
      <c r="F939" s="82" t="s">
        <v>2680</v>
      </c>
      <c r="G939" s="101" t="s">
        <v>3153</v>
      </c>
      <c r="H939" s="115" t="s">
        <v>4329</v>
      </c>
      <c r="I939" s="115" t="s">
        <v>4330</v>
      </c>
      <c r="J939" s="112" t="s">
        <v>2005</v>
      </c>
      <c r="K939" s="112" t="s">
        <v>1768</v>
      </c>
      <c r="L939" s="362">
        <v>31182</v>
      </c>
      <c r="M939" s="112">
        <f ca="1">DATEDIF(DBGenzai[[#This Row],[生年月日]],TODAY(),"Y")</f>
        <v>40</v>
      </c>
      <c r="N939" s="348">
        <v>1300</v>
      </c>
      <c r="O939" s="116"/>
      <c r="P939" s="348">
        <v>1700</v>
      </c>
      <c r="Q939" s="116"/>
      <c r="R939" s="348">
        <f t="shared" si="15"/>
        <v>400</v>
      </c>
      <c r="S939" s="85">
        <v>280000</v>
      </c>
      <c r="T939" s="85">
        <f>IF(OR(DBGenzai[[#This Row],[標準報酬]]="",DBGenzai[[#This Row],[標準報酬]]=0),"",ROUNDUP(_xlfn.XLOOKUP(DBGenzai[[#This Row],[標準報酬]],HDATE23[月  額],HDATE23[健康保険],"",0,1)-0.5,0))</f>
        <v>14042</v>
      </c>
      <c r="U939" s="85">
        <f ca="1">IFERROR(IF(OR(DBGenzai[[#This Row],[年齢]]&lt;=39,DBGenzai[[#This Row],[年齢]]&gt;=65,DBGenzai[[#This Row],[標準報酬]]=""),"0",ROUNDUP(((DBGenzai[[#This Row],[標準報酬]]*0.0159)/2)-0.5,0)),"")</f>
        <v>2226</v>
      </c>
      <c r="V939" s="85">
        <f ca="1">IF(DBGenzai[[#This Row],[年齢]]&lt;=69,_xlfn.XLOOKUP(DBGenzai[[#This Row],[標準報酬]],HDATE23[月  額],HDATE23[厚生年金],"",0,1),"0")</f>
        <v>25620</v>
      </c>
      <c r="W939" s="117">
        <v>47112</v>
      </c>
      <c r="X9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9" s="114" t="s">
        <v>1712</v>
      </c>
      <c r="Z939" s="80" t="s">
        <v>4930</v>
      </c>
      <c r="AA939" s="83" t="s">
        <v>4931</v>
      </c>
      <c r="AB939" s="83" t="s">
        <v>4932</v>
      </c>
      <c r="AC939" s="104"/>
      <c r="AD939" s="104">
        <v>45698</v>
      </c>
      <c r="AE939" s="104"/>
      <c r="AF939" s="104"/>
      <c r="AG939" s="104">
        <v>45698</v>
      </c>
      <c r="AH939" s="112" t="s">
        <v>4369</v>
      </c>
      <c r="AI939" s="118"/>
      <c r="AJ939" s="100">
        <f>DBGenzai[[#This Row],[入社日]]</f>
        <v>45698</v>
      </c>
      <c r="AK939" s="343"/>
      <c r="AL939" s="355"/>
      <c r="AM939" s="80"/>
      <c r="AN939" s="355"/>
      <c r="AO939" s="409"/>
      <c r="AP939" s="357"/>
    </row>
    <row r="940" spans="1:42">
      <c r="A940" s="112" t="s">
        <v>40</v>
      </c>
      <c r="B940" s="112">
        <v>210404</v>
      </c>
      <c r="C940" s="113">
        <v>8210120</v>
      </c>
      <c r="D940" s="114" t="s">
        <v>3389</v>
      </c>
      <c r="E940" s="82" t="s">
        <v>3161</v>
      </c>
      <c r="F940" s="82" t="s">
        <v>3161</v>
      </c>
      <c r="G940" s="82"/>
      <c r="H940" s="115" t="s">
        <v>266</v>
      </c>
      <c r="I940" s="115" t="s">
        <v>267</v>
      </c>
      <c r="J940" s="112" t="s">
        <v>43</v>
      </c>
      <c r="K940" s="112" t="s">
        <v>44</v>
      </c>
      <c r="L940" s="362">
        <v>34845</v>
      </c>
      <c r="M940" s="112">
        <f ca="1">DATEDIF(DBGenzai[[#This Row],[生年月日]],TODAY(),"Y")</f>
        <v>30</v>
      </c>
      <c r="N940" s="348">
        <v>1550</v>
      </c>
      <c r="O940" s="116"/>
      <c r="P940" s="348">
        <v>2150</v>
      </c>
      <c r="Q940" s="116"/>
      <c r="R940" s="348">
        <f t="shared" si="15"/>
        <v>600</v>
      </c>
      <c r="S940" s="85">
        <v>340000</v>
      </c>
      <c r="T940" s="85">
        <f>IF(OR(DBGenzai[[#This Row],[標準報酬]]="",DBGenzai[[#This Row],[標準報酬]]=0),"",ROUNDUP(_xlfn.XLOOKUP(DBGenzai[[#This Row],[標準報酬]],HDATE23[月  額],HDATE23[健康保険],"",0,1)-0.5,0))</f>
        <v>17051</v>
      </c>
      <c r="U9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5">
        <f ca="1">IF(DBGenzai[[#This Row],[年齢]]&lt;=69,_xlfn.XLOOKUP(DBGenzai[[#This Row],[標準報酬]],HDATE23[月  額],HDATE23[厚生年金],"",0,1),"0")</f>
        <v>31110</v>
      </c>
      <c r="W940" s="117">
        <v>47353</v>
      </c>
      <c r="X9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4" t="s">
        <v>46</v>
      </c>
      <c r="Z940" s="112" t="s">
        <v>2397</v>
      </c>
      <c r="AA940" s="115" t="s">
        <v>2398</v>
      </c>
      <c r="AB940" s="115" t="s">
        <v>2494</v>
      </c>
      <c r="AC940" s="104"/>
      <c r="AD940" s="104">
        <v>45726</v>
      </c>
      <c r="AE940" s="104"/>
      <c r="AF940" s="104"/>
      <c r="AG940" s="104">
        <v>45726</v>
      </c>
      <c r="AH940" s="87" t="s">
        <v>4434</v>
      </c>
      <c r="AI940" s="118"/>
      <c r="AJ940" s="100">
        <f>DBGenzai[[#This Row],[入社日]]</f>
        <v>45726</v>
      </c>
      <c r="AK940" s="343"/>
      <c r="AL940" s="355"/>
      <c r="AM940" s="80"/>
      <c r="AN940" s="355"/>
      <c r="AO940" s="409"/>
      <c r="AP940" s="357"/>
    </row>
    <row r="941" spans="1:42">
      <c r="A941" s="112" t="s">
        <v>40</v>
      </c>
      <c r="B941" s="112">
        <v>250304</v>
      </c>
      <c r="C941" s="113">
        <v>8210122</v>
      </c>
      <c r="D941" s="114" t="s">
        <v>3116</v>
      </c>
      <c r="E941" s="82" t="s">
        <v>2427</v>
      </c>
      <c r="F941" s="82" t="s">
        <v>2427</v>
      </c>
      <c r="G941" s="82"/>
      <c r="H941" s="115" t="s">
        <v>4400</v>
      </c>
      <c r="I941" s="115" t="s">
        <v>4401</v>
      </c>
      <c r="J941" s="112" t="s">
        <v>2005</v>
      </c>
      <c r="K941" s="112" t="s">
        <v>1711</v>
      </c>
      <c r="L941" s="362">
        <v>33560</v>
      </c>
      <c r="M941" s="112">
        <f ca="1">DATEDIF(DBGenzai[[#This Row],[生年月日]],TODAY(),"Y")</f>
        <v>34</v>
      </c>
      <c r="N941" s="348">
        <v>1500</v>
      </c>
      <c r="O941" s="116"/>
      <c r="P941" s="348">
        <v>2150</v>
      </c>
      <c r="Q941" s="116"/>
      <c r="R941" s="348">
        <f t="shared" si="15"/>
        <v>650</v>
      </c>
      <c r="S941" s="85">
        <v>360000</v>
      </c>
      <c r="T941" s="85">
        <f>IF(OR(DBGenzai[[#This Row],[標準報酬]]="",DBGenzai[[#This Row],[標準報酬]]=0),"",ROUNDUP(_xlfn.XLOOKUP(DBGenzai[[#This Row],[標準報酬]],HDATE23[月  額],HDATE23[健康保険],"",0,1)-0.5,0))</f>
        <v>18054</v>
      </c>
      <c r="U9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5">
        <f ca="1">IF(DBGenzai[[#This Row],[年齢]]&lt;=69,_xlfn.XLOOKUP(DBGenzai[[#This Row],[標準報酬]],HDATE23[月  額],HDATE23[厚生年金],"",0,1),"0")</f>
        <v>32940</v>
      </c>
      <c r="W941" s="117">
        <v>46248</v>
      </c>
      <c r="X9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4" t="s">
        <v>1712</v>
      </c>
      <c r="Z941" s="112" t="s">
        <v>4215</v>
      </c>
      <c r="AA941" s="115" t="s">
        <v>4487</v>
      </c>
      <c r="AB941" s="115" t="s">
        <v>4488</v>
      </c>
      <c r="AC941" s="104" t="s">
        <v>1697</v>
      </c>
      <c r="AD941" s="104">
        <v>45735</v>
      </c>
      <c r="AE941" s="104"/>
      <c r="AF941" s="104"/>
      <c r="AG941" s="104">
        <v>45735</v>
      </c>
      <c r="AH941" s="112" t="s">
        <v>4486</v>
      </c>
      <c r="AI941" s="118"/>
      <c r="AJ941" s="100">
        <f>DBGenzai[[#This Row],[入社日]]</f>
        <v>45735</v>
      </c>
      <c r="AK941" s="343"/>
      <c r="AL941" s="355"/>
      <c r="AM941" s="80"/>
      <c r="AN941" s="355"/>
      <c r="AO941" s="409"/>
      <c r="AP941" s="357"/>
    </row>
    <row r="942" spans="1:42">
      <c r="A942" s="112" t="s">
        <v>40</v>
      </c>
      <c r="B942" s="112">
        <v>250301</v>
      </c>
      <c r="C942" s="113">
        <v>232175</v>
      </c>
      <c r="D942" s="82" t="s">
        <v>2023</v>
      </c>
      <c r="E942" s="101" t="s">
        <v>4626</v>
      </c>
      <c r="F942" s="256" t="s">
        <v>1723</v>
      </c>
      <c r="G942" s="6" t="s">
        <v>3775</v>
      </c>
      <c r="H942" s="115" t="s">
        <v>4378</v>
      </c>
      <c r="I942" s="115" t="s">
        <v>4379</v>
      </c>
      <c r="J942" s="112" t="s">
        <v>43</v>
      </c>
      <c r="K942" s="112" t="s">
        <v>44</v>
      </c>
      <c r="L942" s="362">
        <v>37267</v>
      </c>
      <c r="M942" s="112">
        <f ca="1">DATEDIF(DBGenzai[[#This Row],[生年月日]],TODAY(),"Y")</f>
        <v>23</v>
      </c>
      <c r="N942" s="348">
        <v>1250</v>
      </c>
      <c r="O942" s="116"/>
      <c r="P942" s="348">
        <v>1660</v>
      </c>
      <c r="Q942" s="116"/>
      <c r="R942" s="348">
        <f t="shared" si="15"/>
        <v>410</v>
      </c>
      <c r="S942" s="85">
        <v>260000</v>
      </c>
      <c r="T942" s="85">
        <f>IF(OR(DBGenzai[[#This Row],[標準報酬]]="",DBGenzai[[#This Row],[標準報酬]]=0),"",ROUNDUP(_xlfn.XLOOKUP(DBGenzai[[#This Row],[標準報酬]],HDATE23[月  額],HDATE23[健康保険],"",0,1)-0.5,0))</f>
        <v>13039</v>
      </c>
      <c r="U9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5">
        <f ca="1">IF(DBGenzai[[#This Row],[年齢]]&lt;=69,_xlfn.XLOOKUP(DBGenzai[[#This Row],[標準報酬]],HDATE23[月  額],HDATE23[厚生年金],"",0,1),"0")</f>
        <v>23790</v>
      </c>
      <c r="W942" s="117">
        <v>46325</v>
      </c>
      <c r="X9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2" s="82" t="s">
        <v>46</v>
      </c>
      <c r="Z942" s="112" t="s">
        <v>208</v>
      </c>
      <c r="AA942" s="115" t="s">
        <v>209</v>
      </c>
      <c r="AB942" s="115" t="s">
        <v>4414</v>
      </c>
      <c r="AC942" s="104"/>
      <c r="AD942" s="104">
        <v>45726</v>
      </c>
      <c r="AE942" s="104"/>
      <c r="AF942" s="104"/>
      <c r="AG942" s="104">
        <v>45726</v>
      </c>
      <c r="AH942" s="112" t="s">
        <v>4413</v>
      </c>
      <c r="AI942" s="118" t="s">
        <v>4382</v>
      </c>
      <c r="AJ942" s="100">
        <f>DBGenzai[[#This Row],[入社日]]</f>
        <v>45726</v>
      </c>
      <c r="AK942" s="385"/>
      <c r="AL942" s="386"/>
      <c r="AM942" s="92"/>
      <c r="AN942" s="386"/>
      <c r="AO942" s="409"/>
      <c r="AP942" s="357"/>
    </row>
    <row r="943" spans="1:42">
      <c r="A943" s="112" t="s">
        <v>40</v>
      </c>
      <c r="B943" s="112">
        <v>250302</v>
      </c>
      <c r="C943" s="112">
        <v>232174</v>
      </c>
      <c r="D943" s="82" t="s">
        <v>2023</v>
      </c>
      <c r="E943" s="101" t="s">
        <v>4626</v>
      </c>
      <c r="F943" s="256" t="s">
        <v>1723</v>
      </c>
      <c r="G943" s="6" t="s">
        <v>3775</v>
      </c>
      <c r="H943" s="115" t="s">
        <v>4380</v>
      </c>
      <c r="I943" s="115" t="s">
        <v>4381</v>
      </c>
      <c r="J943" s="112" t="s">
        <v>43</v>
      </c>
      <c r="K943" s="112" t="s">
        <v>44</v>
      </c>
      <c r="L943" s="362">
        <v>36925</v>
      </c>
      <c r="M943" s="112">
        <f ca="1">DATEDIF(DBGenzai[[#This Row],[生年月日]],TODAY(),"Y")</f>
        <v>24</v>
      </c>
      <c r="N943" s="348">
        <v>1250</v>
      </c>
      <c r="O943" s="116"/>
      <c r="P943" s="348">
        <v>1660</v>
      </c>
      <c r="Q943" s="116"/>
      <c r="R943" s="348">
        <f t="shared" si="15"/>
        <v>410</v>
      </c>
      <c r="S943" s="85">
        <v>200000</v>
      </c>
      <c r="T943" s="85">
        <f>IF(OR(DBGenzai[[#This Row],[標準報酬]]="",DBGenzai[[#This Row],[標準報酬]]=0),"",ROUNDUP(_xlfn.XLOOKUP(DBGenzai[[#This Row],[標準報酬]],HDATE23[月  額],HDATE23[健康保険],"",0,1)-0.5,0))</f>
        <v>10030</v>
      </c>
      <c r="U94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5">
        <f ca="1">IF(DBGenzai[[#This Row],[年齢]]&lt;=69,_xlfn.XLOOKUP(DBGenzai[[#This Row],[標準報酬]],HDATE23[月  額],HDATE23[厚生年金],"",0,1),"0")</f>
        <v>18300</v>
      </c>
      <c r="W943" s="117">
        <v>46344</v>
      </c>
      <c r="X9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3" s="82" t="s">
        <v>46</v>
      </c>
      <c r="Z943" s="112" t="s">
        <v>208</v>
      </c>
      <c r="AA943" s="115" t="s">
        <v>686</v>
      </c>
      <c r="AB943" s="115" t="s">
        <v>4415</v>
      </c>
      <c r="AC943" s="104"/>
      <c r="AD943" s="104">
        <v>45726</v>
      </c>
      <c r="AE943" s="104"/>
      <c r="AF943" s="104"/>
      <c r="AG943" s="104">
        <v>45726</v>
      </c>
      <c r="AH943" s="112" t="s">
        <v>4413</v>
      </c>
      <c r="AI943" s="118" t="s">
        <v>4383</v>
      </c>
      <c r="AJ943" s="100">
        <f>DBGenzai[[#This Row],[入社日]]</f>
        <v>45726</v>
      </c>
      <c r="AK943" s="343"/>
      <c r="AL943" s="355"/>
      <c r="AM943" s="80"/>
      <c r="AN943" s="355"/>
      <c r="AO943" s="409"/>
      <c r="AP943" s="357"/>
    </row>
    <row r="944" spans="1:42">
      <c r="A944" s="112" t="s">
        <v>114</v>
      </c>
      <c r="B944" s="112">
        <v>250303</v>
      </c>
      <c r="C944" s="113"/>
      <c r="D944" s="114" t="s">
        <v>1782</v>
      </c>
      <c r="E944" s="82"/>
      <c r="F944" s="82"/>
      <c r="G944" s="82"/>
      <c r="H944" s="115" t="s">
        <v>4392</v>
      </c>
      <c r="I944" s="115" t="s">
        <v>4390</v>
      </c>
      <c r="J944" s="112" t="s">
        <v>43</v>
      </c>
      <c r="K944" s="112" t="s">
        <v>2540</v>
      </c>
      <c r="L944" s="362">
        <v>31478</v>
      </c>
      <c r="M944" s="112">
        <f ca="1">DATEDIF(DBGenzai[[#This Row],[生年月日]],TODAY(),"Y")</f>
        <v>39</v>
      </c>
      <c r="N944" s="348">
        <v>1300</v>
      </c>
      <c r="O944" s="116"/>
      <c r="P944" s="348">
        <v>1650</v>
      </c>
      <c r="Q944" s="116"/>
      <c r="R944" s="348">
        <f t="shared" si="15"/>
        <v>350</v>
      </c>
      <c r="S944" s="85">
        <v>320000</v>
      </c>
      <c r="T944" s="85">
        <f>IF(OR(DBGenzai[[#This Row],[標準報酬]]="",DBGenzai[[#This Row],[標準報酬]]=0),"",ROUNDUP(_xlfn.XLOOKUP(DBGenzai[[#This Row],[標準報酬]],HDATE23[月  額],HDATE23[健康保険],"",0,1)-0.5,0))</f>
        <v>16048</v>
      </c>
      <c r="U9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5">
        <f ca="1">IF(DBGenzai[[#This Row],[年齢]]&lt;=69,_xlfn.XLOOKUP(DBGenzai[[#This Row],[標準報酬]],HDATE23[月  額],HDATE23[厚生年金],"",0,1),"0")</f>
        <v>29280</v>
      </c>
      <c r="W944" s="117">
        <v>46187</v>
      </c>
      <c r="X9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4" t="s">
        <v>1712</v>
      </c>
      <c r="Z944" s="112" t="s">
        <v>4419</v>
      </c>
      <c r="AA944" s="115" t="s">
        <v>4435</v>
      </c>
      <c r="AB944" s="115" t="s">
        <v>4420</v>
      </c>
      <c r="AC944" s="104">
        <v>45731</v>
      </c>
      <c r="AD944" s="104">
        <v>45733</v>
      </c>
      <c r="AE944" s="104">
        <v>45952</v>
      </c>
      <c r="AF944" s="104"/>
      <c r="AG944" s="104">
        <v>45733</v>
      </c>
      <c r="AH944" s="87" t="s">
        <v>4478</v>
      </c>
      <c r="AI944" s="118"/>
      <c r="AJ944" s="100">
        <f>DBGenzai[[#This Row],[入社日]]</f>
        <v>45733</v>
      </c>
      <c r="AK944" s="343"/>
      <c r="AL944" s="355"/>
      <c r="AM944" s="80"/>
      <c r="AN944" s="355"/>
      <c r="AO944" s="409"/>
      <c r="AP944" s="357"/>
    </row>
    <row r="945" spans="1:42">
      <c r="A945" s="112" t="s">
        <v>40</v>
      </c>
      <c r="B945" s="112">
        <v>201202</v>
      </c>
      <c r="C945" s="113">
        <v>8210124</v>
      </c>
      <c r="D945" s="114" t="s">
        <v>3639</v>
      </c>
      <c r="E945" s="82" t="s">
        <v>4475</v>
      </c>
      <c r="F945" s="82" t="s">
        <v>4475</v>
      </c>
      <c r="G945" s="82"/>
      <c r="H945" s="115" t="s">
        <v>4747</v>
      </c>
      <c r="I945" s="115" t="s">
        <v>84</v>
      </c>
      <c r="J945" s="112" t="s">
        <v>43</v>
      </c>
      <c r="K945" s="112" t="s">
        <v>44</v>
      </c>
      <c r="L945" s="362">
        <v>35115</v>
      </c>
      <c r="M945" s="112">
        <f ca="1">DATEDIF(DBGenzai[[#This Row],[生年月日]],TODAY(),"Y")</f>
        <v>29</v>
      </c>
      <c r="N945" s="348">
        <v>1500</v>
      </c>
      <c r="O945" s="116"/>
      <c r="P945" s="348">
        <v>2150</v>
      </c>
      <c r="Q945" s="116"/>
      <c r="R945" s="348">
        <f t="shared" si="15"/>
        <v>650</v>
      </c>
      <c r="S945" s="85">
        <v>240000</v>
      </c>
      <c r="T945" s="85">
        <f>IF(OR(DBGenzai[[#This Row],[標準報酬]]="",DBGenzai[[#This Row],[標準報酬]]=0),"",ROUNDUP(_xlfn.XLOOKUP(DBGenzai[[#This Row],[標準報酬]],HDATE23[月  額],HDATE23[健康保険],"",0,1)-0.5,0))</f>
        <v>12036</v>
      </c>
      <c r="U9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5">
        <f ca="1">IF(DBGenzai[[#This Row],[年齢]]&lt;=69,_xlfn.XLOOKUP(DBGenzai[[#This Row],[標準報酬]],HDATE23[月  額],HDATE23[厚生年金],"",0,1),"0")</f>
        <v>21960</v>
      </c>
      <c r="W945" s="117">
        <v>46659</v>
      </c>
      <c r="X9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4" t="s">
        <v>46</v>
      </c>
      <c r="Z945" s="112" t="s">
        <v>3441</v>
      </c>
      <c r="AA945" s="115" t="s">
        <v>3442</v>
      </c>
      <c r="AB945" s="115" t="s">
        <v>3443</v>
      </c>
      <c r="AC945" s="104" t="s">
        <v>1697</v>
      </c>
      <c r="AD945" s="104">
        <v>45748</v>
      </c>
      <c r="AE945" s="104"/>
      <c r="AF945" s="104"/>
      <c r="AG945" s="104">
        <v>45748</v>
      </c>
      <c r="AH945" s="104" t="s">
        <v>3691</v>
      </c>
      <c r="AI945" s="118"/>
      <c r="AJ945" s="100">
        <f>DBGenzai[[#This Row],[入社日]]</f>
        <v>45748</v>
      </c>
      <c r="AK945" s="343"/>
      <c r="AL945" s="355"/>
      <c r="AM945" s="80"/>
      <c r="AN945" s="355"/>
      <c r="AO945" s="409"/>
      <c r="AP945" s="357"/>
    </row>
    <row r="946" spans="1:42">
      <c r="A946" s="112" t="s">
        <v>114</v>
      </c>
      <c r="B946" s="112">
        <v>250305</v>
      </c>
      <c r="C946" s="113">
        <v>8210121</v>
      </c>
      <c r="D946" s="114" t="s">
        <v>3116</v>
      </c>
      <c r="E946" s="82" t="s">
        <v>3161</v>
      </c>
      <c r="F946" s="82" t="s">
        <v>3161</v>
      </c>
      <c r="G946" s="82"/>
      <c r="H946" s="115" t="s">
        <v>4402</v>
      </c>
      <c r="I946" s="115" t="s">
        <v>4403</v>
      </c>
      <c r="J946" s="112" t="s">
        <v>2005</v>
      </c>
      <c r="K946" s="112" t="s">
        <v>1711</v>
      </c>
      <c r="L946" s="362">
        <v>34957</v>
      </c>
      <c r="M946" s="112">
        <f ca="1">DATEDIF(DBGenzai[[#This Row],[生年月日]],TODAY(),"Y")</f>
        <v>30</v>
      </c>
      <c r="N946" s="348">
        <v>1500</v>
      </c>
      <c r="O946" s="116"/>
      <c r="P946" s="348">
        <v>2150</v>
      </c>
      <c r="Q946" s="116"/>
      <c r="R946" s="348">
        <f t="shared" si="15"/>
        <v>650</v>
      </c>
      <c r="S946" s="85">
        <v>260000</v>
      </c>
      <c r="T946" s="85">
        <f>IF(OR(DBGenzai[[#This Row],[標準報酬]]="",DBGenzai[[#This Row],[標準報酬]]=0),"",ROUNDUP(_xlfn.XLOOKUP(DBGenzai[[#This Row],[標準報酬]],HDATE23[月  額],HDATE23[健康保険],"",0,1)-0.5,0))</f>
        <v>13039</v>
      </c>
      <c r="U9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5">
        <f ca="1">IF(DBGenzai[[#This Row],[年齢]]&lt;=69,_xlfn.XLOOKUP(DBGenzai[[#This Row],[標準報酬]],HDATE23[月  額],HDATE23[厚生年金],"",0,1),"0")</f>
        <v>23790</v>
      </c>
      <c r="W946" s="117">
        <v>45962</v>
      </c>
      <c r="X9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4" t="s">
        <v>1712</v>
      </c>
      <c r="Z946" s="112" t="s">
        <v>2569</v>
      </c>
      <c r="AA946" s="115" t="s">
        <v>2570</v>
      </c>
      <c r="AB946" s="115" t="s">
        <v>4489</v>
      </c>
      <c r="AC946" s="104" t="s">
        <v>1697</v>
      </c>
      <c r="AD946" s="104">
        <v>45735</v>
      </c>
      <c r="AE946" s="104">
        <v>45769</v>
      </c>
      <c r="AF946" s="104"/>
      <c r="AG946" s="104">
        <v>45735</v>
      </c>
      <c r="AH946" s="112" t="s">
        <v>4486</v>
      </c>
      <c r="AI946" s="118"/>
      <c r="AJ946" s="100">
        <f>DBGenzai[[#This Row],[入社日]]</f>
        <v>45735</v>
      </c>
      <c r="AK946" s="343"/>
      <c r="AL946" s="355"/>
      <c r="AM946" s="80"/>
      <c r="AN946" s="355"/>
      <c r="AO946" s="409"/>
      <c r="AP946" s="357"/>
    </row>
    <row r="947" spans="1:42">
      <c r="A947" s="112" t="s">
        <v>114</v>
      </c>
      <c r="B947" s="112">
        <v>250306</v>
      </c>
      <c r="C947" s="113">
        <v>8210123</v>
      </c>
      <c r="D947" s="114" t="s">
        <v>3116</v>
      </c>
      <c r="E947" s="82" t="s">
        <v>4443</v>
      </c>
      <c r="F947" s="82" t="s">
        <v>4443</v>
      </c>
      <c r="G947" s="82"/>
      <c r="H947" s="115" t="s">
        <v>4409</v>
      </c>
      <c r="I947" s="115" t="s">
        <v>4410</v>
      </c>
      <c r="J947" s="112" t="s">
        <v>2005</v>
      </c>
      <c r="K947" s="112" t="s">
        <v>1711</v>
      </c>
      <c r="L947" s="362">
        <v>34805</v>
      </c>
      <c r="M947" s="112">
        <f ca="1">DATEDIF(DBGenzai[[#This Row],[生年月日]],TODAY(),"Y")</f>
        <v>30</v>
      </c>
      <c r="N947" s="348">
        <v>1500</v>
      </c>
      <c r="O947" s="116"/>
      <c r="P947" s="348">
        <v>2150</v>
      </c>
      <c r="Q947" s="116"/>
      <c r="R947" s="348">
        <f t="shared" si="15"/>
        <v>650</v>
      </c>
      <c r="S947" s="85">
        <v>260000</v>
      </c>
      <c r="T947" s="85">
        <f>IF(OR(DBGenzai[[#This Row],[標準報酬]]="",DBGenzai[[#This Row],[標準報酬]]=0),"",ROUNDUP(_xlfn.XLOOKUP(DBGenzai[[#This Row],[標準報酬]],HDATE23[月  額],HDATE23[健康保険],"",0,1)-0.5,0))</f>
        <v>13039</v>
      </c>
      <c r="U9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5">
        <f ca="1">IF(DBGenzai[[#This Row],[年齢]]&lt;=69,_xlfn.XLOOKUP(DBGenzai[[#This Row],[標準報酬]],HDATE23[月  額],HDATE23[厚生年金],"",0,1),"0")</f>
        <v>23790</v>
      </c>
      <c r="W947" s="117">
        <v>46905</v>
      </c>
      <c r="X9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4" t="s">
        <v>1712</v>
      </c>
      <c r="Z947" s="112" t="s">
        <v>2763</v>
      </c>
      <c r="AA947" s="115" t="s">
        <v>4584</v>
      </c>
      <c r="AB947" s="115" t="s">
        <v>4585</v>
      </c>
      <c r="AC947" s="104"/>
      <c r="AD947" s="104">
        <v>45735</v>
      </c>
      <c r="AE947" s="104">
        <v>45800</v>
      </c>
      <c r="AF947" s="104"/>
      <c r="AG947" s="104">
        <v>45735</v>
      </c>
      <c r="AH947" s="112" t="s">
        <v>4486</v>
      </c>
      <c r="AI947" s="118"/>
      <c r="AJ947" s="100">
        <f>DBGenzai[[#This Row],[入社日]]</f>
        <v>45735</v>
      </c>
      <c r="AK947" s="343"/>
      <c r="AL947" s="355"/>
      <c r="AM947" s="80"/>
      <c r="AN947" s="355"/>
      <c r="AO947" s="409"/>
      <c r="AP947" s="357"/>
    </row>
    <row r="948" spans="1:42">
      <c r="A948" s="112" t="s">
        <v>40</v>
      </c>
      <c r="B948" s="112">
        <v>250310</v>
      </c>
      <c r="C948" s="113">
        <v>222085</v>
      </c>
      <c r="D948" s="82" t="s">
        <v>3841</v>
      </c>
      <c r="E948" s="262" t="s">
        <v>4632</v>
      </c>
      <c r="F948" s="82" t="s">
        <v>1979</v>
      </c>
      <c r="G948" s="82" t="s">
        <v>3094</v>
      </c>
      <c r="H948" s="115" t="s">
        <v>4429</v>
      </c>
      <c r="I948" s="115" t="s">
        <v>4430</v>
      </c>
      <c r="J948" s="112" t="s">
        <v>2005</v>
      </c>
      <c r="K948" s="112" t="s">
        <v>1711</v>
      </c>
      <c r="L948" s="362">
        <v>36867</v>
      </c>
      <c r="M948" s="112">
        <f ca="1">DATEDIF(DBGenzai[[#This Row],[生年月日]],TODAY(),"Y")</f>
        <v>25</v>
      </c>
      <c r="N948" s="348">
        <v>1250</v>
      </c>
      <c r="O948" s="116"/>
      <c r="P948" s="348">
        <v>1650</v>
      </c>
      <c r="Q948" s="116"/>
      <c r="R948" s="348">
        <f t="shared" si="15"/>
        <v>400</v>
      </c>
      <c r="S948" s="85">
        <v>200000</v>
      </c>
      <c r="T948" s="85">
        <f>IF(OR(DBGenzai[[#This Row],[標準報酬]]="",DBGenzai[[#This Row],[標準報酬]]=0),"",ROUNDUP(_xlfn.XLOOKUP(DBGenzai[[#This Row],[標準報酬]],HDATE23[月  額],HDATE23[健康保険],"",0,1)-0.5,0))</f>
        <v>10030</v>
      </c>
      <c r="U9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5">
        <f ca="1">IF(DBGenzai[[#This Row],[年齢]]&lt;=69,_xlfn.XLOOKUP(DBGenzai[[#This Row],[標準報酬]],HDATE23[月  額],HDATE23[厚生年金],"",0,1),"0")</f>
        <v>18300</v>
      </c>
      <c r="W948" s="117">
        <v>46825</v>
      </c>
      <c r="X9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4" t="s">
        <v>1712</v>
      </c>
      <c r="Z948" s="112" t="s">
        <v>2013</v>
      </c>
      <c r="AA948" s="115" t="s">
        <v>2870</v>
      </c>
      <c r="AB948" s="115" t="s">
        <v>2874</v>
      </c>
      <c r="AC948" s="104"/>
      <c r="AD948" s="104">
        <v>45736</v>
      </c>
      <c r="AE948" s="104"/>
      <c r="AF948" s="104"/>
      <c r="AG948" s="104">
        <v>45736</v>
      </c>
      <c r="AH948" s="104" t="s">
        <v>3691</v>
      </c>
      <c r="AI948" s="118"/>
      <c r="AJ948" s="100">
        <f>DBGenzai[[#This Row],[入社日]]</f>
        <v>45736</v>
      </c>
      <c r="AK948" s="343"/>
      <c r="AL948" s="355"/>
      <c r="AM948" s="80"/>
      <c r="AN948" s="355"/>
      <c r="AO948" s="409"/>
      <c r="AP948" s="357"/>
    </row>
    <row r="949" spans="1:42">
      <c r="A949" s="112" t="s">
        <v>40</v>
      </c>
      <c r="B949" s="112">
        <v>250307</v>
      </c>
      <c r="C949" s="113">
        <v>242129</v>
      </c>
      <c r="D949" s="114" t="s">
        <v>95</v>
      </c>
      <c r="E949" s="82" t="s">
        <v>4625</v>
      </c>
      <c r="F949" s="82" t="s">
        <v>1855</v>
      </c>
      <c r="G949" s="82" t="s">
        <v>4544</v>
      </c>
      <c r="H949" s="115" t="s">
        <v>4477</v>
      </c>
      <c r="I949" s="115" t="s">
        <v>4424</v>
      </c>
      <c r="J949" s="112" t="s">
        <v>2005</v>
      </c>
      <c r="K949" s="112" t="s">
        <v>1711</v>
      </c>
      <c r="L949" s="362">
        <v>37535</v>
      </c>
      <c r="M949" s="112">
        <f ca="1">DATEDIF(DBGenzai[[#This Row],[生年月日]],TODAY(),"Y")</f>
        <v>23</v>
      </c>
      <c r="N949" s="348">
        <v>1250</v>
      </c>
      <c r="O949" s="116"/>
      <c r="P949" s="348">
        <v>1650</v>
      </c>
      <c r="Q949" s="116"/>
      <c r="R949" s="348">
        <f t="shared" si="15"/>
        <v>400</v>
      </c>
      <c r="S949" s="85">
        <v>190000</v>
      </c>
      <c r="T949" s="85">
        <f>IF(OR(DBGenzai[[#This Row],[標準報酬]]="",DBGenzai[[#This Row],[標準報酬]]=0),"",ROUNDUP(_xlfn.XLOOKUP(DBGenzai[[#This Row],[標準報酬]],HDATE23[月  額],HDATE23[健康保険],"",0,1)-0.5,0))</f>
        <v>9528</v>
      </c>
      <c r="U9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5">
        <f ca="1">IF(DBGenzai[[#This Row],[年齢]]&lt;=69,_xlfn.XLOOKUP(DBGenzai[[#This Row],[標準報酬]],HDATE23[月  額],HDATE23[厚生年金],"",0,1),"0")</f>
        <v>17385</v>
      </c>
      <c r="W949" s="117">
        <v>46825</v>
      </c>
      <c r="X9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4" t="s">
        <v>1712</v>
      </c>
      <c r="Z949" s="80" t="s">
        <v>105</v>
      </c>
      <c r="AA949" s="83" t="s">
        <v>481</v>
      </c>
      <c r="AB949" s="83" t="s">
        <v>482</v>
      </c>
      <c r="AC949" s="104"/>
      <c r="AD949" s="104">
        <v>45736</v>
      </c>
      <c r="AE949" s="104"/>
      <c r="AF949" s="104"/>
      <c r="AG949" s="104">
        <v>45736</v>
      </c>
      <c r="AH949" s="104" t="s">
        <v>3691</v>
      </c>
      <c r="AI949" s="118"/>
      <c r="AJ949" s="100">
        <f>DBGenzai[[#This Row],[入社日]]</f>
        <v>45736</v>
      </c>
      <c r="AK949" s="343"/>
      <c r="AL949" s="355"/>
      <c r="AM949" s="80"/>
      <c r="AN949" s="355"/>
      <c r="AO949" s="409"/>
      <c r="AP949" s="357"/>
    </row>
    <row r="950" spans="1:42">
      <c r="A950" s="112" t="s">
        <v>40</v>
      </c>
      <c r="B950" s="112">
        <v>250308</v>
      </c>
      <c r="C950" s="113">
        <v>242128</v>
      </c>
      <c r="D950" s="114" t="s">
        <v>95</v>
      </c>
      <c r="E950" s="82" t="s">
        <v>4625</v>
      </c>
      <c r="F950" s="82" t="s">
        <v>1987</v>
      </c>
      <c r="G950" s="82" t="s">
        <v>3094</v>
      </c>
      <c r="H950" s="115" t="s">
        <v>4425</v>
      </c>
      <c r="I950" s="115" t="s">
        <v>4426</v>
      </c>
      <c r="J950" s="112" t="s">
        <v>2005</v>
      </c>
      <c r="K950" s="112" t="s">
        <v>1711</v>
      </c>
      <c r="L950" s="362">
        <v>37525</v>
      </c>
      <c r="M950" s="112">
        <f ca="1">DATEDIF(DBGenzai[[#This Row],[生年月日]],TODAY(),"Y")</f>
        <v>23</v>
      </c>
      <c r="N950" s="348">
        <v>1250</v>
      </c>
      <c r="O950" s="116"/>
      <c r="P950" s="348">
        <v>1650</v>
      </c>
      <c r="Q950" s="116"/>
      <c r="R950" s="348">
        <f t="shared" si="15"/>
        <v>400</v>
      </c>
      <c r="S950" s="85">
        <v>220000</v>
      </c>
      <c r="T950" s="85">
        <f>IF(OR(DBGenzai[[#This Row],[標準報酬]]="",DBGenzai[[#This Row],[標準報酬]]=0),"",ROUNDUP(_xlfn.XLOOKUP(DBGenzai[[#This Row],[標準報酬]],HDATE23[月  額],HDATE23[健康保険],"",0,1)-0.5,0))</f>
        <v>11033</v>
      </c>
      <c r="U9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5">
        <f ca="1">IF(DBGenzai[[#This Row],[年齢]]&lt;=69,_xlfn.XLOOKUP(DBGenzai[[#This Row],[標準報酬]],HDATE23[月  額],HDATE23[厚生年金],"",0,1),"0")</f>
        <v>20130</v>
      </c>
      <c r="W950" s="117">
        <v>46825</v>
      </c>
      <c r="X9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4" t="s">
        <v>1712</v>
      </c>
      <c r="Z950" s="112" t="s">
        <v>3409</v>
      </c>
      <c r="AA950" s="115" t="s">
        <v>3407</v>
      </c>
      <c r="AB950" s="115" t="s">
        <v>3412</v>
      </c>
      <c r="AC950" s="104"/>
      <c r="AD950" s="104">
        <v>45736</v>
      </c>
      <c r="AE950" s="104"/>
      <c r="AF950" s="104"/>
      <c r="AG950" s="104">
        <v>45736</v>
      </c>
      <c r="AH950" s="104" t="s">
        <v>3691</v>
      </c>
      <c r="AI950" s="118"/>
      <c r="AJ950" s="100">
        <f>DBGenzai[[#This Row],[入社日]]</f>
        <v>45736</v>
      </c>
      <c r="AK950" s="343"/>
      <c r="AL950" s="355"/>
      <c r="AM950" s="80"/>
      <c r="AN950" s="355"/>
      <c r="AO950" s="409" t="s">
        <v>4505</v>
      </c>
      <c r="AP950" s="357"/>
    </row>
    <row r="951" spans="1:42">
      <c r="A951" s="112" t="s">
        <v>40</v>
      </c>
      <c r="B951" s="112">
        <v>250309</v>
      </c>
      <c r="C951" s="113">
        <v>242127</v>
      </c>
      <c r="D951" s="114" t="s">
        <v>95</v>
      </c>
      <c r="E951" s="82" t="s">
        <v>4625</v>
      </c>
      <c r="F951" s="82" t="s">
        <v>3914</v>
      </c>
      <c r="G951" s="82" t="s">
        <v>3094</v>
      </c>
      <c r="H951" s="115" t="s">
        <v>4427</v>
      </c>
      <c r="I951" s="115" t="s">
        <v>4428</v>
      </c>
      <c r="J951" s="112" t="s">
        <v>2005</v>
      </c>
      <c r="K951" s="112" t="s">
        <v>1711</v>
      </c>
      <c r="L951" s="362">
        <v>37136</v>
      </c>
      <c r="M951" s="112">
        <f ca="1">DATEDIF(DBGenzai[[#This Row],[生年月日]],TODAY(),"Y")</f>
        <v>24</v>
      </c>
      <c r="N951" s="348">
        <v>1250</v>
      </c>
      <c r="O951" s="116"/>
      <c r="P951" s="348">
        <v>1650</v>
      </c>
      <c r="Q951" s="116"/>
      <c r="R951" s="348">
        <f t="shared" si="15"/>
        <v>400</v>
      </c>
      <c r="S951" s="85">
        <v>180000</v>
      </c>
      <c r="T951" s="85">
        <f>IF(OR(DBGenzai[[#This Row],[標準報酬]]="",DBGenzai[[#This Row],[標準報酬]]=0),"",ROUNDUP(_xlfn.XLOOKUP(DBGenzai[[#This Row],[標準報酬]],HDATE23[月  額],HDATE23[健康保険],"",0,1)-0.5,0))</f>
        <v>9027</v>
      </c>
      <c r="U9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5">
        <f ca="1">IF(DBGenzai[[#This Row],[年齢]]&lt;=69,_xlfn.XLOOKUP(DBGenzai[[#This Row],[標準報酬]],HDATE23[月  額],HDATE23[厚生年金],"",0,1),"0")</f>
        <v>16470</v>
      </c>
      <c r="W951" s="117">
        <v>46825</v>
      </c>
      <c r="X95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4" t="s">
        <v>1712</v>
      </c>
      <c r="Z951" s="112" t="s">
        <v>3409</v>
      </c>
      <c r="AA951" s="115" t="s">
        <v>3407</v>
      </c>
      <c r="AB951" s="115" t="s">
        <v>3412</v>
      </c>
      <c r="AC951" s="104"/>
      <c r="AD951" s="104">
        <v>45736</v>
      </c>
      <c r="AE951" s="104"/>
      <c r="AF951" s="104"/>
      <c r="AG951" s="104">
        <v>45736</v>
      </c>
      <c r="AH951" s="104" t="s">
        <v>3691</v>
      </c>
      <c r="AI951" s="118"/>
      <c r="AJ951" s="100">
        <f>DBGenzai[[#This Row],[入社日]]</f>
        <v>45736</v>
      </c>
      <c r="AK951" s="343"/>
      <c r="AL951" s="355"/>
      <c r="AM951" s="80"/>
      <c r="AN951" s="355"/>
      <c r="AO951" s="409"/>
      <c r="AP951" s="357"/>
    </row>
    <row r="952" spans="1:42">
      <c r="A952" s="112" t="s">
        <v>40</v>
      </c>
      <c r="B952" s="112">
        <v>250402</v>
      </c>
      <c r="C952" s="113">
        <v>8210125</v>
      </c>
      <c r="D952" s="114" t="s">
        <v>3116</v>
      </c>
      <c r="E952" s="82" t="s">
        <v>4443</v>
      </c>
      <c r="F952" s="82" t="s">
        <v>3163</v>
      </c>
      <c r="G952" s="82"/>
      <c r="H952" s="115" t="s">
        <v>4490</v>
      </c>
      <c r="I952" s="115" t="s">
        <v>4491</v>
      </c>
      <c r="J952" s="112" t="s">
        <v>43</v>
      </c>
      <c r="K952" s="112" t="s">
        <v>44</v>
      </c>
      <c r="L952" s="362">
        <v>33161</v>
      </c>
      <c r="M952" s="112">
        <f ca="1">DATEDIF(DBGenzai[[#This Row],[生年月日]],TODAY(),"Y")</f>
        <v>35</v>
      </c>
      <c r="N952" s="348">
        <v>1500</v>
      </c>
      <c r="O952" s="116"/>
      <c r="P952" s="348">
        <v>2150</v>
      </c>
      <c r="Q952" s="116"/>
      <c r="R952" s="348">
        <f t="shared" si="15"/>
        <v>650</v>
      </c>
      <c r="S952" s="85">
        <v>240000</v>
      </c>
      <c r="T952" s="85">
        <f>IF(OR(DBGenzai[[#This Row],[標準報酬]]="",DBGenzai[[#This Row],[標準報酬]]=0),"",ROUNDUP(_xlfn.XLOOKUP(DBGenzai[[#This Row],[標準報酬]],HDATE23[月  額],HDATE23[健康保険],"",0,1)-0.5,0))</f>
        <v>12036</v>
      </c>
      <c r="U9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5">
        <f ca="1">IF(DBGenzai[[#This Row],[年齢]]&lt;=69,_xlfn.XLOOKUP(DBGenzai[[#This Row],[標準報酬]],HDATE23[月  額],HDATE23[厚生年金],"",0,1),"0")</f>
        <v>21960</v>
      </c>
      <c r="W952" s="117">
        <v>46676</v>
      </c>
      <c r="X9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4" t="s">
        <v>1712</v>
      </c>
      <c r="Z952" s="112" t="s">
        <v>4531</v>
      </c>
      <c r="AA952" s="115" t="s">
        <v>4529</v>
      </c>
      <c r="AB952" s="115" t="s">
        <v>4530</v>
      </c>
      <c r="AC952" s="104" t="s">
        <v>49</v>
      </c>
      <c r="AD952" s="104">
        <v>45748</v>
      </c>
      <c r="AE952" s="104"/>
      <c r="AF952" s="104"/>
      <c r="AG952" s="104">
        <v>45748</v>
      </c>
      <c r="AH952" s="104" t="s">
        <v>3691</v>
      </c>
      <c r="AI952" s="118"/>
      <c r="AJ952" s="100">
        <f>DBGenzai[[#This Row],[入社日]]</f>
        <v>45748</v>
      </c>
      <c r="AK952" s="343"/>
      <c r="AL952" s="355"/>
      <c r="AM952" s="80"/>
      <c r="AN952" s="355"/>
      <c r="AO952" s="409"/>
      <c r="AP952" s="357"/>
    </row>
    <row r="953" spans="1:42">
      <c r="A953" s="112" t="s">
        <v>40</v>
      </c>
      <c r="B953" s="112">
        <v>250404</v>
      </c>
      <c r="C953" s="113">
        <v>222087</v>
      </c>
      <c r="D953" s="114" t="s">
        <v>3156</v>
      </c>
      <c r="E953" s="82" t="s">
        <v>4623</v>
      </c>
      <c r="F953" s="82" t="s">
        <v>4140</v>
      </c>
      <c r="G953" s="82" t="s">
        <v>2644</v>
      </c>
      <c r="H953" s="115" t="s">
        <v>4494</v>
      </c>
      <c r="I953" s="115" t="s">
        <v>4495</v>
      </c>
      <c r="J953" s="112" t="s">
        <v>43</v>
      </c>
      <c r="K953" s="112" t="s">
        <v>44</v>
      </c>
      <c r="L953" s="362">
        <v>34535</v>
      </c>
      <c r="M953" s="112">
        <f ca="1">DATEDIF(DBGenzai[[#This Row],[生年月日]],TODAY(),"Y")</f>
        <v>31</v>
      </c>
      <c r="N953" s="348">
        <v>1250</v>
      </c>
      <c r="O953" s="116"/>
      <c r="P953" s="348">
        <v>1650</v>
      </c>
      <c r="Q953" s="116"/>
      <c r="R953" s="348">
        <f t="shared" si="15"/>
        <v>400</v>
      </c>
      <c r="S953" s="85">
        <v>200000</v>
      </c>
      <c r="T953" s="85">
        <f>IF(OR(DBGenzai[[#This Row],[標準報酬]]="",DBGenzai[[#This Row],[標準報酬]]=0),"",ROUNDUP(_xlfn.XLOOKUP(DBGenzai[[#This Row],[標準報酬]],HDATE23[月  額],HDATE23[健康保険],"",0,1)-0.5,0))</f>
        <v>10030</v>
      </c>
      <c r="U9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5">
        <f ca="1">IF(DBGenzai[[#This Row],[年齢]]&lt;=69,_xlfn.XLOOKUP(DBGenzai[[#This Row],[標準報酬]],HDATE23[月  額],HDATE23[厚生年金],"",0,1),"0")</f>
        <v>18300</v>
      </c>
      <c r="W953" s="117">
        <v>46837</v>
      </c>
      <c r="X9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4" t="s">
        <v>1712</v>
      </c>
      <c r="Z953" s="112" t="s">
        <v>1719</v>
      </c>
      <c r="AA953" s="115" t="s">
        <v>2487</v>
      </c>
      <c r="AB953" s="115" t="s">
        <v>3367</v>
      </c>
      <c r="AC953" s="104"/>
      <c r="AD953" s="104">
        <v>45748</v>
      </c>
      <c r="AE953" s="104"/>
      <c r="AF953" s="104"/>
      <c r="AG953" s="104">
        <v>45748</v>
      </c>
      <c r="AH953" s="104" t="s">
        <v>3691</v>
      </c>
      <c r="AI953" s="118"/>
      <c r="AJ953" s="100">
        <f>DBGenzai[[#This Row],[入社日]]</f>
        <v>45748</v>
      </c>
      <c r="AK953" s="343"/>
      <c r="AL953" s="355"/>
      <c r="AM953" s="80"/>
      <c r="AN953" s="355"/>
      <c r="AO953" s="409"/>
      <c r="AP953" s="357"/>
    </row>
    <row r="954" spans="1:42">
      <c r="A954" s="112" t="s">
        <v>114</v>
      </c>
      <c r="B954" s="112">
        <v>250405</v>
      </c>
      <c r="C954" s="113"/>
      <c r="D954" s="114" t="s">
        <v>3156</v>
      </c>
      <c r="E954" s="82" t="s">
        <v>4675</v>
      </c>
      <c r="F954" s="82" t="s">
        <v>1858</v>
      </c>
      <c r="G954" s="82" t="s">
        <v>3091</v>
      </c>
      <c r="H954" s="115" t="s">
        <v>4498</v>
      </c>
      <c r="I954" s="115" t="s">
        <v>4499</v>
      </c>
      <c r="J954" s="112" t="s">
        <v>2005</v>
      </c>
      <c r="K954" s="112" t="s">
        <v>1768</v>
      </c>
      <c r="L954" s="362">
        <v>39243</v>
      </c>
      <c r="M954" s="112">
        <f ca="1">DATEDIF(DBGenzai[[#This Row],[生年月日]],TODAY(),"Y")</f>
        <v>18</v>
      </c>
      <c r="N954" s="348">
        <v>1400</v>
      </c>
      <c r="O954" s="116"/>
      <c r="P954" s="348">
        <v>1750</v>
      </c>
      <c r="Q954" s="116"/>
      <c r="R954" s="348">
        <f t="shared" si="15"/>
        <v>350</v>
      </c>
      <c r="S954" s="85">
        <v>220000</v>
      </c>
      <c r="T954" s="85">
        <f>IF(OR(DBGenzai[[#This Row],[標準報酬]]="",DBGenzai[[#This Row],[標準報酬]]=0),"",ROUNDUP(_xlfn.XLOOKUP(DBGenzai[[#This Row],[標準報酬]],HDATE23[月  額],HDATE23[健康保険],"",0,1)-0.5,0))</f>
        <v>11033</v>
      </c>
      <c r="U9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5">
        <f ca="1">IF(DBGenzai[[#This Row],[年齢]]&lt;=69,_xlfn.XLOOKUP(DBGenzai[[#This Row],[標準報酬]],HDATE23[月  額],HDATE23[厚生年金],"",0,1),"0")</f>
        <v>20130</v>
      </c>
      <c r="W954" s="117">
        <v>46675</v>
      </c>
      <c r="X9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4" t="s">
        <v>1880</v>
      </c>
      <c r="Z954" s="112" t="s">
        <v>124</v>
      </c>
      <c r="AA954" s="115" t="s">
        <v>1304</v>
      </c>
      <c r="AB954" s="115" t="s">
        <v>1305</v>
      </c>
      <c r="AC954" s="104" t="s">
        <v>49</v>
      </c>
      <c r="AD954" s="104">
        <v>45748</v>
      </c>
      <c r="AE954" s="104">
        <v>45915</v>
      </c>
      <c r="AF954" s="104"/>
      <c r="AG954" s="104">
        <v>45748</v>
      </c>
      <c r="AH954" s="104" t="s">
        <v>3691</v>
      </c>
      <c r="AI954" s="118"/>
      <c r="AJ954" s="100">
        <f>DBGenzai[[#This Row],[入社日]]</f>
        <v>45748</v>
      </c>
      <c r="AK954" s="343"/>
      <c r="AL954" s="355"/>
      <c r="AM954" s="80"/>
      <c r="AN954" s="355"/>
      <c r="AO954" s="409"/>
      <c r="AP954" s="357"/>
    </row>
    <row r="955" spans="1:42">
      <c r="A955" s="112" t="s">
        <v>40</v>
      </c>
      <c r="B955" s="112">
        <v>250401</v>
      </c>
      <c r="C955" s="113"/>
      <c r="D955" s="114" t="s">
        <v>1845</v>
      </c>
      <c r="E955" s="82"/>
      <c r="F955" s="82"/>
      <c r="G955" s="82"/>
      <c r="H955" s="115" t="s">
        <v>4484</v>
      </c>
      <c r="I955" s="115" t="s">
        <v>4485</v>
      </c>
      <c r="J955" s="112" t="s">
        <v>2005</v>
      </c>
      <c r="K955" s="112" t="s">
        <v>1711</v>
      </c>
      <c r="L955" s="362">
        <v>36421</v>
      </c>
      <c r="M955" s="112">
        <f ca="1">DATEDIF(DBGenzai[[#This Row],[生年月日]],TODAY(),"Y")</f>
        <v>26</v>
      </c>
      <c r="N955" s="348">
        <v>1400</v>
      </c>
      <c r="O955" s="116"/>
      <c r="P955" s="348">
        <v>1900</v>
      </c>
      <c r="Q955" s="116"/>
      <c r="R955" s="348">
        <f t="shared" si="15"/>
        <v>500</v>
      </c>
      <c r="S955" s="85">
        <v>280000</v>
      </c>
      <c r="T955" s="85">
        <f>IF(OR(DBGenzai[[#This Row],[標準報酬]]="",DBGenzai[[#This Row],[標準報酬]]=0),"",ROUNDUP(_xlfn.XLOOKUP(DBGenzai[[#This Row],[標準報酬]],HDATE23[月  額],HDATE23[健康保険],"",0,1)-0.5,0))</f>
        <v>14042</v>
      </c>
      <c r="U9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5">
        <f ca="1">IF(DBGenzai[[#This Row],[年齢]]&lt;=69,_xlfn.XLOOKUP(DBGenzai[[#This Row],[標準報酬]],HDATE23[月  額],HDATE23[厚生年金],"",0,1),"0")</f>
        <v>25620</v>
      </c>
      <c r="W955" s="117">
        <v>47099</v>
      </c>
      <c r="X9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4" t="s">
        <v>1712</v>
      </c>
      <c r="Z955" s="112" t="s">
        <v>217</v>
      </c>
      <c r="AA955" s="115" t="s">
        <v>218</v>
      </c>
      <c r="AB955" s="115" t="s">
        <v>219</v>
      </c>
      <c r="AC955" s="104"/>
      <c r="AD955" s="104">
        <v>45748</v>
      </c>
      <c r="AE955" s="104"/>
      <c r="AF955" s="104"/>
      <c r="AG955" s="104">
        <v>45748</v>
      </c>
      <c r="AH955" s="104" t="s">
        <v>3691</v>
      </c>
      <c r="AI955" s="118"/>
      <c r="AJ955" s="100">
        <f>DBGenzai[[#This Row],[入社日]]</f>
        <v>45748</v>
      </c>
      <c r="AK955" s="343"/>
      <c r="AL955" s="355"/>
      <c r="AM955" s="80"/>
      <c r="AN955" s="355"/>
      <c r="AO955" s="409"/>
      <c r="AP955" s="357"/>
    </row>
    <row r="956" spans="1:42">
      <c r="A956" s="112" t="s">
        <v>114</v>
      </c>
      <c r="B956" s="112">
        <v>250403</v>
      </c>
      <c r="C956" s="113">
        <v>8210126</v>
      </c>
      <c r="D956" s="114" t="s">
        <v>3116</v>
      </c>
      <c r="E956" s="82" t="s">
        <v>2427</v>
      </c>
      <c r="F956" s="82" t="s">
        <v>2427</v>
      </c>
      <c r="G956" s="82"/>
      <c r="H956" s="115" t="s">
        <v>4492</v>
      </c>
      <c r="I956" s="115" t="s">
        <v>4493</v>
      </c>
      <c r="J956" s="112" t="s">
        <v>2005</v>
      </c>
      <c r="K956" s="112" t="s">
        <v>1711</v>
      </c>
      <c r="L956" s="362">
        <v>34905</v>
      </c>
      <c r="M956" s="112">
        <f ca="1">DATEDIF(DBGenzai[[#This Row],[生年月日]],TODAY(),"Y")</f>
        <v>30</v>
      </c>
      <c r="N956" s="348">
        <v>1500</v>
      </c>
      <c r="O956" s="116"/>
      <c r="P956" s="348">
        <v>2150</v>
      </c>
      <c r="Q956" s="116"/>
      <c r="R956" s="348">
        <f t="shared" si="15"/>
        <v>650</v>
      </c>
      <c r="S956" s="85">
        <v>240000</v>
      </c>
      <c r="T956" s="85">
        <f>IF(OR(DBGenzai[[#This Row],[標準報酬]]="",DBGenzai[[#This Row],[標準報酬]]=0),"",ROUNDUP(_xlfn.XLOOKUP(DBGenzai[[#This Row],[標準報酬]],HDATE23[月  額],HDATE23[健康保険],"",0,1)-0.5,0))</f>
        <v>12036</v>
      </c>
      <c r="U9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5">
        <f ca="1">IF(DBGenzai[[#This Row],[年齢]]&lt;=69,_xlfn.XLOOKUP(DBGenzai[[#This Row],[標準報酬]],HDATE23[月  額],HDATE23[厚生年金],"",0,1),"0")</f>
        <v>21960</v>
      </c>
      <c r="W956" s="117">
        <v>46717</v>
      </c>
      <c r="X9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4" t="s">
        <v>1712</v>
      </c>
      <c r="Z956" s="92" t="s">
        <v>1894</v>
      </c>
      <c r="AA956" s="97" t="s">
        <v>4068</v>
      </c>
      <c r="AB956" s="97" t="s">
        <v>4528</v>
      </c>
      <c r="AC956" s="104"/>
      <c r="AD956" s="104">
        <v>45748</v>
      </c>
      <c r="AE956" s="104">
        <v>45869</v>
      </c>
      <c r="AF956" s="104"/>
      <c r="AG956" s="104">
        <v>45748</v>
      </c>
      <c r="AH956" s="104" t="s">
        <v>3691</v>
      </c>
      <c r="AI956" s="118"/>
      <c r="AJ956" s="100">
        <f>DBGenzai[[#This Row],[入社日]]</f>
        <v>45748</v>
      </c>
      <c r="AK956" s="343"/>
      <c r="AL956" s="355"/>
      <c r="AM956" s="80"/>
      <c r="AN956" s="355"/>
      <c r="AO956" s="409"/>
      <c r="AP956" s="357"/>
    </row>
    <row r="957" spans="1:42">
      <c r="A957" s="112" t="s">
        <v>40</v>
      </c>
      <c r="B957" s="112">
        <v>250409</v>
      </c>
      <c r="C957" s="113">
        <v>8210127</v>
      </c>
      <c r="D957" s="114" t="s">
        <v>4510</v>
      </c>
      <c r="E957" s="82" t="s">
        <v>4669</v>
      </c>
      <c r="F957" s="82" t="s">
        <v>2430</v>
      </c>
      <c r="G957" s="82"/>
      <c r="H957" s="115" t="s">
        <v>4513</v>
      </c>
      <c r="I957" s="115" t="s">
        <v>4511</v>
      </c>
      <c r="J957" s="112" t="s">
        <v>2005</v>
      </c>
      <c r="K957" s="112" t="s">
        <v>1711</v>
      </c>
      <c r="L957" s="362">
        <v>35971</v>
      </c>
      <c r="M957" s="112">
        <f ca="1">DATEDIF(DBGenzai[[#This Row],[生年月日]],TODAY(),"Y")</f>
        <v>27</v>
      </c>
      <c r="N957" s="348">
        <v>1500</v>
      </c>
      <c r="O957" s="116"/>
      <c r="P957" s="348">
        <v>2150</v>
      </c>
      <c r="Q957" s="116"/>
      <c r="R957" s="348">
        <f t="shared" si="15"/>
        <v>650</v>
      </c>
      <c r="S957" s="85">
        <v>300000</v>
      </c>
      <c r="T957" s="85">
        <f>IF(OR(DBGenzai[[#This Row],[標準報酬]]="",DBGenzai[[#This Row],[標準報酬]]=0),"",ROUNDUP(_xlfn.XLOOKUP(DBGenzai[[#This Row],[標準報酬]],HDATE23[月  額],HDATE23[健康保険],"",0,1)-0.5,0))</f>
        <v>15045</v>
      </c>
      <c r="U9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5">
        <f ca="1">IF(DBGenzai[[#This Row],[年齢]]&lt;=69,_xlfn.XLOOKUP(DBGenzai[[#This Row],[標準報酬]],HDATE23[月  額],HDATE23[厚生年金],"",0,1),"0")</f>
        <v>27450</v>
      </c>
      <c r="W957" s="117">
        <v>47057</v>
      </c>
      <c r="X9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7" s="114" t="s">
        <v>1712</v>
      </c>
      <c r="Z957" s="112" t="s">
        <v>2397</v>
      </c>
      <c r="AA957" s="115" t="s">
        <v>2398</v>
      </c>
      <c r="AB957" s="115" t="s">
        <v>2494</v>
      </c>
      <c r="AC957" s="104"/>
      <c r="AD957" s="104">
        <v>45759</v>
      </c>
      <c r="AE957" s="104"/>
      <c r="AF957" s="104"/>
      <c r="AG957" s="104">
        <v>45759</v>
      </c>
      <c r="AH957" s="112" t="s">
        <v>3704</v>
      </c>
      <c r="AI957" s="118"/>
      <c r="AJ957" s="100">
        <f>DBGenzai[[#This Row],[入社日]]</f>
        <v>45759</v>
      </c>
      <c r="AK957" s="343"/>
      <c r="AL957" s="355"/>
      <c r="AM957" s="80"/>
      <c r="AN957" s="355"/>
      <c r="AO957" s="409"/>
      <c r="AP957" s="357"/>
    </row>
    <row r="958" spans="1:42">
      <c r="A958" s="112" t="s">
        <v>40</v>
      </c>
      <c r="B958" s="112">
        <v>250406</v>
      </c>
      <c r="C958" s="113">
        <v>242130</v>
      </c>
      <c r="D958" s="114" t="s">
        <v>95</v>
      </c>
      <c r="E958" s="82" t="s">
        <v>4625</v>
      </c>
      <c r="F958" s="82" t="s">
        <v>1987</v>
      </c>
      <c r="G958" s="82" t="s">
        <v>3094</v>
      </c>
      <c r="H958" s="115" t="s">
        <v>4496</v>
      </c>
      <c r="I958" s="115" t="s">
        <v>4497</v>
      </c>
      <c r="J958" s="112" t="s">
        <v>2005</v>
      </c>
      <c r="K958" s="112" t="s">
        <v>1711</v>
      </c>
      <c r="L958" s="362">
        <v>35553</v>
      </c>
      <c r="M958" s="112">
        <f ca="1">DATEDIF(DBGenzai[[#This Row],[生年月日]],TODAY(),"Y")</f>
        <v>28</v>
      </c>
      <c r="N958" s="348">
        <v>1250</v>
      </c>
      <c r="O958" s="116"/>
      <c r="P958" s="348">
        <v>1650</v>
      </c>
      <c r="Q958" s="116"/>
      <c r="R958" s="348">
        <f t="shared" si="15"/>
        <v>400</v>
      </c>
      <c r="S958" s="85">
        <v>220000</v>
      </c>
      <c r="T958" s="85">
        <f>IF(OR(DBGenzai[[#This Row],[標準報酬]]="",DBGenzai[[#This Row],[標準報酬]]=0),"",ROUNDUP(_xlfn.XLOOKUP(DBGenzai[[#This Row],[標準報酬]],HDATE23[月  額],HDATE23[健康保険],"",0,1)-0.5,0))</f>
        <v>11033</v>
      </c>
      <c r="U9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5">
        <f ca="1">IF(DBGenzai[[#This Row],[年齢]]&lt;=69,_xlfn.XLOOKUP(DBGenzai[[#This Row],[標準報酬]],HDATE23[月  額],HDATE23[厚生年金],"",0,1),"0")</f>
        <v>20130</v>
      </c>
      <c r="W958" s="117">
        <v>46837</v>
      </c>
      <c r="X9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4" t="s">
        <v>1712</v>
      </c>
      <c r="Z958" s="80" t="s">
        <v>4109</v>
      </c>
      <c r="AA958" s="83" t="s">
        <v>1264</v>
      </c>
      <c r="AB958" s="83" t="s">
        <v>1265</v>
      </c>
      <c r="AC958" s="104"/>
      <c r="AD958" s="104">
        <v>45749</v>
      </c>
      <c r="AE958" s="104"/>
      <c r="AF958" s="104"/>
      <c r="AG958" s="104">
        <v>45749</v>
      </c>
      <c r="AH958" s="104" t="s">
        <v>3691</v>
      </c>
      <c r="AI958" s="118"/>
      <c r="AJ958" s="100">
        <f>DBGenzai[[#This Row],[入社日]]</f>
        <v>45749</v>
      </c>
      <c r="AK958" s="385"/>
      <c r="AL958" s="386"/>
      <c r="AM958" s="92"/>
      <c r="AN958" s="386"/>
      <c r="AO958" s="409"/>
      <c r="AP958" s="357"/>
    </row>
    <row r="959" spans="1:42">
      <c r="A959" s="112" t="s">
        <v>40</v>
      </c>
      <c r="B959" s="112">
        <v>250407</v>
      </c>
      <c r="C959" s="113">
        <v>232176</v>
      </c>
      <c r="D959" s="82" t="s">
        <v>2023</v>
      </c>
      <c r="E959" s="101" t="s">
        <v>4686</v>
      </c>
      <c r="F959" s="101" t="s">
        <v>3784</v>
      </c>
      <c r="G959" s="101" t="s">
        <v>2631</v>
      </c>
      <c r="H959" s="115" t="s">
        <v>4507</v>
      </c>
      <c r="I959" s="115" t="s">
        <v>4508</v>
      </c>
      <c r="J959" s="112" t="s">
        <v>2005</v>
      </c>
      <c r="K959" s="112" t="s">
        <v>1711</v>
      </c>
      <c r="L959" s="362">
        <v>37275</v>
      </c>
      <c r="M959" s="112">
        <f ca="1">DATEDIF(DBGenzai[[#This Row],[生年月日]],TODAY(),"Y")</f>
        <v>23</v>
      </c>
      <c r="N959" s="348">
        <v>1250</v>
      </c>
      <c r="O959" s="116"/>
      <c r="P959" s="348">
        <v>1650</v>
      </c>
      <c r="Q959" s="116"/>
      <c r="R959" s="348">
        <f t="shared" si="15"/>
        <v>400</v>
      </c>
      <c r="S959" s="85">
        <v>160000</v>
      </c>
      <c r="T959" s="85">
        <f>IF(OR(DBGenzai[[#This Row],[標準報酬]]="",DBGenzai[[#This Row],[標準報酬]]=0),"",ROUNDUP(_xlfn.XLOOKUP(DBGenzai[[#This Row],[標準報酬]],HDATE23[月  額],HDATE23[健康保険],"",0,1)-0.5,0))</f>
        <v>8024</v>
      </c>
      <c r="U9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5">
        <f ca="1">IF(DBGenzai[[#This Row],[年齢]]&lt;=69,_xlfn.XLOOKUP(DBGenzai[[#This Row],[標準報酬]],HDATE23[月  額],HDATE23[厚生年金],"",0,1),"0")</f>
        <v>14640</v>
      </c>
      <c r="W959" s="117">
        <v>46845</v>
      </c>
      <c r="X959" s="330"/>
      <c r="Y959" s="114" t="s">
        <v>1712</v>
      </c>
      <c r="Z959" s="112" t="s">
        <v>2766</v>
      </c>
      <c r="AA959" s="115" t="s">
        <v>4509</v>
      </c>
      <c r="AB959" s="115" t="s">
        <v>2759</v>
      </c>
      <c r="AC959" s="104"/>
      <c r="AD959" s="104">
        <v>45755</v>
      </c>
      <c r="AE959" s="104"/>
      <c r="AF959" s="104"/>
      <c r="AG959" s="104">
        <v>45755</v>
      </c>
      <c r="AH959" s="104" t="s">
        <v>3691</v>
      </c>
      <c r="AI959" s="118"/>
      <c r="AJ959" s="100">
        <f>DBGenzai[[#This Row],[入社日]]</f>
        <v>45755</v>
      </c>
      <c r="AK959" s="343"/>
      <c r="AL959" s="355"/>
      <c r="AM959" s="80"/>
      <c r="AN959" s="355"/>
      <c r="AO959" s="409"/>
      <c r="AP959" s="357"/>
    </row>
    <row r="960" spans="1:42">
      <c r="A960" s="112" t="s">
        <v>114</v>
      </c>
      <c r="B960" s="112">
        <v>250408</v>
      </c>
      <c r="C960" s="113"/>
      <c r="D960" s="114" t="s">
        <v>2382</v>
      </c>
      <c r="E960" s="82"/>
      <c r="F960" s="82"/>
      <c r="G960" s="82"/>
      <c r="H960" s="115" t="s">
        <v>4514</v>
      </c>
      <c r="I960" s="115" t="s">
        <v>4515</v>
      </c>
      <c r="J960" s="112" t="s">
        <v>2005</v>
      </c>
      <c r="K960" s="112" t="s">
        <v>1711</v>
      </c>
      <c r="L960" s="362">
        <v>36005</v>
      </c>
      <c r="M960" s="112">
        <f ca="1">DATEDIF(DBGenzai[[#This Row],[生年月日]],TODAY(),"Y")</f>
        <v>27</v>
      </c>
      <c r="N960" s="348">
        <v>1400</v>
      </c>
      <c r="O960" s="116"/>
      <c r="P960" s="348">
        <v>1900</v>
      </c>
      <c r="Q960" s="116"/>
      <c r="R960" s="348">
        <f t="shared" si="15"/>
        <v>500</v>
      </c>
      <c r="S960" s="85">
        <v>260000</v>
      </c>
      <c r="T960" s="85">
        <f>IF(OR(DBGenzai[[#This Row],[標準報酬]]="",DBGenzai[[#This Row],[標準報酬]]=0),"",ROUNDUP(_xlfn.XLOOKUP(DBGenzai[[#This Row],[標準報酬]],HDATE23[月  額],HDATE23[健康保険],"",0,1)-0.5,0))</f>
        <v>13039</v>
      </c>
      <c r="U9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5">
        <f ca="1">IF(DBGenzai[[#This Row],[年齢]]&lt;=69,_xlfn.XLOOKUP(DBGenzai[[#This Row],[標準報酬]],HDATE23[月  額],HDATE23[厚生年金],"",0,1),"0")</f>
        <v>23790</v>
      </c>
      <c r="W960" s="117">
        <v>46743</v>
      </c>
      <c r="X9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4" t="s">
        <v>1712</v>
      </c>
      <c r="Z960" s="112" t="s">
        <v>4545</v>
      </c>
      <c r="AA960" s="115" t="s">
        <v>4546</v>
      </c>
      <c r="AB960" s="115" t="s">
        <v>4547</v>
      </c>
      <c r="AC960" s="104" t="s">
        <v>49</v>
      </c>
      <c r="AD960" s="104">
        <v>45758</v>
      </c>
      <c r="AE960" s="104">
        <v>45876</v>
      </c>
      <c r="AF960" s="104"/>
      <c r="AG960" s="104">
        <v>45758</v>
      </c>
      <c r="AH960" s="112" t="s">
        <v>3704</v>
      </c>
      <c r="AI960" s="118"/>
      <c r="AJ960" s="100">
        <f>DBGenzai[[#This Row],[入社日]]</f>
        <v>45758</v>
      </c>
      <c r="AK960" s="343"/>
      <c r="AL960" s="355"/>
      <c r="AM960" s="80"/>
      <c r="AN960" s="355"/>
      <c r="AO960" s="409"/>
      <c r="AP960" s="357"/>
    </row>
    <row r="961" spans="1:42">
      <c r="A961" s="112" t="s">
        <v>40</v>
      </c>
      <c r="B961" s="112">
        <v>220125</v>
      </c>
      <c r="C961" s="113">
        <v>8210128</v>
      </c>
      <c r="D961" s="114" t="s">
        <v>3639</v>
      </c>
      <c r="E961" s="82" t="s">
        <v>2422</v>
      </c>
      <c r="F961" s="82" t="s">
        <v>2422</v>
      </c>
      <c r="G961" s="82"/>
      <c r="H961" s="115" t="s">
        <v>740</v>
      </c>
      <c r="I961" s="115" t="s">
        <v>4598</v>
      </c>
      <c r="J961" s="112" t="s">
        <v>43</v>
      </c>
      <c r="K961" s="112" t="s">
        <v>44</v>
      </c>
      <c r="L961" s="362">
        <v>35389</v>
      </c>
      <c r="M961" s="112">
        <f ca="1">DATEDIF(DBGenzai[[#This Row],[生年月日]],TODAY(),"Y")</f>
        <v>29</v>
      </c>
      <c r="N961" s="348">
        <v>1500</v>
      </c>
      <c r="O961" s="116"/>
      <c r="P961" s="348">
        <v>2150</v>
      </c>
      <c r="Q961" s="116"/>
      <c r="R961" s="348">
        <f t="shared" si="15"/>
        <v>650</v>
      </c>
      <c r="S961" s="85">
        <v>220000</v>
      </c>
      <c r="T961" s="85">
        <f>IF(OR(DBGenzai[[#This Row],[標準報酬]]="",DBGenzai[[#This Row],[標準報酬]]=0),"",ROUNDUP(_xlfn.XLOOKUP(DBGenzai[[#This Row],[標準報酬]],HDATE23[月  額],HDATE23[健康保険],"",0,1)-0.5,0))</f>
        <v>11033</v>
      </c>
      <c r="U9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5">
        <f ca="1">IF(DBGenzai[[#This Row],[年齢]]&lt;=69,_xlfn.XLOOKUP(DBGenzai[[#This Row],[標準報酬]],HDATE23[月  額],HDATE23[厚生年金],"",0,1),"0")</f>
        <v>20130</v>
      </c>
      <c r="W961" s="117">
        <v>46720</v>
      </c>
      <c r="X9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4" t="s">
        <v>1712</v>
      </c>
      <c r="Z961" s="112" t="s">
        <v>2397</v>
      </c>
      <c r="AA961" s="115" t="s">
        <v>2398</v>
      </c>
      <c r="AB961" s="115" t="s">
        <v>3761</v>
      </c>
      <c r="AC961" s="104"/>
      <c r="AD961" s="104">
        <v>45783</v>
      </c>
      <c r="AE961" s="104"/>
      <c r="AF961" s="104"/>
      <c r="AG961" s="104">
        <v>45783</v>
      </c>
      <c r="AH961" s="112" t="s">
        <v>4576</v>
      </c>
      <c r="AI961" s="118"/>
      <c r="AJ961" s="100">
        <f>DBGenzai[[#This Row],[入社日]]</f>
        <v>45783</v>
      </c>
      <c r="AK961" s="343"/>
      <c r="AL961" s="355"/>
      <c r="AM961" s="80"/>
      <c r="AN961" s="355"/>
      <c r="AO961" s="409"/>
      <c r="AP961" s="357"/>
    </row>
    <row r="962" spans="1:42">
      <c r="A962" s="112" t="s">
        <v>40</v>
      </c>
      <c r="B962" s="112">
        <v>250410</v>
      </c>
      <c r="C962" s="113"/>
      <c r="D962" s="114" t="s">
        <v>3229</v>
      </c>
      <c r="E962" s="82"/>
      <c r="F962" s="82"/>
      <c r="G962" s="82"/>
      <c r="H962" s="115" t="s">
        <v>4516</v>
      </c>
      <c r="I962" s="115" t="s">
        <v>4517</v>
      </c>
      <c r="J962" s="112" t="s">
        <v>2005</v>
      </c>
      <c r="K962" s="112" t="s">
        <v>1711</v>
      </c>
      <c r="L962" s="362">
        <v>37770</v>
      </c>
      <c r="M962" s="112">
        <f ca="1">DATEDIF(DBGenzai[[#This Row],[生年月日]],TODAY(),"Y")</f>
        <v>22</v>
      </c>
      <c r="N962" s="348">
        <v>1200</v>
      </c>
      <c r="O962" s="116"/>
      <c r="P962" s="348">
        <v>1900</v>
      </c>
      <c r="Q962" s="116"/>
      <c r="R962" s="348">
        <f t="shared" si="15"/>
        <v>700</v>
      </c>
      <c r="S962" s="85">
        <v>240000</v>
      </c>
      <c r="T962" s="85">
        <f>IF(OR(DBGenzai[[#This Row],[標準報酬]]="",DBGenzai[[#This Row],[標準報酬]]=0),"",ROUNDUP(_xlfn.XLOOKUP(DBGenzai[[#This Row],[標準報酬]],HDATE23[月  額],HDATE23[健康保険],"",0,1)-0.5,0))</f>
        <v>12036</v>
      </c>
      <c r="U9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5">
        <f ca="1">IF(DBGenzai[[#This Row],[年齢]]&lt;=69,_xlfn.XLOOKUP(DBGenzai[[#This Row],[標準報酬]],HDATE23[月  額],HDATE23[厚生年金],"",0,1),"0")</f>
        <v>21960</v>
      </c>
      <c r="W962" s="117">
        <v>46852</v>
      </c>
      <c r="X9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4" t="s">
        <v>1712</v>
      </c>
      <c r="Z962" s="112" t="s">
        <v>208</v>
      </c>
      <c r="AA962" s="115" t="s">
        <v>2165</v>
      </c>
      <c r="AB962" s="115" t="s">
        <v>2413</v>
      </c>
      <c r="AC962" s="104"/>
      <c r="AD962" s="104">
        <v>45762</v>
      </c>
      <c r="AE962" s="104"/>
      <c r="AF962" s="104"/>
      <c r="AG962" s="104">
        <v>45762</v>
      </c>
      <c r="AH962" s="112" t="s">
        <v>3704</v>
      </c>
      <c r="AI962" s="118"/>
      <c r="AJ962" s="100">
        <f>DBGenzai[[#This Row],[入社日]]</f>
        <v>45762</v>
      </c>
      <c r="AK962" s="343"/>
      <c r="AL962" s="355"/>
      <c r="AM962" s="80"/>
      <c r="AN962" s="355"/>
      <c r="AO962" s="409"/>
      <c r="AP962" s="357"/>
    </row>
    <row r="963" spans="1:42">
      <c r="A963" s="112" t="s">
        <v>40</v>
      </c>
      <c r="B963" s="80">
        <v>210911</v>
      </c>
      <c r="C963" s="81">
        <v>222028</v>
      </c>
      <c r="D963" s="82" t="s">
        <v>76</v>
      </c>
      <c r="E963" s="93" t="s">
        <v>4623</v>
      </c>
      <c r="F963" s="101" t="s">
        <v>3843</v>
      </c>
      <c r="G963" s="417" t="s">
        <v>4136</v>
      </c>
      <c r="H963" s="83" t="s">
        <v>483</v>
      </c>
      <c r="I963" s="83" t="s">
        <v>484</v>
      </c>
      <c r="J963" s="80" t="s">
        <v>43</v>
      </c>
      <c r="K963" s="80" t="s">
        <v>44</v>
      </c>
      <c r="L963" s="84">
        <v>33282</v>
      </c>
      <c r="M963" s="80">
        <f ca="1">DATEDIF(DBGenzai[[#This Row],[生年月日]],TODAY(),"Y")</f>
        <v>34</v>
      </c>
      <c r="N963" s="347">
        <v>1410</v>
      </c>
      <c r="O963" s="85"/>
      <c r="P963" s="347">
        <v>1830</v>
      </c>
      <c r="Q963" s="85" t="s">
        <v>99</v>
      </c>
      <c r="R963" s="347">
        <f t="shared" si="15"/>
        <v>420</v>
      </c>
      <c r="S963" s="85">
        <v>220000</v>
      </c>
      <c r="T963" s="78">
        <f>IF(OR(DBGenzai[[#This Row],[標準報酬]]="",DBGenzai[[#This Row],[標準報酬]]=0),"",ROUNDUP(_xlfn.XLOOKUP(DBGenzai[[#This Row],[標準報酬]],HDATE23[月  額],HDATE23[健康保険],"",0,1)-0.5,0))</f>
        <v>11033</v>
      </c>
      <c r="U9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5">
        <f ca="1">IF(DBGenzai[[#This Row],[年齢]]&lt;=69,_xlfn.XLOOKUP(DBGenzai[[#This Row],[標準報酬]],HDATE23[月  額],HDATE23[厚生年金],"",0,1),"0")</f>
        <v>20130</v>
      </c>
      <c r="W963" s="86">
        <v>46573</v>
      </c>
      <c r="X963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2" t="s">
        <v>46</v>
      </c>
      <c r="Z963" s="80" t="s">
        <v>1719</v>
      </c>
      <c r="AA963" s="83" t="s">
        <v>3900</v>
      </c>
      <c r="AB963" s="83" t="s">
        <v>3943</v>
      </c>
      <c r="AC963" s="87"/>
      <c r="AD963" s="87">
        <v>45768</v>
      </c>
      <c r="AE963" s="87"/>
      <c r="AF963" s="87"/>
      <c r="AG963" s="87">
        <v>45768</v>
      </c>
      <c r="AH963" s="87" t="s">
        <v>4578</v>
      </c>
      <c r="AJ963" s="100">
        <f>DBGenzai[[#This Row],[入社日]]</f>
        <v>45768</v>
      </c>
      <c r="AK963" s="343"/>
      <c r="AL963" s="355"/>
      <c r="AM963" s="77"/>
      <c r="AN963" s="355"/>
      <c r="AO963" s="444"/>
    </row>
    <row r="964" spans="1:42">
      <c r="A964" s="112" t="s">
        <v>40</v>
      </c>
      <c r="B964" s="112">
        <v>250411</v>
      </c>
      <c r="C964" s="113"/>
      <c r="D964" s="114" t="s">
        <v>1838</v>
      </c>
      <c r="E964" s="82"/>
      <c r="F964" s="82"/>
      <c r="G964" s="82"/>
      <c r="H964" s="115" t="s">
        <v>4532</v>
      </c>
      <c r="I964" s="115" t="s">
        <v>4609</v>
      </c>
      <c r="J964" s="112" t="s">
        <v>1951</v>
      </c>
      <c r="K964" s="112" t="s">
        <v>1711</v>
      </c>
      <c r="L964" s="362">
        <v>33417</v>
      </c>
      <c r="M964" s="112">
        <f ca="1">DATEDIF(DBGenzai[[#This Row],[生年月日]],TODAY(),"Y")</f>
        <v>34</v>
      </c>
      <c r="N964" s="348">
        <v>1400</v>
      </c>
      <c r="O964" s="116"/>
      <c r="P964" s="348">
        <v>2000</v>
      </c>
      <c r="Q964" s="116"/>
      <c r="R964" s="348">
        <f t="shared" si="15"/>
        <v>600</v>
      </c>
      <c r="S964" s="85">
        <v>220000</v>
      </c>
      <c r="T964" s="85">
        <f>IF(OR(DBGenzai[[#This Row],[標準報酬]]="",DBGenzai[[#This Row],[標準報酬]]=0),"",ROUNDUP(_xlfn.XLOOKUP(DBGenzai[[#This Row],[標準報酬]],HDATE23[月  額],HDATE23[健康保険],"",0,1)-0.5,0))</f>
        <v>11033</v>
      </c>
      <c r="U9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5">
        <f ca="1">IF(DBGenzai[[#This Row],[年齢]]&lt;=69,_xlfn.XLOOKUP(DBGenzai[[#This Row],[標準報酬]],HDATE23[月  額],HDATE23[厚生年金],"",0,1),"0")</f>
        <v>20130</v>
      </c>
      <c r="W964" s="117">
        <v>46623</v>
      </c>
      <c r="X9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4" t="s">
        <v>1712</v>
      </c>
      <c r="Z964" s="112" t="s">
        <v>4541</v>
      </c>
      <c r="AA964" s="115" t="s">
        <v>4542</v>
      </c>
      <c r="AB964" s="115" t="s">
        <v>4543</v>
      </c>
      <c r="AC964" s="104">
        <v>45764</v>
      </c>
      <c r="AD964" s="104">
        <v>45769</v>
      </c>
      <c r="AE964" s="104"/>
      <c r="AF964" s="104"/>
      <c r="AG964" s="104">
        <v>45769</v>
      </c>
      <c r="AH964" s="112" t="s">
        <v>4576</v>
      </c>
      <c r="AI964" s="118"/>
      <c r="AJ964" s="100">
        <f>DBGenzai[[#This Row],[入社日]]</f>
        <v>45769</v>
      </c>
      <c r="AK964" s="343"/>
      <c r="AL964" s="355"/>
      <c r="AM964" s="80"/>
      <c r="AN964" s="355"/>
      <c r="AO964" s="409"/>
      <c r="AP964" s="357"/>
    </row>
    <row r="965" spans="1:42">
      <c r="A965" s="112" t="s">
        <v>40</v>
      </c>
      <c r="B965" s="112">
        <v>250501</v>
      </c>
      <c r="C965" s="113">
        <v>232177</v>
      </c>
      <c r="D965" s="82" t="s">
        <v>2023</v>
      </c>
      <c r="E965" s="82" t="s">
        <v>4630</v>
      </c>
      <c r="F965" s="256" t="s">
        <v>3771</v>
      </c>
      <c r="G965" s="256" t="s">
        <v>3772</v>
      </c>
      <c r="H965" s="115" t="s">
        <v>4533</v>
      </c>
      <c r="I965" s="115" t="s">
        <v>4562</v>
      </c>
      <c r="J965" s="112" t="s">
        <v>43</v>
      </c>
      <c r="K965" s="112" t="s">
        <v>44</v>
      </c>
      <c r="L965" s="362">
        <v>37573</v>
      </c>
      <c r="M965" s="112">
        <f ca="1">DATEDIF(DBGenzai[[#This Row],[生年月日]],TODAY(),"Y")</f>
        <v>23</v>
      </c>
      <c r="N965" s="348">
        <v>1200</v>
      </c>
      <c r="O965" s="116"/>
      <c r="P965" s="348">
        <v>1650</v>
      </c>
      <c r="Q965" s="116"/>
      <c r="R965" s="348">
        <f t="shared" si="15"/>
        <v>450</v>
      </c>
      <c r="S965" s="85">
        <v>190000</v>
      </c>
      <c r="T965" s="85">
        <f>IF(OR(DBGenzai[[#This Row],[標準報酬]]="",DBGenzai[[#This Row],[標準報酬]]=0),"",ROUNDUP(_xlfn.XLOOKUP(DBGenzai[[#This Row],[標準報酬]],HDATE23[月  額],HDATE23[健康保険],"",0,1)-0.5,0))</f>
        <v>9528</v>
      </c>
      <c r="U9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5">
        <f ca="1">IF(DBGenzai[[#This Row],[年齢]]&lt;=69,_xlfn.XLOOKUP(DBGenzai[[#This Row],[標準報酬]],HDATE23[月  額],HDATE23[厚生年金],"",0,1),"0")</f>
        <v>17385</v>
      </c>
      <c r="W965" s="117">
        <v>47070</v>
      </c>
      <c r="X9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4" t="s">
        <v>1712</v>
      </c>
      <c r="Z965" s="112" t="s">
        <v>208</v>
      </c>
      <c r="AA965" s="115" t="s">
        <v>3170</v>
      </c>
      <c r="AB965" s="115" t="s">
        <v>4563</v>
      </c>
      <c r="AC965" s="104"/>
      <c r="AD965" s="104">
        <v>45782</v>
      </c>
      <c r="AE965" s="104"/>
      <c r="AF965" s="104"/>
      <c r="AG965" s="104">
        <v>45782</v>
      </c>
      <c r="AH965" s="104" t="s">
        <v>3732</v>
      </c>
      <c r="AI965" s="118"/>
      <c r="AJ965" s="100">
        <f>DBGenzai[[#This Row],[入社日]]</f>
        <v>45782</v>
      </c>
      <c r="AK965" s="343"/>
      <c r="AL965" s="355"/>
      <c r="AM965" s="80"/>
      <c r="AN965" s="355"/>
      <c r="AO965" s="409"/>
      <c r="AP965" s="357"/>
    </row>
    <row r="966" spans="1:42">
      <c r="A966" s="112" t="s">
        <v>40</v>
      </c>
      <c r="B966" s="112">
        <v>250505</v>
      </c>
      <c r="C966" s="113">
        <v>8210129</v>
      </c>
      <c r="D966" s="114" t="s">
        <v>4510</v>
      </c>
      <c r="E966" s="82" t="s">
        <v>4669</v>
      </c>
      <c r="F966" s="82" t="s">
        <v>2430</v>
      </c>
      <c r="G966" s="82"/>
      <c r="H966" s="115" t="s">
        <v>4540</v>
      </c>
      <c r="I966" s="115" t="s">
        <v>4536</v>
      </c>
      <c r="J966" s="112" t="s">
        <v>43</v>
      </c>
      <c r="K966" s="112" t="s">
        <v>44</v>
      </c>
      <c r="L966" s="362">
        <v>32921</v>
      </c>
      <c r="M966" s="112">
        <f ca="1">DATEDIF(DBGenzai[[#This Row],[生年月日]],TODAY(),"Y")</f>
        <v>35</v>
      </c>
      <c r="N966" s="348">
        <v>1500</v>
      </c>
      <c r="O966" s="116"/>
      <c r="P966" s="348">
        <v>2150</v>
      </c>
      <c r="Q966" s="116"/>
      <c r="R966" s="348">
        <f t="shared" si="15"/>
        <v>650</v>
      </c>
      <c r="S966" s="85">
        <v>220000</v>
      </c>
      <c r="T966" s="85">
        <f>IF(OR(DBGenzai[[#This Row],[標準報酬]]="",DBGenzai[[#This Row],[標準報酬]]=0),"",ROUNDUP(_xlfn.XLOOKUP(DBGenzai[[#This Row],[標準報酬]],HDATE23[月  額],HDATE23[健康保険],"",0,1)-0.5,0))</f>
        <v>11033</v>
      </c>
      <c r="U9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5">
        <f ca="1">IF(DBGenzai[[#This Row],[年齢]]&lt;=69,_xlfn.XLOOKUP(DBGenzai[[#This Row],[標準報酬]],HDATE23[月  額],HDATE23[厚生年金],"",0,1),"0")</f>
        <v>20130</v>
      </c>
      <c r="W966" s="117">
        <v>46356</v>
      </c>
      <c r="X9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6" s="114" t="s">
        <v>1712</v>
      </c>
      <c r="Z966" s="80" t="s">
        <v>269</v>
      </c>
      <c r="AA966" s="83" t="s">
        <v>270</v>
      </c>
      <c r="AB966" s="83" t="s">
        <v>271</v>
      </c>
      <c r="AC966" s="104"/>
      <c r="AD966" s="104">
        <v>45783</v>
      </c>
      <c r="AE966" s="104"/>
      <c r="AF966" s="104"/>
      <c r="AG966" s="104">
        <v>45783</v>
      </c>
      <c r="AH966" s="104" t="s">
        <v>2656</v>
      </c>
      <c r="AI966" s="118"/>
      <c r="AJ966" s="100">
        <f>DBGenzai[[#This Row],[入社日]]</f>
        <v>45783</v>
      </c>
      <c r="AK966" s="343"/>
      <c r="AL966" s="355"/>
      <c r="AM966" s="80"/>
      <c r="AN966" s="355"/>
      <c r="AO966" s="409"/>
      <c r="AP966" s="357"/>
    </row>
    <row r="967" spans="1:42">
      <c r="A967" s="112" t="s">
        <v>40</v>
      </c>
      <c r="B967" s="112">
        <v>250504</v>
      </c>
      <c r="C967" s="113">
        <v>8210130</v>
      </c>
      <c r="D967" s="114" t="s">
        <v>4510</v>
      </c>
      <c r="E967" s="82" t="s">
        <v>4669</v>
      </c>
      <c r="F967" s="82" t="s">
        <v>2430</v>
      </c>
      <c r="G967" s="82"/>
      <c r="H967" s="115" t="s">
        <v>4539</v>
      </c>
      <c r="I967" s="115" t="s">
        <v>4535</v>
      </c>
      <c r="J967" s="112" t="s">
        <v>43</v>
      </c>
      <c r="K967" s="112" t="s">
        <v>44</v>
      </c>
      <c r="L967" s="362">
        <v>35423</v>
      </c>
      <c r="M967" s="112">
        <f ca="1">DATEDIF(DBGenzai[[#This Row],[生年月日]],TODAY(),"Y")</f>
        <v>28</v>
      </c>
      <c r="N967" s="348">
        <v>1500</v>
      </c>
      <c r="O967" s="116"/>
      <c r="P967" s="348">
        <v>2150</v>
      </c>
      <c r="Q967" s="116"/>
      <c r="R967" s="348">
        <f t="shared" si="15"/>
        <v>650</v>
      </c>
      <c r="S967" s="85">
        <v>220000</v>
      </c>
      <c r="T967" s="85">
        <f>IF(OR(DBGenzai[[#This Row],[標準報酬]]="",DBGenzai[[#This Row],[標準報酬]]=0),"",ROUNDUP(_xlfn.XLOOKUP(DBGenzai[[#This Row],[標準報酬]],HDATE23[月  額],HDATE23[健康保険],"",0,1)-0.5,0))</f>
        <v>11033</v>
      </c>
      <c r="U9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5">
        <f ca="1">IF(DBGenzai[[#This Row],[年齢]]&lt;=69,_xlfn.XLOOKUP(DBGenzai[[#This Row],[標準報酬]],HDATE23[月  額],HDATE23[厚生年金],"",0,1),"0")</f>
        <v>20130</v>
      </c>
      <c r="W967" s="117">
        <v>46805</v>
      </c>
      <c r="X9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4" t="s">
        <v>1712</v>
      </c>
      <c r="Z967" s="112" t="s">
        <v>1926</v>
      </c>
      <c r="AA967" s="83" t="s">
        <v>3898</v>
      </c>
      <c r="AB967" s="115" t="s">
        <v>658</v>
      </c>
      <c r="AC967" s="104"/>
      <c r="AD967" s="104">
        <v>45783</v>
      </c>
      <c r="AE967" s="104"/>
      <c r="AF967" s="104"/>
      <c r="AG967" s="104">
        <v>45783</v>
      </c>
      <c r="AH967" s="104" t="s">
        <v>3732</v>
      </c>
      <c r="AI967" s="118"/>
      <c r="AJ967" s="100">
        <f>DBGenzai[[#This Row],[入社日]]</f>
        <v>45783</v>
      </c>
      <c r="AK967" s="385"/>
      <c r="AL967" s="386"/>
      <c r="AM967" s="92"/>
      <c r="AN967" s="386"/>
      <c r="AO967" s="409"/>
      <c r="AP967" s="357"/>
    </row>
    <row r="968" spans="1:42">
      <c r="A968" s="112" t="s">
        <v>40</v>
      </c>
      <c r="B968" s="112">
        <v>250502</v>
      </c>
      <c r="C968" s="113">
        <v>8210131</v>
      </c>
      <c r="D968" s="114" t="s">
        <v>3119</v>
      </c>
      <c r="E968" s="82" t="s">
        <v>3161</v>
      </c>
      <c r="F968" s="82" t="s">
        <v>3161</v>
      </c>
      <c r="G968" s="82"/>
      <c r="H968" s="115" t="s">
        <v>3042</v>
      </c>
      <c r="I968" s="115" t="s">
        <v>3043</v>
      </c>
      <c r="J968" s="112" t="s">
        <v>43</v>
      </c>
      <c r="K968" s="112" t="s">
        <v>44</v>
      </c>
      <c r="L968" s="362">
        <v>36441</v>
      </c>
      <c r="M968" s="112">
        <f ca="1">DATEDIF(DBGenzai[[#This Row],[生年月日]],TODAY(),"Y")</f>
        <v>26</v>
      </c>
      <c r="N968" s="348">
        <v>1500</v>
      </c>
      <c r="O968" s="116"/>
      <c r="P968" s="348">
        <v>2150</v>
      </c>
      <c r="Q968" s="116"/>
      <c r="R968" s="348">
        <f t="shared" si="15"/>
        <v>650</v>
      </c>
      <c r="S968" s="85">
        <v>220000</v>
      </c>
      <c r="T968" s="85">
        <f>IF(OR(DBGenzai[[#This Row],[標準報酬]]="",DBGenzai[[#This Row],[標準報酬]]=0),"",ROUNDUP(_xlfn.XLOOKUP(DBGenzai[[#This Row],[標準報酬]],HDATE23[月  額],HDATE23[健康保険],"",0,1)-0.5,0))</f>
        <v>11033</v>
      </c>
      <c r="U9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5">
        <f ca="1">IF(DBGenzai[[#This Row],[年齢]]&lt;=69,_xlfn.XLOOKUP(DBGenzai[[#This Row],[標準報酬]],HDATE23[月  額],HDATE23[厚生年金],"",0,1),"0")</f>
        <v>20130</v>
      </c>
      <c r="W968" s="117">
        <v>46351</v>
      </c>
      <c r="X9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4" t="s">
        <v>1712</v>
      </c>
      <c r="Z968" s="80" t="s">
        <v>826</v>
      </c>
      <c r="AA968" s="83" t="s">
        <v>827</v>
      </c>
      <c r="AB968" s="83" t="s">
        <v>828</v>
      </c>
      <c r="AC968" s="104"/>
      <c r="AD968" s="104">
        <v>45783</v>
      </c>
      <c r="AE968" s="104"/>
      <c r="AF968" s="104"/>
      <c r="AG968" s="104">
        <v>45783</v>
      </c>
      <c r="AH968" s="104" t="s">
        <v>3732</v>
      </c>
      <c r="AI968" s="118"/>
      <c r="AJ968" s="100">
        <f>DBGenzai[[#This Row],[入社日]]</f>
        <v>45783</v>
      </c>
      <c r="AK968" s="343"/>
      <c r="AL968" s="355"/>
      <c r="AM968" s="80"/>
      <c r="AN968" s="355"/>
      <c r="AO968" s="409"/>
      <c r="AP968" s="357"/>
    </row>
    <row r="969" spans="1:42">
      <c r="A969" s="112" t="s">
        <v>40</v>
      </c>
      <c r="B969" s="112">
        <v>231112</v>
      </c>
      <c r="C969" s="113">
        <v>8210132</v>
      </c>
      <c r="D969" s="114" t="s">
        <v>3116</v>
      </c>
      <c r="E969" s="82" t="s">
        <v>4443</v>
      </c>
      <c r="F969" s="82" t="s">
        <v>4443</v>
      </c>
      <c r="G969" s="82"/>
      <c r="H969" s="115" t="s">
        <v>4617</v>
      </c>
      <c r="I969" s="115" t="s">
        <v>4537</v>
      </c>
      <c r="J969" s="112" t="s">
        <v>43</v>
      </c>
      <c r="K969" s="112" t="s">
        <v>44</v>
      </c>
      <c r="L969" s="362">
        <v>33293</v>
      </c>
      <c r="M969" s="112">
        <f ca="1">DATEDIF(DBGenzai[[#This Row],[生年月日]],TODAY(),"Y")</f>
        <v>34</v>
      </c>
      <c r="N969" s="348">
        <v>1500</v>
      </c>
      <c r="O969" s="116"/>
      <c r="P969" s="348">
        <v>2150</v>
      </c>
      <c r="Q969" s="116"/>
      <c r="R969" s="348">
        <f t="shared" si="15"/>
        <v>650</v>
      </c>
      <c r="S969" s="85">
        <v>220000</v>
      </c>
      <c r="T969" s="85">
        <f>IF(OR(DBGenzai[[#This Row],[標準報酬]]="",DBGenzai[[#This Row],[標準報酬]]=0),"",ROUNDUP(_xlfn.XLOOKUP(DBGenzai[[#This Row],[標準報酬]],HDATE23[月  額],HDATE23[健康保険],"",0,1)-0.5,0))</f>
        <v>11033</v>
      </c>
      <c r="U9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5">
        <f ca="1">IF(DBGenzai[[#This Row],[年齢]]&lt;=69,_xlfn.XLOOKUP(DBGenzai[[#This Row],[標準報酬]],HDATE23[月  額],HDATE23[厚生年金],"",0,1),"0")</f>
        <v>20130</v>
      </c>
      <c r="W969" s="117">
        <v>46948</v>
      </c>
      <c r="X9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4" t="s">
        <v>1712</v>
      </c>
      <c r="Z969" s="112" t="s">
        <v>4046</v>
      </c>
      <c r="AA969" s="115" t="s">
        <v>4044</v>
      </c>
      <c r="AB969" s="115" t="s">
        <v>4045</v>
      </c>
      <c r="AC969" s="104"/>
      <c r="AD969" s="104">
        <v>45783</v>
      </c>
      <c r="AE969" s="104"/>
      <c r="AF969" s="104"/>
      <c r="AG969" s="104">
        <v>45783</v>
      </c>
      <c r="AH969" s="104" t="s">
        <v>3732</v>
      </c>
      <c r="AI969" s="118"/>
      <c r="AJ969" s="100">
        <f>DBGenzai[[#This Row],[入社日]]</f>
        <v>45783</v>
      </c>
      <c r="AK969" s="343"/>
      <c r="AL969" s="355"/>
      <c r="AM969" s="80"/>
      <c r="AN969" s="355"/>
      <c r="AO969" s="409"/>
      <c r="AP969" s="357"/>
    </row>
    <row r="970" spans="1:42">
      <c r="A970" s="112" t="s">
        <v>40</v>
      </c>
      <c r="B970" s="112">
        <v>250503</v>
      </c>
      <c r="C970" s="113">
        <v>8210133</v>
      </c>
      <c r="D970" s="114" t="s">
        <v>3116</v>
      </c>
      <c r="E970" s="82" t="s">
        <v>3161</v>
      </c>
      <c r="F970" s="82" t="s">
        <v>3161</v>
      </c>
      <c r="G970" s="82"/>
      <c r="H970" s="115" t="s">
        <v>4538</v>
      </c>
      <c r="I970" s="115" t="s">
        <v>4534</v>
      </c>
      <c r="J970" s="112" t="s">
        <v>43</v>
      </c>
      <c r="K970" s="112" t="s">
        <v>44</v>
      </c>
      <c r="L970" s="362">
        <v>34459</v>
      </c>
      <c r="M970" s="112">
        <f ca="1">DATEDIF(DBGenzai[[#This Row],[生年月日]],TODAY(),"Y")</f>
        <v>31</v>
      </c>
      <c r="N970" s="348">
        <v>1500</v>
      </c>
      <c r="O970" s="116"/>
      <c r="P970" s="348">
        <v>2150</v>
      </c>
      <c r="Q970" s="116"/>
      <c r="R970" s="348">
        <f t="shared" si="15"/>
        <v>650</v>
      </c>
      <c r="S970" s="85">
        <v>220000</v>
      </c>
      <c r="T970" s="85">
        <f>IF(OR(DBGenzai[[#This Row],[標準報酬]]="",DBGenzai[[#This Row],[標準報酬]]=0),"",ROUNDUP(_xlfn.XLOOKUP(DBGenzai[[#This Row],[標準報酬]],HDATE23[月  額],HDATE23[健康保険],"",0,1)-0.5,0))</f>
        <v>11033</v>
      </c>
      <c r="U97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5">
        <f ca="1">IF(DBGenzai[[#This Row],[年齢]]&lt;=69,_xlfn.XLOOKUP(DBGenzai[[#This Row],[標準報酬]],HDATE23[月  額],HDATE23[厚生年金],"",0,1),"0")</f>
        <v>20130</v>
      </c>
      <c r="W970" s="117">
        <v>46803</v>
      </c>
      <c r="X97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4" t="s">
        <v>1712</v>
      </c>
      <c r="Z970" s="80" t="s">
        <v>826</v>
      </c>
      <c r="AA970" s="83" t="s">
        <v>827</v>
      </c>
      <c r="AB970" s="83" t="s">
        <v>4575</v>
      </c>
      <c r="AC970" s="104"/>
      <c r="AD970" s="104">
        <v>45783</v>
      </c>
      <c r="AE970" s="104"/>
      <c r="AF970" s="104"/>
      <c r="AG970" s="104">
        <v>45783</v>
      </c>
      <c r="AH970" s="104" t="s">
        <v>3732</v>
      </c>
      <c r="AI970" s="118"/>
      <c r="AJ970" s="100">
        <f>DBGenzai[[#This Row],[入社日]]</f>
        <v>45783</v>
      </c>
      <c r="AK970" s="343"/>
      <c r="AL970" s="355"/>
      <c r="AM970" s="80"/>
      <c r="AN970" s="355"/>
      <c r="AO970" s="409"/>
      <c r="AP970" s="357"/>
    </row>
    <row r="971" spans="1:42">
      <c r="A971" s="112" t="s">
        <v>40</v>
      </c>
      <c r="B971" s="112">
        <v>220802</v>
      </c>
      <c r="C971" s="113">
        <v>8210134</v>
      </c>
      <c r="D971" s="114" t="s">
        <v>4432</v>
      </c>
      <c r="E971" s="82" t="s">
        <v>2419</v>
      </c>
      <c r="F971" s="82" t="s">
        <v>2419</v>
      </c>
      <c r="G971" s="82" t="s">
        <v>4564</v>
      </c>
      <c r="H971" s="115" t="s">
        <v>1344</v>
      </c>
      <c r="I971" s="115" t="s">
        <v>1345</v>
      </c>
      <c r="J971" s="112" t="s">
        <v>43</v>
      </c>
      <c r="K971" s="112" t="s">
        <v>44</v>
      </c>
      <c r="L971" s="362">
        <v>34604</v>
      </c>
      <c r="M971" s="112">
        <f ca="1">DATEDIF(DBGenzai[[#This Row],[生年月日]],TODAY(),"Y")</f>
        <v>31</v>
      </c>
      <c r="N971" s="348">
        <v>1500</v>
      </c>
      <c r="O971" s="116"/>
      <c r="P971" s="348">
        <v>2150</v>
      </c>
      <c r="Q971" s="116"/>
      <c r="R971" s="348">
        <f t="shared" si="15"/>
        <v>650</v>
      </c>
      <c r="S971" s="85">
        <v>220000</v>
      </c>
      <c r="T971" s="85">
        <f>IF(OR(DBGenzai[[#This Row],[標準報酬]]="",DBGenzai[[#This Row],[標準報酬]]=0),"",ROUNDUP(_xlfn.XLOOKUP(DBGenzai[[#This Row],[標準報酬]],HDATE23[月  額],HDATE23[健康保険],"",0,1)-0.5,0))</f>
        <v>11033</v>
      </c>
      <c r="U97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5">
        <f ca="1">IF(DBGenzai[[#This Row],[年齢]]&lt;=69,_xlfn.XLOOKUP(DBGenzai[[#This Row],[標準報酬]],HDATE23[月  額],HDATE23[厚生年金],"",0,1),"0")</f>
        <v>20130</v>
      </c>
      <c r="W971" s="117">
        <v>46214</v>
      </c>
      <c r="X97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4" t="s">
        <v>1712</v>
      </c>
      <c r="Z971" s="112" t="s">
        <v>2397</v>
      </c>
      <c r="AA971" s="115" t="s">
        <v>2398</v>
      </c>
      <c r="AB971" s="115" t="s">
        <v>3761</v>
      </c>
      <c r="AC971" s="104"/>
      <c r="AD971" s="104">
        <v>45796</v>
      </c>
      <c r="AE971" s="104"/>
      <c r="AF971" s="104"/>
      <c r="AG971" s="104">
        <v>45796</v>
      </c>
      <c r="AH971" s="87" t="s">
        <v>4578</v>
      </c>
      <c r="AI971" s="118"/>
      <c r="AJ971" s="100">
        <f>DBGenzai[[#This Row],[入社日]]</f>
        <v>45796</v>
      </c>
      <c r="AK971" s="343"/>
      <c r="AL971" s="355"/>
      <c r="AM971" s="80"/>
      <c r="AN971" s="355"/>
      <c r="AO971" s="409"/>
      <c r="AP971" s="357"/>
    </row>
    <row r="972" spans="1:42">
      <c r="A972" s="80" t="s">
        <v>40</v>
      </c>
      <c r="B972" s="80">
        <v>220209</v>
      </c>
      <c r="C972" s="81">
        <v>212023</v>
      </c>
      <c r="D972" s="82" t="s">
        <v>107</v>
      </c>
      <c r="E972" s="82" t="s">
        <v>4622</v>
      </c>
      <c r="F972" s="256" t="s">
        <v>1854</v>
      </c>
      <c r="G972" s="6" t="s">
        <v>2653</v>
      </c>
      <c r="H972" s="83" t="s">
        <v>785</v>
      </c>
      <c r="I972" s="83" t="s">
        <v>786</v>
      </c>
      <c r="J972" s="80" t="s">
        <v>43</v>
      </c>
      <c r="K972" s="80" t="s">
        <v>44</v>
      </c>
      <c r="L972" s="84">
        <v>35544</v>
      </c>
      <c r="M972" s="80">
        <f ca="1">DATEDIF(DBGenzai[[#This Row],[生年月日]],TODAY(),"Y")</f>
        <v>28</v>
      </c>
      <c r="N972" s="347">
        <v>1410</v>
      </c>
      <c r="O972" s="85"/>
      <c r="P972" s="347">
        <v>1830</v>
      </c>
      <c r="Q972" s="85"/>
      <c r="R972" s="347">
        <f t="shared" si="15"/>
        <v>420</v>
      </c>
      <c r="S972" s="85">
        <v>220000</v>
      </c>
      <c r="T972" s="85">
        <f>IF(OR(DBGenzai[[#This Row],[標準報酬]]="",DBGenzai[[#This Row],[標準報酬]]=0),"",ROUNDUP(_xlfn.XLOOKUP(DBGenzai[[#This Row],[標準報酬]],HDATE23[月  額],HDATE23[健康保険],"",0,1)-0.5,0))</f>
        <v>11033</v>
      </c>
      <c r="U97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5">
        <f ca="1">IF(DBGenzai[[#This Row],[年齢]]&lt;=69,_xlfn.XLOOKUP(DBGenzai[[#This Row],[標準報酬]],HDATE23[月  額],HDATE23[厚生年金],"",0,1),"0")</f>
        <v>20130</v>
      </c>
      <c r="W972" s="86">
        <v>46742</v>
      </c>
      <c r="X97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2" t="s">
        <v>46</v>
      </c>
      <c r="Z972" s="80" t="s">
        <v>1914</v>
      </c>
      <c r="AA972" s="83" t="s">
        <v>1917</v>
      </c>
      <c r="AB972" s="83" t="s">
        <v>1952</v>
      </c>
      <c r="AC972" s="87">
        <v>44632</v>
      </c>
      <c r="AD972" s="87">
        <v>45789</v>
      </c>
      <c r="AE972" s="87"/>
      <c r="AF972" s="87"/>
      <c r="AG972" s="104">
        <v>45789</v>
      </c>
      <c r="AH972" s="87" t="s">
        <v>4578</v>
      </c>
      <c r="AJ972" s="100">
        <f>DBGenzai[[#This Row],[入社日]]</f>
        <v>45789</v>
      </c>
      <c r="AK972" s="343"/>
      <c r="AL972" s="355"/>
      <c r="AM972" s="80"/>
      <c r="AN972" s="355"/>
      <c r="AO972" s="409"/>
      <c r="AP972" s="357"/>
    </row>
    <row r="973" spans="1:42">
      <c r="A973" s="112" t="s">
        <v>40</v>
      </c>
      <c r="B973" s="112">
        <v>250506</v>
      </c>
      <c r="C973" s="113"/>
      <c r="D973" s="114" t="s">
        <v>1707</v>
      </c>
      <c r="E973" s="101" t="s">
        <v>4640</v>
      </c>
      <c r="F973" s="256" t="s">
        <v>2749</v>
      </c>
      <c r="G973" s="256" t="s">
        <v>2750</v>
      </c>
      <c r="H973" s="115" t="s">
        <v>4555</v>
      </c>
      <c r="I973" s="115" t="s">
        <v>4557</v>
      </c>
      <c r="J973" s="112" t="s">
        <v>43</v>
      </c>
      <c r="K973" s="112" t="s">
        <v>44</v>
      </c>
      <c r="L973" s="362">
        <v>36286</v>
      </c>
      <c r="M973" s="112">
        <f ca="1">DATEDIF(DBGenzai[[#This Row],[生年月日]],TODAY(),"Y")</f>
        <v>26</v>
      </c>
      <c r="N973" s="348">
        <v>1250</v>
      </c>
      <c r="O973" s="116"/>
      <c r="P973" s="348">
        <v>1700</v>
      </c>
      <c r="Q973" s="116"/>
      <c r="R973" s="348">
        <f t="shared" si="15"/>
        <v>450</v>
      </c>
      <c r="S973" s="85">
        <v>200000</v>
      </c>
      <c r="T973" s="85">
        <f>IF(OR(DBGenzai[[#This Row],[標準報酬]]="",DBGenzai[[#This Row],[標準報酬]]=0),"",ROUNDUP(_xlfn.XLOOKUP(DBGenzai[[#This Row],[標準報酬]],HDATE23[月  額],HDATE23[健康保険],"",0,1)-0.5,0))</f>
        <v>10030</v>
      </c>
      <c r="U97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5">
        <f ca="1">IF(DBGenzai[[#This Row],[年齢]]&lt;=69,_xlfn.XLOOKUP(DBGenzai[[#This Row],[標準報酬]],HDATE23[月  額],HDATE23[厚生年金],"",0,1),"0")</f>
        <v>18300</v>
      </c>
      <c r="W973" s="117">
        <v>47133</v>
      </c>
      <c r="X97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4" t="s">
        <v>1712</v>
      </c>
      <c r="Z973" s="112" t="s">
        <v>4561</v>
      </c>
      <c r="AA973" s="115" t="s">
        <v>4560</v>
      </c>
      <c r="AB973" s="115"/>
      <c r="AC973" s="104" t="s">
        <v>1697</v>
      </c>
      <c r="AD973" s="104">
        <v>45789</v>
      </c>
      <c r="AE973" s="104"/>
      <c r="AF973" s="104"/>
      <c r="AG973" s="104">
        <v>45789</v>
      </c>
      <c r="AH973" s="87" t="s">
        <v>4578</v>
      </c>
      <c r="AI973" s="118"/>
      <c r="AJ973" s="100">
        <f>DBGenzai[[#This Row],[入社日]]</f>
        <v>45789</v>
      </c>
      <c r="AK973" s="343"/>
      <c r="AL973" s="355"/>
      <c r="AM973" s="80"/>
      <c r="AN973" s="355"/>
      <c r="AO973" s="409"/>
      <c r="AP973" s="357"/>
    </row>
    <row r="974" spans="1:42">
      <c r="A974" s="111" t="s">
        <v>40</v>
      </c>
      <c r="B974" s="112">
        <v>250507</v>
      </c>
      <c r="C974" s="113"/>
      <c r="D974" s="114" t="s">
        <v>1707</v>
      </c>
      <c r="E974" s="101" t="s">
        <v>4640</v>
      </c>
      <c r="F974" s="256" t="s">
        <v>2749</v>
      </c>
      <c r="G974" s="256" t="s">
        <v>2750</v>
      </c>
      <c r="H974" s="115" t="s">
        <v>4556</v>
      </c>
      <c r="I974" s="115" t="s">
        <v>4558</v>
      </c>
      <c r="J974" s="112" t="s">
        <v>43</v>
      </c>
      <c r="K974" s="112" t="s">
        <v>44</v>
      </c>
      <c r="L974" s="362">
        <v>37215</v>
      </c>
      <c r="M974" s="112">
        <f ca="1">DATEDIF(DBGenzai[[#This Row],[生年月日]],TODAY(),"Y")</f>
        <v>24</v>
      </c>
      <c r="N974" s="348">
        <v>1250</v>
      </c>
      <c r="O974" s="116"/>
      <c r="P974" s="348">
        <v>1700</v>
      </c>
      <c r="Q974" s="116"/>
      <c r="R974" s="348">
        <f t="shared" si="15"/>
        <v>450</v>
      </c>
      <c r="S974" s="85">
        <v>200000</v>
      </c>
      <c r="T974" s="78">
        <f>IF(OR(DBGenzai[[#This Row],[標準報酬]]="",DBGenzai[[#This Row],[標準報酬]]=0),"",ROUNDUP(_xlfn.XLOOKUP(DBGenzai[[#This Row],[標準報酬]],HDATE23[月  額],HDATE23[健康保険],"",0,1)-0.5,0))</f>
        <v>10030</v>
      </c>
      <c r="U97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5">
        <f ca="1">IF(DBGenzai[[#This Row],[年齢]]&lt;=69,_xlfn.XLOOKUP(DBGenzai[[#This Row],[標準報酬]],HDATE23[月  額],HDATE23[厚生年金],"",0,1),"0")</f>
        <v>18300</v>
      </c>
      <c r="W974" s="117">
        <v>46050</v>
      </c>
      <c r="X974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974" s="114" t="s">
        <v>1712</v>
      </c>
      <c r="Z974" s="112" t="s">
        <v>4561</v>
      </c>
      <c r="AA974" s="115" t="s">
        <v>4560</v>
      </c>
      <c r="AB974" s="115"/>
      <c r="AC974" s="104" t="s">
        <v>1697</v>
      </c>
      <c r="AD974" s="104">
        <v>45789</v>
      </c>
      <c r="AE974" s="104"/>
      <c r="AF974" s="104"/>
      <c r="AG974" s="104">
        <v>45789</v>
      </c>
      <c r="AH974" s="87" t="s">
        <v>4578</v>
      </c>
      <c r="AI974" s="118"/>
      <c r="AJ974" s="100">
        <f>DBGenzai[[#This Row],[入社日]]</f>
        <v>45789</v>
      </c>
      <c r="AK974" s="343"/>
      <c r="AL974" s="355"/>
      <c r="AM974" s="77"/>
      <c r="AN974" s="355"/>
      <c r="AO974" s="345"/>
    </row>
    <row r="975" spans="1:42">
      <c r="A975" s="112" t="s">
        <v>40</v>
      </c>
      <c r="B975" s="112">
        <v>240810</v>
      </c>
      <c r="C975" s="113">
        <v>8210135</v>
      </c>
      <c r="D975" s="114" t="s">
        <v>3119</v>
      </c>
      <c r="E975" s="82" t="s">
        <v>2429</v>
      </c>
      <c r="F975" s="82" t="s">
        <v>2429</v>
      </c>
      <c r="G975" s="82"/>
      <c r="H975" s="115" t="s">
        <v>3920</v>
      </c>
      <c r="I975" s="115" t="s">
        <v>3921</v>
      </c>
      <c r="J975" s="112" t="s">
        <v>43</v>
      </c>
      <c r="K975" s="112" t="s">
        <v>44</v>
      </c>
      <c r="L975" s="362">
        <v>32353</v>
      </c>
      <c r="M975" s="112">
        <f ca="1">DATEDIF(DBGenzai[[#This Row],[生年月日]],TODAY(),"Y")</f>
        <v>37</v>
      </c>
      <c r="N975" s="348">
        <v>1500</v>
      </c>
      <c r="O975" s="116"/>
      <c r="P975" s="348">
        <v>2150</v>
      </c>
      <c r="Q975" s="85" t="s">
        <v>3945</v>
      </c>
      <c r="R975" s="348">
        <f t="shared" si="15"/>
        <v>650</v>
      </c>
      <c r="S975" s="85">
        <v>360000</v>
      </c>
      <c r="T975" s="85">
        <f>IF(OR(DBGenzai[[#This Row],[標準報酬]]="",DBGenzai[[#This Row],[標準報酬]]=0),"",ROUNDUP(_xlfn.XLOOKUP(DBGenzai[[#This Row],[標準報酬]],HDATE23[月  額],HDATE23[健康保険],"",0,1)-0.5,0))</f>
        <v>18054</v>
      </c>
      <c r="U97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5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2" t="s">
        <v>2397</v>
      </c>
      <c r="AA975" s="115" t="s">
        <v>2398</v>
      </c>
      <c r="AB975" s="115" t="s">
        <v>3761</v>
      </c>
      <c r="AC975" s="104"/>
      <c r="AD975" s="104">
        <v>45510</v>
      </c>
      <c r="AE975" s="104"/>
      <c r="AF975" s="104"/>
      <c r="AG975" s="104">
        <v>45510</v>
      </c>
      <c r="AH975" s="112" t="s">
        <v>4576</v>
      </c>
      <c r="AI975" s="118" t="s">
        <v>4577</v>
      </c>
      <c r="AJ975" s="100">
        <f>DBGenzai[[#This Row],[入社日]]</f>
        <v>45510</v>
      </c>
      <c r="AK975" s="343"/>
      <c r="AL975" s="355"/>
      <c r="AM975" s="80"/>
      <c r="AN975" s="355"/>
      <c r="AO975" s="409"/>
      <c r="AP975" s="357"/>
    </row>
    <row r="976" spans="1:42">
      <c r="A976" s="112" t="s">
        <v>40</v>
      </c>
      <c r="B976" s="112">
        <v>221009</v>
      </c>
      <c r="C976" s="113"/>
      <c r="D976" s="114" t="s">
        <v>144</v>
      </c>
      <c r="E976" s="101" t="s">
        <v>4811</v>
      </c>
      <c r="F976" s="74" t="s">
        <v>4821</v>
      </c>
      <c r="G976" s="458" t="s">
        <v>4820</v>
      </c>
      <c r="H976" s="115" t="s">
        <v>4588</v>
      </c>
      <c r="I976" s="115" t="s">
        <v>4589</v>
      </c>
      <c r="J976" s="112" t="s">
        <v>43</v>
      </c>
      <c r="K976" s="112" t="s">
        <v>44</v>
      </c>
      <c r="L976" s="362">
        <v>34791</v>
      </c>
      <c r="M976" s="112">
        <f ca="1">DATEDIF(DBGenzai[[#This Row],[生年月日]],TODAY(),"Y")</f>
        <v>30</v>
      </c>
      <c r="N976" s="348">
        <v>1600</v>
      </c>
      <c r="O976" s="116"/>
      <c r="P976" s="348">
        <v>2100</v>
      </c>
      <c r="Q976" s="116"/>
      <c r="R976" s="348">
        <f t="shared" si="15"/>
        <v>500</v>
      </c>
      <c r="S976" s="85">
        <v>260000</v>
      </c>
      <c r="T976" s="85">
        <f>IF(OR(DBGenzai[[#This Row],[標準報酬]]="",DBGenzai[[#This Row],[標準報酬]]=0),"",ROUNDUP(_xlfn.XLOOKUP(DBGenzai[[#This Row],[標準報酬]],HDATE23[月  額],HDATE23[健康保険],"",0,1)-0.5,0))</f>
        <v>13039</v>
      </c>
      <c r="U97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5">
        <f ca="1">IF(DBGenzai[[#This Row],[年齢]]&lt;=69,_xlfn.XLOOKUP(DBGenzai[[#This Row],[標準報酬]],HDATE23[月  額],HDATE23[厚生年金],"",0,1),"0")</f>
        <v>23790</v>
      </c>
      <c r="W976" s="117">
        <v>46745</v>
      </c>
      <c r="X97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4" t="s">
        <v>1712</v>
      </c>
      <c r="Z976" s="80" t="s">
        <v>470</v>
      </c>
      <c r="AA976" s="83" t="s">
        <v>471</v>
      </c>
      <c r="AB976" s="83" t="s">
        <v>1905</v>
      </c>
      <c r="AC976" s="104"/>
      <c r="AD976" s="104">
        <v>45799</v>
      </c>
      <c r="AE976" s="104"/>
      <c r="AF976" s="104"/>
      <c r="AG976" s="104">
        <v>45799</v>
      </c>
      <c r="AH976" s="223" t="s">
        <v>4729</v>
      </c>
      <c r="AI976" s="118"/>
      <c r="AJ976" s="100">
        <f>DBGenzai[[#This Row],[入社日]]</f>
        <v>45799</v>
      </c>
      <c r="AK976" s="343"/>
      <c r="AL976" s="355"/>
      <c r="AM976" s="80"/>
      <c r="AN976" s="355"/>
      <c r="AO976" s="409"/>
      <c r="AP976" s="357"/>
    </row>
    <row r="977" spans="1:42">
      <c r="A977" s="112" t="s">
        <v>114</v>
      </c>
      <c r="B977" s="111">
        <v>250508</v>
      </c>
      <c r="C977" s="113"/>
      <c r="D977" s="114" t="s">
        <v>1838</v>
      </c>
      <c r="E977" s="82"/>
      <c r="F977" s="82"/>
      <c r="G977" s="82"/>
      <c r="H977" s="115" t="s">
        <v>4581</v>
      </c>
      <c r="I977" s="115" t="s">
        <v>4129</v>
      </c>
      <c r="J977" s="112" t="s">
        <v>43</v>
      </c>
      <c r="K977" s="112" t="s">
        <v>44</v>
      </c>
      <c r="L977" s="362">
        <v>36093</v>
      </c>
      <c r="M977" s="112">
        <f ca="1">DATEDIF(DBGenzai[[#This Row],[生年月日]],TODAY(),"Y")</f>
        <v>27</v>
      </c>
      <c r="N977" s="348">
        <v>1400</v>
      </c>
      <c r="O977" s="116"/>
      <c r="P977" s="348">
        <v>2000</v>
      </c>
      <c r="Q977" s="116"/>
      <c r="R977" s="348">
        <f t="shared" si="15"/>
        <v>600</v>
      </c>
      <c r="S977" s="85">
        <v>220000</v>
      </c>
      <c r="T977" s="85">
        <f>IF(OR(DBGenzai[[#This Row],[標準報酬]]="",DBGenzai[[#This Row],[標準報酬]]=0),"",ROUNDUP(_xlfn.XLOOKUP(DBGenzai[[#This Row],[標準報酬]],HDATE23[月  額],HDATE23[健康保険],"",0,1)-0.5,0))</f>
        <v>11033</v>
      </c>
      <c r="U97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5">
        <f ca="1">IF(DBGenzai[[#This Row],[年齢]]&lt;=69,_xlfn.XLOOKUP(DBGenzai[[#This Row],[標準報酬]],HDATE23[月  額],HDATE23[厚生年金],"",0,1),"0")</f>
        <v>20130</v>
      </c>
      <c r="W977" s="117">
        <v>46815</v>
      </c>
      <c r="X97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4" t="s">
        <v>1712</v>
      </c>
      <c r="Z977" s="80" t="s">
        <v>554</v>
      </c>
      <c r="AA977" s="83" t="s">
        <v>555</v>
      </c>
      <c r="AB977" s="83" t="s">
        <v>556</v>
      </c>
      <c r="AC977" s="104"/>
      <c r="AD977" s="104">
        <v>45804</v>
      </c>
      <c r="AE977" s="104">
        <v>45842</v>
      </c>
      <c r="AF977" s="104"/>
      <c r="AG977" s="104">
        <v>45804</v>
      </c>
      <c r="AH977" s="223" t="s">
        <v>4729</v>
      </c>
      <c r="AI977" s="118"/>
      <c r="AJ977" s="100">
        <f>DBGenzai[[#This Row],[入社日]]</f>
        <v>45804</v>
      </c>
      <c r="AK977" s="343"/>
      <c r="AL977" s="355"/>
      <c r="AM977" s="80"/>
      <c r="AN977" s="355"/>
      <c r="AO977" s="409"/>
      <c r="AP977" s="357"/>
    </row>
    <row r="978" spans="1:42">
      <c r="A978" s="112" t="s">
        <v>40</v>
      </c>
      <c r="B978" s="111">
        <v>250601</v>
      </c>
      <c r="C978" s="113"/>
      <c r="D978" s="114" t="s">
        <v>1707</v>
      </c>
      <c r="E978" s="101" t="s">
        <v>4640</v>
      </c>
      <c r="F978" s="256" t="s">
        <v>2749</v>
      </c>
      <c r="G978" s="256" t="s">
        <v>2750</v>
      </c>
      <c r="H978" s="115" t="s">
        <v>4592</v>
      </c>
      <c r="I978" s="115" t="s">
        <v>4593</v>
      </c>
      <c r="J978" s="112" t="s">
        <v>43</v>
      </c>
      <c r="K978" s="112" t="s">
        <v>44</v>
      </c>
      <c r="L978" s="362">
        <v>37549</v>
      </c>
      <c r="M978" s="112">
        <f ca="1">DATEDIF(DBGenzai[[#This Row],[生年月日]],TODAY(),"Y")</f>
        <v>23</v>
      </c>
      <c r="N978" s="348">
        <v>1200</v>
      </c>
      <c r="O978" s="116"/>
      <c r="P978" s="348">
        <v>1700</v>
      </c>
      <c r="Q978" s="116"/>
      <c r="R978" s="348">
        <f t="shared" si="15"/>
        <v>500</v>
      </c>
      <c r="S978" s="85">
        <v>200000</v>
      </c>
      <c r="T978" s="85">
        <f>IF(OR(DBGenzai[[#This Row],[標準報酬]]="",DBGenzai[[#This Row],[標準報酬]]=0),"",ROUNDUP(_xlfn.XLOOKUP(DBGenzai[[#This Row],[標準報酬]],HDATE23[月  額],HDATE23[健康保険],"",0,1)-0.5,0))</f>
        <v>10030</v>
      </c>
      <c r="U97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5">
        <f ca="1">IF(DBGenzai[[#This Row],[年齢]]&lt;=69,_xlfn.XLOOKUP(DBGenzai[[#This Row],[標準報酬]],HDATE23[月  額],HDATE23[厚生年金],"",0,1),"0")</f>
        <v>18300</v>
      </c>
      <c r="W978" s="117">
        <v>46170</v>
      </c>
      <c r="X97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4" t="s">
        <v>1712</v>
      </c>
      <c r="Z978" s="80" t="s">
        <v>238</v>
      </c>
      <c r="AA978" s="83" t="s">
        <v>239</v>
      </c>
      <c r="AB978" s="83" t="s">
        <v>4713</v>
      </c>
      <c r="AC978" s="104"/>
      <c r="AD978" s="104">
        <v>45810</v>
      </c>
      <c r="AE978" s="104"/>
      <c r="AF978" s="104"/>
      <c r="AG978" s="104">
        <v>45810</v>
      </c>
      <c r="AH978" s="223" t="s">
        <v>4729</v>
      </c>
      <c r="AI978" s="118"/>
      <c r="AJ978" s="100">
        <f>DBGenzai[[#This Row],[入社日]]</f>
        <v>45810</v>
      </c>
      <c r="AK978" s="343"/>
      <c r="AL978" s="355"/>
      <c r="AM978" s="80"/>
      <c r="AN978" s="355"/>
      <c r="AO978" s="409"/>
      <c r="AP978" s="357"/>
    </row>
    <row r="979" spans="1:42">
      <c r="A979" s="112" t="s">
        <v>40</v>
      </c>
      <c r="B979" s="111">
        <v>250602</v>
      </c>
      <c r="C979" s="113"/>
      <c r="D979" s="114" t="s">
        <v>1707</v>
      </c>
      <c r="E979" s="101" t="s">
        <v>4640</v>
      </c>
      <c r="F979" s="256" t="s">
        <v>2749</v>
      </c>
      <c r="G979" s="256" t="s">
        <v>2750</v>
      </c>
      <c r="H979" s="115" t="s">
        <v>4594</v>
      </c>
      <c r="I979" s="115" t="s">
        <v>4595</v>
      </c>
      <c r="J979" s="112" t="s">
        <v>43</v>
      </c>
      <c r="K979" s="112" t="s">
        <v>44</v>
      </c>
      <c r="L979" s="362">
        <v>37457</v>
      </c>
      <c r="M979" s="112">
        <f ca="1">DATEDIF(DBGenzai[[#This Row],[生年月日]],TODAY(),"Y")</f>
        <v>23</v>
      </c>
      <c r="N979" s="348">
        <v>1200</v>
      </c>
      <c r="O979" s="116"/>
      <c r="P979" s="348">
        <v>1700</v>
      </c>
      <c r="Q979" s="116"/>
      <c r="R979" s="348">
        <f t="shared" si="15"/>
        <v>500</v>
      </c>
      <c r="S979" s="85">
        <v>200000</v>
      </c>
      <c r="T979" s="85">
        <f>IF(OR(DBGenzai[[#This Row],[標準報酬]]="",DBGenzai[[#This Row],[標準報酬]]=0),"",ROUNDUP(_xlfn.XLOOKUP(DBGenzai[[#This Row],[標準報酬]],HDATE23[月  額],HDATE23[健康保険],"",0,1)-0.5,0))</f>
        <v>10030</v>
      </c>
      <c r="U97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5">
        <f ca="1">IF(DBGenzai[[#This Row],[年齢]]&lt;=69,_xlfn.XLOOKUP(DBGenzai[[#This Row],[標準報酬]],HDATE23[月  額],HDATE23[厚生年金],"",0,1),"0")</f>
        <v>18300</v>
      </c>
      <c r="W979" s="117">
        <v>46170</v>
      </c>
      <c r="X97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4" t="s">
        <v>1712</v>
      </c>
      <c r="Z979" s="80" t="s">
        <v>238</v>
      </c>
      <c r="AA979" s="83" t="s">
        <v>239</v>
      </c>
      <c r="AB979" s="83" t="s">
        <v>4713</v>
      </c>
      <c r="AC979" s="104"/>
      <c r="AD979" s="104">
        <v>45810</v>
      </c>
      <c r="AE979" s="104"/>
      <c r="AF979" s="104"/>
      <c r="AG979" s="104">
        <v>45810</v>
      </c>
      <c r="AH979" s="223" t="s">
        <v>4729</v>
      </c>
      <c r="AI979" s="118"/>
      <c r="AJ979" s="100">
        <f>DBGenzai[[#This Row],[入社日]]</f>
        <v>45810</v>
      </c>
      <c r="AK979" s="343"/>
      <c r="AL979" s="355"/>
      <c r="AM979" s="80"/>
      <c r="AN979" s="355"/>
      <c r="AO979" s="409"/>
      <c r="AP979" s="357"/>
    </row>
    <row r="980" spans="1:42">
      <c r="A980" s="79" t="s">
        <v>40</v>
      </c>
      <c r="B980" s="80">
        <v>221001</v>
      </c>
      <c r="C980" s="80">
        <v>6546</v>
      </c>
      <c r="D980" s="82" t="s">
        <v>1823</v>
      </c>
      <c r="E980" s="101" t="s">
        <v>4678</v>
      </c>
      <c r="F980" s="101" t="s">
        <v>2499</v>
      </c>
      <c r="G980" s="101" t="s">
        <v>2671</v>
      </c>
      <c r="H980" s="83" t="s">
        <v>1824</v>
      </c>
      <c r="I980" s="83" t="s">
        <v>1825</v>
      </c>
      <c r="J980" s="80" t="s">
        <v>1710</v>
      </c>
      <c r="K980" s="80" t="s">
        <v>1711</v>
      </c>
      <c r="L980" s="84">
        <v>35097</v>
      </c>
      <c r="M980" s="80">
        <f ca="1">DATEDIF(DBGenzai[[#This Row],[生年月日]],TODAY(),"Y")</f>
        <v>29</v>
      </c>
      <c r="N980" s="347">
        <v>1400</v>
      </c>
      <c r="O980" s="85"/>
      <c r="P980" s="347">
        <v>1900</v>
      </c>
      <c r="Q980" s="85"/>
      <c r="R980" s="347">
        <f t="shared" si="15"/>
        <v>500</v>
      </c>
      <c r="S980" s="85">
        <v>240000</v>
      </c>
      <c r="T980" s="78">
        <f>IF(OR(DBGenzai[[#This Row],[標準報酬]]="",DBGenzai[[#This Row],[標準報酬]]=0),"",ROUNDUP(_xlfn.XLOOKUP(DBGenzai[[#This Row],[標準報酬]],HDATE23[月  額],HDATE23[健康保険],"",0,1)-0.5,0))</f>
        <v>12036</v>
      </c>
      <c r="U98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5">
        <f ca="1">IF(DBGenzai[[#This Row],[年齢]]&lt;=69,_xlfn.XLOOKUP(DBGenzai[[#This Row],[標準報酬]],HDATE23[月  額],HDATE23[厚生年金],"",0,1),"0")</f>
        <v>21960</v>
      </c>
      <c r="W980" s="86">
        <v>46058</v>
      </c>
      <c r="X980" s="326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52</v>
      </c>
      <c r="Y980" s="82" t="s">
        <v>1712</v>
      </c>
      <c r="Z980" s="80" t="s">
        <v>1860</v>
      </c>
      <c r="AA980" s="83" t="s">
        <v>1859</v>
      </c>
      <c r="AB980" s="83" t="s">
        <v>1891</v>
      </c>
      <c r="AC980" s="87"/>
      <c r="AD980" s="87">
        <v>45810</v>
      </c>
      <c r="AE980" s="87"/>
      <c r="AF980" s="87"/>
      <c r="AG980" s="87">
        <v>45810</v>
      </c>
      <c r="AH980" s="223" t="s">
        <v>4729</v>
      </c>
      <c r="AJ980" s="100">
        <f>DBGenzai[[#This Row],[入社日]]</f>
        <v>45810</v>
      </c>
      <c r="AK980" s="343"/>
      <c r="AL980" s="355"/>
      <c r="AM980" s="77"/>
      <c r="AN980" s="355"/>
      <c r="AO980" s="345"/>
    </row>
    <row r="981" spans="1:42">
      <c r="A981" s="112" t="s">
        <v>40</v>
      </c>
      <c r="B981" s="111">
        <v>250603</v>
      </c>
      <c r="C981" s="113">
        <v>212057</v>
      </c>
      <c r="D981" s="82" t="s">
        <v>3756</v>
      </c>
      <c r="E981" s="82" t="s">
        <v>4622</v>
      </c>
      <c r="F981" s="256" t="s">
        <v>4700</v>
      </c>
      <c r="G981" s="6" t="s">
        <v>3090</v>
      </c>
      <c r="H981" s="115" t="s">
        <v>4590</v>
      </c>
      <c r="I981" s="115" t="s">
        <v>4591</v>
      </c>
      <c r="J981" s="112" t="s">
        <v>43</v>
      </c>
      <c r="K981" s="112" t="s">
        <v>44</v>
      </c>
      <c r="L981" s="362">
        <v>37181</v>
      </c>
      <c r="M981" s="112">
        <f ca="1">DATEDIF(DBGenzai[[#This Row],[生年月日]],TODAY(),"Y")</f>
        <v>24</v>
      </c>
      <c r="N981" s="348">
        <v>1200</v>
      </c>
      <c r="O981" s="116"/>
      <c r="P981" s="348">
        <v>1650</v>
      </c>
      <c r="Q981" s="116"/>
      <c r="R981" s="348">
        <f t="shared" si="15"/>
        <v>450</v>
      </c>
      <c r="S981" s="85">
        <v>200000</v>
      </c>
      <c r="T981" s="85">
        <f>IF(OR(DBGenzai[[#This Row],[標準報酬]]="",DBGenzai[[#This Row],[標準報酬]]=0),"",ROUNDUP(_xlfn.XLOOKUP(DBGenzai[[#This Row],[標準報酬]],HDATE23[月  額],HDATE23[健康保険],"",0,1)-0.5,0))</f>
        <v>10030</v>
      </c>
      <c r="U98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5">
        <f ca="1">IF(DBGenzai[[#This Row],[年齢]]&lt;=69,_xlfn.XLOOKUP(DBGenzai[[#This Row],[標準報酬]],HDATE23[月  額],HDATE23[厚生年金],"",0,1),"0")</f>
        <v>18300</v>
      </c>
      <c r="W981" s="117">
        <v>46170</v>
      </c>
      <c r="X98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4" t="s">
        <v>1712</v>
      </c>
      <c r="Z981" s="80" t="s">
        <v>1719</v>
      </c>
      <c r="AA981" s="83" t="s">
        <v>1720</v>
      </c>
      <c r="AB981" s="83" t="s">
        <v>4712</v>
      </c>
      <c r="AC981" s="104"/>
      <c r="AD981" s="104">
        <v>45812</v>
      </c>
      <c r="AE981" s="104"/>
      <c r="AF981" s="104"/>
      <c r="AG981" s="104">
        <v>45812</v>
      </c>
      <c r="AH981" s="223" t="s">
        <v>4729</v>
      </c>
      <c r="AI981" s="118"/>
      <c r="AJ981" s="100">
        <f>DBGenzai[[#This Row],[入社日]]</f>
        <v>45812</v>
      </c>
      <c r="AK981" s="343"/>
      <c r="AL981" s="355"/>
      <c r="AM981" s="80"/>
      <c r="AN981" s="355"/>
      <c r="AO981" s="409"/>
      <c r="AP981" s="357"/>
    </row>
    <row r="982" spans="1:42">
      <c r="A982" s="112" t="s">
        <v>40</v>
      </c>
      <c r="B982" s="112">
        <v>250604</v>
      </c>
      <c r="C982" s="113">
        <v>212056</v>
      </c>
      <c r="D982" s="82" t="s">
        <v>3756</v>
      </c>
      <c r="E982" s="457" t="s">
        <v>5056</v>
      </c>
      <c r="F982" s="82" t="s">
        <v>1858</v>
      </c>
      <c r="G982" s="82" t="s">
        <v>3091</v>
      </c>
      <c r="H982" s="115" t="s">
        <v>4599</v>
      </c>
      <c r="I982" s="115" t="s">
        <v>4613</v>
      </c>
      <c r="J982" s="112" t="s">
        <v>1951</v>
      </c>
      <c r="K982" s="112" t="s">
        <v>1785</v>
      </c>
      <c r="L982" s="362">
        <v>28403</v>
      </c>
      <c r="M982" s="112">
        <f ca="1">DATEDIF(DBGenzai[[#This Row],[生年月日]],TODAY(),"Y")</f>
        <v>48</v>
      </c>
      <c r="N982" s="348">
        <v>1400</v>
      </c>
      <c r="O982" s="116"/>
      <c r="P982" s="348">
        <v>1750</v>
      </c>
      <c r="Q982" s="116"/>
      <c r="R982" s="348">
        <f t="shared" si="15"/>
        <v>350</v>
      </c>
      <c r="S982" s="85">
        <v>240000</v>
      </c>
      <c r="T982" s="85">
        <f>IF(OR(DBGenzai[[#This Row],[標準報酬]]="",DBGenzai[[#This Row],[標準報酬]]=0),"",ROUNDUP(_xlfn.XLOOKUP(DBGenzai[[#This Row],[標準報酬]],HDATE23[月  額],HDATE23[健康保険],"",0,1)-0.5,0))</f>
        <v>12036</v>
      </c>
      <c r="U982" s="85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5">
        <f ca="1">IF(DBGenzai[[#This Row],[年齢]]&lt;=69,_xlfn.XLOOKUP(DBGenzai[[#This Row],[標準報酬]],HDATE23[月  額],HDATE23[厚生年金],"",0,1),"0")</f>
        <v>21960</v>
      </c>
      <c r="W982" s="117"/>
      <c r="X98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4"/>
      <c r="Z982" s="112" t="s">
        <v>1719</v>
      </c>
      <c r="AA982" s="115" t="s">
        <v>4725</v>
      </c>
      <c r="AB982" s="115" t="s">
        <v>4726</v>
      </c>
      <c r="AC982" s="104" t="s">
        <v>1697</v>
      </c>
      <c r="AD982" s="104">
        <v>45812</v>
      </c>
      <c r="AE982" s="104"/>
      <c r="AF982" s="104"/>
      <c r="AG982" s="104">
        <v>45812</v>
      </c>
      <c r="AH982" s="112" t="s">
        <v>4738</v>
      </c>
      <c r="AI982" s="118"/>
      <c r="AJ982" s="100">
        <f>DBGenzai[[#This Row],[入社日]]</f>
        <v>45812</v>
      </c>
      <c r="AK982" s="343"/>
      <c r="AL982" s="355"/>
      <c r="AM982" s="80"/>
      <c r="AN982" s="355"/>
      <c r="AO982" s="409"/>
      <c r="AP982" s="357"/>
    </row>
    <row r="983" spans="1:42">
      <c r="A983" s="112" t="s">
        <v>40</v>
      </c>
      <c r="B983" s="111">
        <v>250605</v>
      </c>
      <c r="C983" s="113">
        <v>242131</v>
      </c>
      <c r="D983" s="114" t="s">
        <v>95</v>
      </c>
      <c r="E983" s="82" t="s">
        <v>4625</v>
      </c>
      <c r="F983" s="82" t="s">
        <v>1987</v>
      </c>
      <c r="G983" s="82" t="s">
        <v>3094</v>
      </c>
      <c r="H983" s="115" t="s">
        <v>4596</v>
      </c>
      <c r="I983" s="115" t="s">
        <v>4597</v>
      </c>
      <c r="J983" s="112" t="s">
        <v>43</v>
      </c>
      <c r="K983" s="112" t="s">
        <v>44</v>
      </c>
      <c r="L983" s="362">
        <v>37497</v>
      </c>
      <c r="M983" s="112">
        <f ca="1">DATEDIF(DBGenzai[[#This Row],[生年月日]],TODAY(),"Y")</f>
        <v>23</v>
      </c>
      <c r="N983" s="348">
        <v>1200</v>
      </c>
      <c r="O983" s="116"/>
      <c r="P983" s="348">
        <v>1650</v>
      </c>
      <c r="Q983" s="116"/>
      <c r="R983" s="348">
        <f t="shared" si="15"/>
        <v>450</v>
      </c>
      <c r="S983" s="85">
        <v>200000</v>
      </c>
      <c r="T983" s="85">
        <f>IF(OR(DBGenzai[[#This Row],[標準報酬]]="",DBGenzai[[#This Row],[標準報酬]]=0),"",ROUNDUP(_xlfn.XLOOKUP(DBGenzai[[#This Row],[標準報酬]],HDATE23[月  額],HDATE23[健康保険],"",0,1)-0.5,0))</f>
        <v>10030</v>
      </c>
      <c r="U98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5">
        <f ca="1">IF(DBGenzai[[#This Row],[年齢]]&lt;=69,_xlfn.XLOOKUP(DBGenzai[[#This Row],[標準報酬]],HDATE23[月  額],HDATE23[厚生年金],"",0,1),"0")</f>
        <v>18300</v>
      </c>
      <c r="W983" s="117">
        <v>46170</v>
      </c>
      <c r="X98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4" t="s">
        <v>1712</v>
      </c>
      <c r="Z983" s="112" t="s">
        <v>1706</v>
      </c>
      <c r="AA983" s="115" t="s">
        <v>3283</v>
      </c>
      <c r="AB983" s="115" t="s">
        <v>3282</v>
      </c>
      <c r="AC983" s="104"/>
      <c r="AD983" s="104">
        <v>45817</v>
      </c>
      <c r="AE983" s="104"/>
      <c r="AF983" s="104"/>
      <c r="AG983" s="104">
        <v>45817</v>
      </c>
      <c r="AH983" s="112" t="s">
        <v>4771</v>
      </c>
      <c r="AI983" s="118"/>
      <c r="AJ983" s="100">
        <f>DBGenzai[[#This Row],[入社日]]</f>
        <v>45817</v>
      </c>
      <c r="AK983" s="343"/>
      <c r="AL983" s="355"/>
      <c r="AM983" s="80"/>
      <c r="AN983" s="355"/>
      <c r="AO983" s="409"/>
      <c r="AP983" s="357"/>
    </row>
    <row r="984" spans="1:42">
      <c r="A984" s="112" t="s">
        <v>114</v>
      </c>
      <c r="B984" s="112">
        <v>250606</v>
      </c>
      <c r="C984" s="113"/>
      <c r="D984" s="82" t="s">
        <v>76</v>
      </c>
      <c r="E984" s="114"/>
      <c r="F984" s="82"/>
      <c r="G984" s="82"/>
      <c r="H984" s="115" t="s">
        <v>4701</v>
      </c>
      <c r="I984" s="115" t="s">
        <v>4702</v>
      </c>
      <c r="J984" s="112" t="s">
        <v>2005</v>
      </c>
      <c r="K984" s="112" t="s">
        <v>1768</v>
      </c>
      <c r="L984" s="362">
        <v>31309</v>
      </c>
      <c r="M984" s="112">
        <f ca="1">DATEDIF(DBGenzai[[#This Row],[生年月日]],TODAY(),"Y")</f>
        <v>40</v>
      </c>
      <c r="N984" s="348">
        <v>1400</v>
      </c>
      <c r="O984" s="116"/>
      <c r="P984" s="348">
        <v>1750</v>
      </c>
      <c r="Q984" s="116"/>
      <c r="R984" s="348">
        <f t="shared" si="15"/>
        <v>350</v>
      </c>
      <c r="S984" s="85"/>
      <c r="T984" s="85" t="str">
        <f>IF(OR(DBGenzai[[#This Row],[標準報酬]]="",DBGenzai[[#This Row],[標準報酬]]=0),"",ROUNDUP(_xlfn.XLOOKUP(DBGenzai[[#This Row],[標準報酬]],HDATE23[月  額],HDATE23[健康保険],"",0,1)-0.5,0))</f>
        <v/>
      </c>
      <c r="U98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5" t="str">
        <f ca="1">IF(DBGenzai[[#This Row],[年齢]]&lt;=69,_xlfn.XLOOKUP(DBGenzai[[#This Row],[標準報酬]],HDATE23[月  額],HDATE23[厚生年金],"",0,1),"0")</f>
        <v/>
      </c>
      <c r="W984" s="117"/>
      <c r="X98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4" t="s">
        <v>1769</v>
      </c>
      <c r="Z984" s="112" t="s">
        <v>4743</v>
      </c>
      <c r="AA984" s="115" t="s">
        <v>4744</v>
      </c>
      <c r="AB984" s="115" t="s">
        <v>4745</v>
      </c>
      <c r="AC984" s="104" t="s">
        <v>1697</v>
      </c>
      <c r="AD984" s="104">
        <v>45810</v>
      </c>
      <c r="AE984" s="104">
        <v>45810</v>
      </c>
      <c r="AF984" s="104"/>
      <c r="AG984" s="104"/>
      <c r="AH984" s="112"/>
      <c r="AI984" s="118"/>
      <c r="AJ984" s="100">
        <f>DBGenzai[[#This Row],[入社日]]</f>
        <v>45810</v>
      </c>
      <c r="AK984" s="343"/>
      <c r="AL984" s="355"/>
      <c r="AM984" s="80"/>
      <c r="AN984" s="355"/>
      <c r="AO984" s="409"/>
      <c r="AP984" s="357"/>
    </row>
    <row r="985" spans="1:42">
      <c r="A985" s="112" t="s">
        <v>40</v>
      </c>
      <c r="B985" s="112">
        <v>250607</v>
      </c>
      <c r="C985" s="113">
        <v>242132</v>
      </c>
      <c r="D985" s="114" t="s">
        <v>3199</v>
      </c>
      <c r="E985" s="275" t="s">
        <v>4626</v>
      </c>
      <c r="F985" s="82" t="s">
        <v>4226</v>
      </c>
      <c r="G985" s="499" t="s">
        <v>3094</v>
      </c>
      <c r="H985" s="115" t="s">
        <v>4715</v>
      </c>
      <c r="I985" s="115" t="s">
        <v>4716</v>
      </c>
      <c r="J985" s="80" t="s">
        <v>1710</v>
      </c>
      <c r="K985" s="80" t="s">
        <v>1711</v>
      </c>
      <c r="L985" s="362">
        <v>37360</v>
      </c>
      <c r="M985" s="112">
        <f ca="1">DATEDIF(DBGenzai[[#This Row],[生年月日]],TODAY(),"Y")</f>
        <v>23</v>
      </c>
      <c r="N985" s="348">
        <v>1200</v>
      </c>
      <c r="O985" s="116"/>
      <c r="P985" s="348">
        <v>1650</v>
      </c>
      <c r="Q985" s="116"/>
      <c r="R985" s="348">
        <f t="shared" si="15"/>
        <v>450</v>
      </c>
      <c r="S985" s="85">
        <v>200000</v>
      </c>
      <c r="T985" s="85">
        <f>IF(OR(DBGenzai[[#This Row],[標準報酬]]="",DBGenzai[[#This Row],[標準報酬]]=0),"",ROUNDUP(_xlfn.XLOOKUP(DBGenzai[[#This Row],[標準報酬]],HDATE23[月  額],HDATE23[健康保険],"",0,1)-0.5,0))</f>
        <v>10030</v>
      </c>
      <c r="U98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5">
        <f ca="1">IF(DBGenzai[[#This Row],[年齢]]&lt;=69,_xlfn.XLOOKUP(DBGenzai[[#This Row],[標準報酬]],HDATE23[月  額],HDATE23[厚生年金],"",0,1),"0")</f>
        <v>18300</v>
      </c>
      <c r="W985" s="117">
        <v>46186</v>
      </c>
      <c r="X98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4" t="s">
        <v>1712</v>
      </c>
      <c r="Z985" s="112" t="s">
        <v>135</v>
      </c>
      <c r="AA985" s="115" t="s">
        <v>1192</v>
      </c>
      <c r="AB985" s="115" t="s">
        <v>1193</v>
      </c>
      <c r="AC985" s="104">
        <v>45821</v>
      </c>
      <c r="AD985" s="104">
        <v>45828</v>
      </c>
      <c r="AE985" s="104"/>
      <c r="AF985" s="104"/>
      <c r="AG985" s="104">
        <v>45828</v>
      </c>
      <c r="AH985" s="112" t="s">
        <v>4781</v>
      </c>
      <c r="AI985" s="118"/>
      <c r="AJ985" s="100">
        <f>DBGenzai[[#This Row],[入社日]]</f>
        <v>45828</v>
      </c>
      <c r="AK985" s="343"/>
      <c r="AL985" s="355"/>
      <c r="AM985" s="80"/>
      <c r="AN985" s="355"/>
      <c r="AO985" s="409"/>
      <c r="AP985" s="357"/>
    </row>
    <row r="986" spans="1:42">
      <c r="A986" s="112" t="s">
        <v>40</v>
      </c>
      <c r="B986" s="112">
        <v>210812</v>
      </c>
      <c r="C986" s="113">
        <v>83882</v>
      </c>
      <c r="D986" s="114" t="s">
        <v>1838</v>
      </c>
      <c r="E986" s="114" t="s">
        <v>4646</v>
      </c>
      <c r="F986" s="82"/>
      <c r="G986" s="82"/>
      <c r="H986" s="115" t="s">
        <v>424</v>
      </c>
      <c r="I986" s="115" t="s">
        <v>425</v>
      </c>
      <c r="J986" s="112" t="s">
        <v>43</v>
      </c>
      <c r="K986" s="112" t="s">
        <v>44</v>
      </c>
      <c r="L986" s="362">
        <v>33805</v>
      </c>
      <c r="M986" s="112">
        <f ca="1">DATEDIF(DBGenzai[[#This Row],[生年月日]],TODAY(),"Y")</f>
        <v>33</v>
      </c>
      <c r="N986" s="348">
        <v>1400</v>
      </c>
      <c r="O986" s="116"/>
      <c r="P986" s="348">
        <v>2000</v>
      </c>
      <c r="Q986" s="116"/>
      <c r="R986" s="348">
        <f t="shared" si="15"/>
        <v>600</v>
      </c>
      <c r="S986" s="85">
        <v>240000</v>
      </c>
      <c r="T986" s="85">
        <f>IF(OR(DBGenzai[[#This Row],[標準報酬]]="",DBGenzai[[#This Row],[標準報酬]]=0),"",ROUNDUP(_xlfn.XLOOKUP(DBGenzai[[#This Row],[標準報酬]],HDATE23[月  額],HDATE23[健康保険],"",0,1)-0.5,0))</f>
        <v>12036</v>
      </c>
      <c r="U98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5">
        <f ca="1">IF(DBGenzai[[#This Row],[年齢]]&lt;=69,_xlfn.XLOOKUP(DBGenzai[[#This Row],[標準報酬]],HDATE23[月  額],HDATE23[厚生年金],"",0,1),"0")</f>
        <v>21960</v>
      </c>
      <c r="W986" s="117">
        <v>46267</v>
      </c>
      <c r="X98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4" t="s">
        <v>1712</v>
      </c>
      <c r="Z986" s="112" t="s">
        <v>4735</v>
      </c>
      <c r="AA986" s="115" t="s">
        <v>4736</v>
      </c>
      <c r="AB986" s="115" t="s">
        <v>4737</v>
      </c>
      <c r="AC986" s="104" t="s">
        <v>1697</v>
      </c>
      <c r="AD986" s="104">
        <v>45826</v>
      </c>
      <c r="AE986" s="104"/>
      <c r="AF986" s="104"/>
      <c r="AG986" s="104">
        <v>45826</v>
      </c>
      <c r="AH986" s="112" t="s">
        <v>4738</v>
      </c>
      <c r="AI986" s="118"/>
      <c r="AJ986" s="100">
        <f>DBGenzai[[#This Row],[入社日]]</f>
        <v>45826</v>
      </c>
      <c r="AK986" s="343"/>
      <c r="AL986" s="355"/>
      <c r="AM986" s="80"/>
      <c r="AN986" s="355"/>
      <c r="AO986" s="409"/>
      <c r="AP986" s="357"/>
    </row>
    <row r="987" spans="1:42">
      <c r="A987" s="112" t="s">
        <v>40</v>
      </c>
      <c r="B987" s="112">
        <v>250608</v>
      </c>
      <c r="C987" s="113">
        <v>212058</v>
      </c>
      <c r="D987" s="114" t="s">
        <v>4732</v>
      </c>
      <c r="E987" s="82" t="s">
        <v>4622</v>
      </c>
      <c r="F987" s="82" t="s">
        <v>2641</v>
      </c>
      <c r="G987" s="499" t="s">
        <v>5043</v>
      </c>
      <c r="H987" s="115" t="s">
        <v>4501</v>
      </c>
      <c r="I987" s="115" t="s">
        <v>4502</v>
      </c>
      <c r="J987" s="112" t="s">
        <v>43</v>
      </c>
      <c r="K987" s="112" t="s">
        <v>44</v>
      </c>
      <c r="L987" s="362">
        <v>36548</v>
      </c>
      <c r="M987" s="112">
        <f ca="1">DATEDIF(DBGenzai[[#This Row],[生年月日]],TODAY(),"Y")</f>
        <v>25</v>
      </c>
      <c r="N987" s="348">
        <v>1250</v>
      </c>
      <c r="O987" s="116"/>
      <c r="P987" s="348">
        <v>1650</v>
      </c>
      <c r="Q987" s="116"/>
      <c r="R987" s="348">
        <f t="shared" ref="R987:R1053" si="16">P987-N987</f>
        <v>400</v>
      </c>
      <c r="S987" s="85">
        <v>180000</v>
      </c>
      <c r="T987" s="85">
        <f>IF(OR(DBGenzai[[#This Row],[標準報酬]]="",DBGenzai[[#This Row],[標準報酬]]=0),"",ROUNDUP(_xlfn.XLOOKUP(DBGenzai[[#This Row],[標準報酬]],HDATE23[月  額],HDATE23[健康保険],"",0,1)-0.5,0))</f>
        <v>9027</v>
      </c>
      <c r="U98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5">
        <f ca="1">IF(DBGenzai[[#This Row],[年齢]]&lt;=69,_xlfn.XLOOKUP(DBGenzai[[#This Row],[標準報酬]],HDATE23[月  額],HDATE23[厚生年金],"",0,1),"0")</f>
        <v>16470</v>
      </c>
      <c r="W987" s="117">
        <v>46837</v>
      </c>
      <c r="X98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4" t="s">
        <v>1712</v>
      </c>
      <c r="Z987" s="112" t="s">
        <v>163</v>
      </c>
      <c r="AA987" s="115" t="s">
        <v>485</v>
      </c>
      <c r="AB987" s="115" t="s">
        <v>4733</v>
      </c>
      <c r="AC987" s="104">
        <v>45830</v>
      </c>
      <c r="AD987" s="104">
        <v>45838</v>
      </c>
      <c r="AE987" s="104"/>
      <c r="AF987" s="104"/>
      <c r="AG987" s="104"/>
      <c r="AH987" s="104" t="s">
        <v>4771</v>
      </c>
      <c r="AI987" s="118" t="s">
        <v>4734</v>
      </c>
      <c r="AJ987" s="100">
        <f>DBGenzai[[#This Row],[入社日]]</f>
        <v>45838</v>
      </c>
      <c r="AK987" s="343"/>
      <c r="AL987" s="355"/>
      <c r="AM987" s="80"/>
      <c r="AN987" s="355"/>
      <c r="AO987" s="409"/>
      <c r="AP987" s="357"/>
    </row>
    <row r="988" spans="1:42">
      <c r="A988" s="112" t="s">
        <v>40</v>
      </c>
      <c r="B988" s="112">
        <v>240709</v>
      </c>
      <c r="C988" s="113"/>
      <c r="D988" s="114" t="s">
        <v>1773</v>
      </c>
      <c r="E988" s="82" t="s">
        <v>4816</v>
      </c>
      <c r="F988" s="82" t="s">
        <v>4819</v>
      </c>
      <c r="G988" s="82" t="s">
        <v>4813</v>
      </c>
      <c r="H988" s="220" t="s">
        <v>3796</v>
      </c>
      <c r="I988" s="220" t="s">
        <v>3797</v>
      </c>
      <c r="J988" s="221" t="s">
        <v>43</v>
      </c>
      <c r="K988" s="221" t="s">
        <v>44</v>
      </c>
      <c r="L988" s="222">
        <v>37040</v>
      </c>
      <c r="M988" s="112">
        <f ca="1">DATEDIF(DBGenzai[[#This Row],[生年月日]],TODAY(),"Y")</f>
        <v>24</v>
      </c>
      <c r="N988" s="348">
        <v>1600</v>
      </c>
      <c r="O988" s="116"/>
      <c r="P988" s="348">
        <v>2100</v>
      </c>
      <c r="Q988" s="85" t="s">
        <v>3945</v>
      </c>
      <c r="R988" s="348">
        <f t="shared" si="16"/>
        <v>500</v>
      </c>
      <c r="S988" s="85">
        <v>260000</v>
      </c>
      <c r="T988" s="78">
        <f>IF(OR(DBGenzai[[#This Row],[標準報酬]]="",DBGenzai[[#This Row],[標準報酬]]=0),"",ROUNDUP(_xlfn.XLOOKUP(DBGenzai[[#This Row],[標準報酬]],HDATE23[月  額],HDATE23[健康保険],"",0,1)-0.5,0))</f>
        <v>13039</v>
      </c>
      <c r="U98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5">
        <f ca="1">IF(DBGenzai[[#This Row],[年齢]]&lt;=69,_xlfn.XLOOKUP(DBGenzai[[#This Row],[標準報酬]],HDATE23[月  額],HDATE23[厚生年金],"",0,1),"0")</f>
        <v>23790</v>
      </c>
      <c r="W988" s="117">
        <v>46923</v>
      </c>
      <c r="X98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4" t="s">
        <v>1712</v>
      </c>
      <c r="Z988" s="80" t="s">
        <v>470</v>
      </c>
      <c r="AA988" s="83" t="s">
        <v>471</v>
      </c>
      <c r="AB988" s="83" t="s">
        <v>2392</v>
      </c>
      <c r="AC988" s="104"/>
      <c r="AD988" s="104">
        <v>45839</v>
      </c>
      <c r="AE988" s="104"/>
      <c r="AF988" s="104"/>
      <c r="AG988" s="104">
        <v>45839</v>
      </c>
      <c r="AH988" s="112" t="s">
        <v>4781</v>
      </c>
      <c r="AI988" s="118" t="s">
        <v>3864</v>
      </c>
      <c r="AJ988" s="100">
        <f>DBGenzai[[#This Row],[入社日]]</f>
        <v>45839</v>
      </c>
      <c r="AK988" s="343"/>
      <c r="AL988" s="355"/>
      <c r="AM988" s="77"/>
      <c r="AN988" s="355"/>
      <c r="AO988" s="345"/>
    </row>
    <row r="989" spans="1:42">
      <c r="A989" s="112" t="s">
        <v>40</v>
      </c>
      <c r="B989" s="112">
        <v>231003</v>
      </c>
      <c r="C989" s="113"/>
      <c r="D989" s="114" t="s">
        <v>1838</v>
      </c>
      <c r="E989" s="114"/>
      <c r="F989" s="82"/>
      <c r="G989" s="82"/>
      <c r="H989" s="115" t="s">
        <v>3054</v>
      </c>
      <c r="I989" s="115" t="s">
        <v>3055</v>
      </c>
      <c r="J989" s="112" t="s">
        <v>43</v>
      </c>
      <c r="K989" s="112" t="s">
        <v>44</v>
      </c>
      <c r="L989" s="362">
        <v>36039</v>
      </c>
      <c r="M989" s="112">
        <f ca="1">DATEDIF(DBGenzai[[#This Row],[生年月日]],TODAY(),"Y")</f>
        <v>27</v>
      </c>
      <c r="N989" s="348">
        <v>1400</v>
      </c>
      <c r="O989" s="116"/>
      <c r="P989" s="348">
        <v>2000</v>
      </c>
      <c r="Q989" s="116"/>
      <c r="R989" s="348">
        <f t="shared" si="16"/>
        <v>600</v>
      </c>
      <c r="S989" s="85">
        <v>260000</v>
      </c>
      <c r="T989" s="85">
        <f>IF(OR(DBGenzai[[#This Row],[標準報酬]]="",DBGenzai[[#This Row],[標準報酬]]=0),"",ROUNDUP(_xlfn.XLOOKUP(DBGenzai[[#This Row],[標準報酬]],HDATE23[月  額],HDATE23[健康保険],"",0,1)-0.5,0))</f>
        <v>13039</v>
      </c>
      <c r="U98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5">
        <f ca="1">IF(DBGenzai[[#This Row],[年齢]]&lt;=69,_xlfn.XLOOKUP(DBGenzai[[#This Row],[標準報酬]],HDATE23[月  額],HDATE23[厚生年金],"",0,1),"0")</f>
        <v>23790</v>
      </c>
      <c r="W989" s="117">
        <v>46323</v>
      </c>
      <c r="X98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9" s="114" t="s">
        <v>1712</v>
      </c>
      <c r="Z989" s="80" t="s">
        <v>554</v>
      </c>
      <c r="AA989" s="83" t="s">
        <v>555</v>
      </c>
      <c r="AB989" s="83" t="s">
        <v>556</v>
      </c>
      <c r="AC989" s="104"/>
      <c r="AD989" s="104">
        <v>45839</v>
      </c>
      <c r="AE989" s="104"/>
      <c r="AF989" s="104"/>
      <c r="AG989" s="104">
        <v>45839</v>
      </c>
      <c r="AH989" s="112" t="s">
        <v>4781</v>
      </c>
      <c r="AI989" s="118"/>
      <c r="AJ989" s="100">
        <f>DBGenzai[[#This Row],[入社日]]</f>
        <v>45839</v>
      </c>
      <c r="AK989" s="343"/>
      <c r="AL989" s="355"/>
      <c r="AM989" s="80"/>
      <c r="AN989" s="355"/>
      <c r="AO989" s="409"/>
      <c r="AP989" s="357"/>
    </row>
    <row r="990" spans="1:42">
      <c r="A990" s="112" t="s">
        <v>40</v>
      </c>
      <c r="B990" s="112">
        <v>250701</v>
      </c>
      <c r="C990" s="113"/>
      <c r="D990" s="114" t="s">
        <v>1838</v>
      </c>
      <c r="E990" s="114"/>
      <c r="F990" s="82"/>
      <c r="G990" s="82"/>
      <c r="H990" s="115" t="s">
        <v>4730</v>
      </c>
      <c r="I990" s="115" t="s">
        <v>4731</v>
      </c>
      <c r="J990" s="112" t="s">
        <v>1951</v>
      </c>
      <c r="K990" s="112" t="s">
        <v>44</v>
      </c>
      <c r="L990" s="362">
        <v>37160</v>
      </c>
      <c r="M990" s="112">
        <f ca="1">DATEDIF(DBGenzai[[#This Row],[生年月日]],TODAY(),"Y")</f>
        <v>24</v>
      </c>
      <c r="N990" s="348">
        <v>1300</v>
      </c>
      <c r="O990" s="116"/>
      <c r="P990" s="348">
        <v>1900</v>
      </c>
      <c r="Q990" s="116"/>
      <c r="R990" s="348">
        <f t="shared" si="16"/>
        <v>600</v>
      </c>
      <c r="S990" s="85">
        <v>240000</v>
      </c>
      <c r="T990" s="85">
        <f>IF(OR(DBGenzai[[#This Row],[標準報酬]]="",DBGenzai[[#This Row],[標準報酬]]=0),"",ROUNDUP(_xlfn.XLOOKUP(DBGenzai[[#This Row],[標準報酬]],HDATE23[月  額],HDATE23[健康保険],"",0,1)-0.5,0))</f>
        <v>12036</v>
      </c>
      <c r="U99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5">
        <f ca="1">IF(DBGenzai[[#This Row],[年齢]]&lt;=69,_xlfn.XLOOKUP(DBGenzai[[#This Row],[標準報酬]],HDATE23[月  額],HDATE23[厚生年金],"",0,1),"0")</f>
        <v>21960</v>
      </c>
      <c r="W990" s="117">
        <v>46365</v>
      </c>
      <c r="X99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0" s="114" t="s">
        <v>1712</v>
      </c>
      <c r="Z990" s="112" t="s">
        <v>4541</v>
      </c>
      <c r="AA990" s="115" t="s">
        <v>4542</v>
      </c>
      <c r="AB990" s="115" t="s">
        <v>4543</v>
      </c>
      <c r="AC990" s="104"/>
      <c r="AD990" s="104">
        <v>45839</v>
      </c>
      <c r="AE990" s="104"/>
      <c r="AF990" s="104"/>
      <c r="AG990" s="104">
        <v>45839</v>
      </c>
      <c r="AH990" s="112" t="s">
        <v>4781</v>
      </c>
      <c r="AI990" s="118"/>
      <c r="AJ990" s="100">
        <f>DBGenzai[[#This Row],[入社日]]</f>
        <v>45839</v>
      </c>
      <c r="AK990" s="343"/>
      <c r="AL990" s="355"/>
      <c r="AM990" s="80"/>
      <c r="AN990" s="355"/>
      <c r="AO990" s="409"/>
      <c r="AP990" s="357"/>
    </row>
    <row r="991" spans="1:42">
      <c r="A991" s="112" t="s">
        <v>40</v>
      </c>
      <c r="B991" s="112">
        <v>250702</v>
      </c>
      <c r="C991" s="113"/>
      <c r="D991" s="114" t="s">
        <v>3229</v>
      </c>
      <c r="E991" s="114"/>
      <c r="F991" s="82"/>
      <c r="G991" s="82"/>
      <c r="H991" s="115" t="s">
        <v>4727</v>
      </c>
      <c r="I991" s="115" t="s">
        <v>4728</v>
      </c>
      <c r="J991" s="112" t="s">
        <v>43</v>
      </c>
      <c r="K991" s="112" t="s">
        <v>44</v>
      </c>
      <c r="L991" s="362">
        <v>34979</v>
      </c>
      <c r="M991" s="112">
        <f ca="1">DATEDIF(DBGenzai[[#This Row],[生年月日]],TODAY(),"Y")</f>
        <v>30</v>
      </c>
      <c r="N991" s="348">
        <v>1300</v>
      </c>
      <c r="O991" s="116"/>
      <c r="P991" s="348">
        <v>1900</v>
      </c>
      <c r="Q991" s="116"/>
      <c r="R991" s="348">
        <f t="shared" si="16"/>
        <v>600</v>
      </c>
      <c r="S991" s="85">
        <v>220000</v>
      </c>
      <c r="T991" s="85">
        <f>IF(OR(DBGenzai[[#This Row],[標準報酬]]="",DBGenzai[[#This Row],[標準報酬]]=0),"",ROUNDUP(_xlfn.XLOOKUP(DBGenzai[[#This Row],[標準報酬]],HDATE23[月  額],HDATE23[健康保険],"",0,1)-0.5,0))</f>
        <v>11033</v>
      </c>
      <c r="U99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5">
        <f ca="1">IF(DBGenzai[[#This Row],[年齢]]&lt;=69,_xlfn.XLOOKUP(DBGenzai[[#This Row],[標準報酬]],HDATE23[月  額],HDATE23[厚生年金],"",0,1),"0")</f>
        <v>20130</v>
      </c>
      <c r="W991" s="117">
        <v>46420</v>
      </c>
      <c r="X99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4" t="s">
        <v>1712</v>
      </c>
      <c r="Z991" s="112" t="s">
        <v>4780</v>
      </c>
      <c r="AA991" s="115" t="s">
        <v>4772</v>
      </c>
      <c r="AB991" s="115" t="s">
        <v>4773</v>
      </c>
      <c r="AC991" s="104"/>
      <c r="AD991" s="104">
        <v>45840</v>
      </c>
      <c r="AE991" s="104"/>
      <c r="AF991" s="104"/>
      <c r="AG991" s="104">
        <v>45840</v>
      </c>
      <c r="AH991" s="112" t="s">
        <v>4781</v>
      </c>
      <c r="AI991" s="118"/>
      <c r="AJ991" s="100">
        <f>DBGenzai[[#This Row],[入社日]]</f>
        <v>45840</v>
      </c>
      <c r="AK991" s="343"/>
      <c r="AL991" s="355"/>
      <c r="AM991" s="80"/>
      <c r="AN991" s="355"/>
      <c r="AO991" s="409"/>
      <c r="AP991" s="357"/>
    </row>
    <row r="992" spans="1:42">
      <c r="A992" s="79" t="s">
        <v>40</v>
      </c>
      <c r="B992" s="80">
        <v>210610</v>
      </c>
      <c r="C992" s="81">
        <v>222020</v>
      </c>
      <c r="D992" s="82" t="s">
        <v>76</v>
      </c>
      <c r="E992" s="82" t="s">
        <v>4623</v>
      </c>
      <c r="F992" s="101" t="s">
        <v>3843</v>
      </c>
      <c r="G992" s="6" t="s">
        <v>4136</v>
      </c>
      <c r="H992" s="83" t="s">
        <v>359</v>
      </c>
      <c r="I992" s="83" t="s">
        <v>360</v>
      </c>
      <c r="J992" s="80" t="s">
        <v>43</v>
      </c>
      <c r="K992" s="80" t="s">
        <v>44</v>
      </c>
      <c r="L992" s="84">
        <v>32979</v>
      </c>
      <c r="M992" s="80">
        <f ca="1">DATEDIF(DBGenzai[[#This Row],[生年月日]],TODAY(),"Y")</f>
        <v>35</v>
      </c>
      <c r="N992" s="347">
        <v>1410</v>
      </c>
      <c r="O992" s="85" t="s">
        <v>98</v>
      </c>
      <c r="P992" s="347">
        <v>1830</v>
      </c>
      <c r="Q992" s="85" t="s">
        <v>99</v>
      </c>
      <c r="R992" s="347">
        <f t="shared" si="16"/>
        <v>420</v>
      </c>
      <c r="S992" s="85">
        <v>260000</v>
      </c>
      <c r="T992" s="78">
        <f>IF(OR(DBGenzai[[#This Row],[標準報酬]]="",DBGenzai[[#This Row],[標準報酬]]=0),"",ROUNDUP(_xlfn.XLOOKUP(DBGenzai[[#This Row],[標準報酬]],HDATE23[月  額],HDATE23[健康保険],"",0,1)-0.5,0))</f>
        <v>13039</v>
      </c>
      <c r="U99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5">
        <f ca="1">IF(DBGenzai[[#This Row],[年齢]]&lt;=69,_xlfn.XLOOKUP(DBGenzai[[#This Row],[標準報酬]],HDATE23[月  額],HDATE23[厚生年金],"",0,1),"0")</f>
        <v>23790</v>
      </c>
      <c r="W992" s="86">
        <v>46721</v>
      </c>
      <c r="X992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2" t="s">
        <v>46</v>
      </c>
      <c r="Z992" s="80" t="s">
        <v>81</v>
      </c>
      <c r="AA992" s="82" t="s">
        <v>2485</v>
      </c>
      <c r="AB992" s="83" t="s">
        <v>2486</v>
      </c>
      <c r="AC992" s="87"/>
      <c r="AD992" s="87">
        <v>45845</v>
      </c>
      <c r="AE992" s="87"/>
      <c r="AF992" s="87"/>
      <c r="AG992" s="87">
        <v>45845</v>
      </c>
      <c r="AH992" s="112" t="s">
        <v>4782</v>
      </c>
      <c r="AJ992" s="100">
        <f>DBGenzai[[#This Row],[入社日]]</f>
        <v>45845</v>
      </c>
      <c r="AK992" s="343"/>
      <c r="AL992" s="355"/>
      <c r="AM992" s="77"/>
      <c r="AN992" s="355"/>
      <c r="AO992" s="345"/>
    </row>
    <row r="993" spans="1:42">
      <c r="A993" s="112" t="s">
        <v>40</v>
      </c>
      <c r="B993" s="112">
        <v>250703</v>
      </c>
      <c r="C993" s="113">
        <v>222089</v>
      </c>
      <c r="D993" s="114" t="s">
        <v>4761</v>
      </c>
      <c r="E993" s="101" t="s">
        <v>5055</v>
      </c>
      <c r="F993" s="101" t="s">
        <v>1858</v>
      </c>
      <c r="G993" s="101" t="s">
        <v>2631</v>
      </c>
      <c r="H993" s="115" t="s">
        <v>4762</v>
      </c>
      <c r="I993" s="115" t="s">
        <v>4763</v>
      </c>
      <c r="J993" s="112" t="s">
        <v>2005</v>
      </c>
      <c r="K993" s="112" t="s">
        <v>1768</v>
      </c>
      <c r="L993" s="362">
        <v>30437</v>
      </c>
      <c r="M993" s="112">
        <f ca="1">DATEDIF(DBGenzai[[#This Row],[生年月日]],TODAY(),"Y")</f>
        <v>42</v>
      </c>
      <c r="N993" s="348">
        <v>1400</v>
      </c>
      <c r="O993" s="116"/>
      <c r="P993" s="348">
        <v>1750</v>
      </c>
      <c r="Q993" s="116"/>
      <c r="R993" s="348">
        <f t="shared" si="16"/>
        <v>350</v>
      </c>
      <c r="S993" s="85">
        <v>260000</v>
      </c>
      <c r="T993" s="85">
        <f>IF(OR(DBGenzai[[#This Row],[標準報酬]]="",DBGenzai[[#This Row],[標準報酬]]=0),"",ROUNDUP(_xlfn.XLOOKUP(DBGenzai[[#This Row],[標準報酬]],HDATE23[月  額],HDATE23[健康保険],"",0,1)-0.5,0))</f>
        <v>13039</v>
      </c>
      <c r="U993" s="85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5">
        <f ca="1">IF(DBGenzai[[#This Row],[年齢]]&lt;=69,_xlfn.XLOOKUP(DBGenzai[[#This Row],[標準報酬]],HDATE23[月  額],HDATE23[厚生年金],"",0,1),"0")</f>
        <v>23790</v>
      </c>
      <c r="W993" s="117">
        <v>46692</v>
      </c>
      <c r="X99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4" t="s">
        <v>1880</v>
      </c>
      <c r="Z993" s="112" t="s">
        <v>1770</v>
      </c>
      <c r="AA993" s="115" t="s">
        <v>4795</v>
      </c>
      <c r="AB993" s="115" t="s">
        <v>4796</v>
      </c>
      <c r="AC993" s="104" t="s">
        <v>1697</v>
      </c>
      <c r="AD993" s="104">
        <v>45845</v>
      </c>
      <c r="AE993" s="104"/>
      <c r="AF993" s="104"/>
      <c r="AG993" s="104">
        <v>45870</v>
      </c>
      <c r="AH993" s="104" t="s">
        <v>4805</v>
      </c>
      <c r="AI993" s="118"/>
      <c r="AJ993" s="100">
        <f>DBGenzai[[#This Row],[入社日]]</f>
        <v>45845</v>
      </c>
      <c r="AK993" s="343"/>
      <c r="AL993" s="355"/>
      <c r="AM993" s="80"/>
      <c r="AN993" s="355"/>
      <c r="AO993" s="409"/>
      <c r="AP993" s="357"/>
    </row>
    <row r="994" spans="1:42">
      <c r="A994" s="112" t="s">
        <v>40</v>
      </c>
      <c r="B994" s="112">
        <v>250214</v>
      </c>
      <c r="C994" s="113">
        <v>5683</v>
      </c>
      <c r="D994" s="114" t="s">
        <v>2946</v>
      </c>
      <c r="E994" s="82" t="s">
        <v>4673</v>
      </c>
      <c r="F994" s="82" t="s">
        <v>2672</v>
      </c>
      <c r="G994" s="101" t="s">
        <v>3153</v>
      </c>
      <c r="H994" s="115" t="s">
        <v>4331</v>
      </c>
      <c r="I994" s="115" t="s">
        <v>4332</v>
      </c>
      <c r="J994" s="112" t="s">
        <v>2005</v>
      </c>
      <c r="K994" s="112" t="s">
        <v>1711</v>
      </c>
      <c r="L994" s="362">
        <v>37415</v>
      </c>
      <c r="M994" s="112">
        <f ca="1">DATEDIF(DBGenzai[[#This Row],[生年月日]],TODAY(),"Y")</f>
        <v>23</v>
      </c>
      <c r="N994" s="348">
        <v>1300</v>
      </c>
      <c r="O994" s="116"/>
      <c r="P994" s="348">
        <v>1700</v>
      </c>
      <c r="Q994" s="116"/>
      <c r="R994" s="348">
        <f t="shared" si="16"/>
        <v>400</v>
      </c>
      <c r="S994" s="85">
        <v>260000</v>
      </c>
      <c r="T994" s="85">
        <f>IF(OR(DBGenzai[[#This Row],[標準報酬]]="",DBGenzai[[#This Row],[標準報酬]]=0),"",ROUNDUP(_xlfn.XLOOKUP(DBGenzai[[#This Row],[標準報酬]],HDATE23[月  額],HDATE23[健康保険],"",0,1)-0.5,0))</f>
        <v>13039</v>
      </c>
      <c r="U99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5">
        <f ca="1">IF(DBGenzai[[#This Row],[年齢]]&lt;=69,_xlfn.XLOOKUP(DBGenzai[[#This Row],[標準報酬]],HDATE23[月  額],HDATE23[厚生年金],"",0,1),"0")</f>
        <v>23790</v>
      </c>
      <c r="W994" s="117">
        <v>45995</v>
      </c>
      <c r="X99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11</v>
      </c>
      <c r="Y994" s="114" t="s">
        <v>1712</v>
      </c>
      <c r="Z994" s="80" t="s">
        <v>1989</v>
      </c>
      <c r="AA994" s="83" t="s">
        <v>1988</v>
      </c>
      <c r="AB994" s="83" t="s">
        <v>4363</v>
      </c>
      <c r="AC994" s="104"/>
      <c r="AD994" s="104">
        <v>45698</v>
      </c>
      <c r="AE994" s="104"/>
      <c r="AF994" s="104"/>
      <c r="AG994" s="104">
        <v>45698</v>
      </c>
      <c r="AH994" s="112" t="s">
        <v>4371</v>
      </c>
      <c r="AI994" s="118"/>
      <c r="AJ994" s="100">
        <f>DBGenzai[[#This Row],[入社日]]</f>
        <v>45698</v>
      </c>
      <c r="AK994" s="343"/>
      <c r="AL994" s="355"/>
      <c r="AM994" s="80"/>
      <c r="AN994" s="355"/>
      <c r="AO994" s="409"/>
      <c r="AP994" s="357"/>
    </row>
    <row r="995" spans="1:42">
      <c r="A995" s="112" t="s">
        <v>40</v>
      </c>
      <c r="B995" s="112">
        <v>250704</v>
      </c>
      <c r="C995" s="113">
        <v>8210136</v>
      </c>
      <c r="D995" s="114" t="s">
        <v>3116</v>
      </c>
      <c r="E995" s="82" t="s">
        <v>4443</v>
      </c>
      <c r="F995" s="82" t="s">
        <v>4443</v>
      </c>
      <c r="G995" s="82"/>
      <c r="H995" s="115" t="s">
        <v>4783</v>
      </c>
      <c r="I995" s="115" t="s">
        <v>4784</v>
      </c>
      <c r="J995" s="112" t="s">
        <v>43</v>
      </c>
      <c r="K995" s="112" t="s">
        <v>44</v>
      </c>
      <c r="L995" s="362">
        <v>35107</v>
      </c>
      <c r="M995" s="112">
        <f ca="1">DATEDIF(DBGenzai[[#This Row],[生年月日]],TODAY(),"Y")</f>
        <v>29</v>
      </c>
      <c r="N995" s="348">
        <v>1500</v>
      </c>
      <c r="O995" s="116"/>
      <c r="P995" s="348">
        <v>2150</v>
      </c>
      <c r="Q995" s="116"/>
      <c r="R995" s="348">
        <f t="shared" si="16"/>
        <v>650</v>
      </c>
      <c r="S995" s="85">
        <v>280000</v>
      </c>
      <c r="T995" s="85">
        <f>IF(OR(DBGenzai[[#This Row],[標準報酬]]="",DBGenzai[[#This Row],[標準報酬]]=0),"",ROUNDUP(_xlfn.XLOOKUP(DBGenzai[[#This Row],[標準報酬]],HDATE23[月  額],HDATE23[健康保険],"",0,1)-0.5,0))</f>
        <v>14042</v>
      </c>
      <c r="U99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5">
        <f ca="1">IF(DBGenzai[[#This Row],[年齢]]&lt;=69,_xlfn.XLOOKUP(DBGenzai[[#This Row],[標準報酬]],HDATE23[月  額],HDATE23[厚生年金],"",0,1),"0")</f>
        <v>25620</v>
      </c>
      <c r="W995" s="117">
        <v>47030</v>
      </c>
      <c r="X99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4" t="s">
        <v>1712</v>
      </c>
      <c r="Z995" s="112" t="s">
        <v>4215</v>
      </c>
      <c r="AA995" s="115" t="s">
        <v>4785</v>
      </c>
      <c r="AB995" s="115" t="s">
        <v>4786</v>
      </c>
      <c r="AC995" s="104" t="s">
        <v>1697</v>
      </c>
      <c r="AD995" s="104">
        <v>45859</v>
      </c>
      <c r="AE995" s="104"/>
      <c r="AF995" s="104"/>
      <c r="AG995" s="104">
        <v>45859</v>
      </c>
      <c r="AH995" s="112" t="s">
        <v>4876</v>
      </c>
      <c r="AI995" s="118"/>
      <c r="AJ995" s="100">
        <f>DBGenzai[[#This Row],[入社日]]</f>
        <v>45859</v>
      </c>
      <c r="AK995" s="343"/>
      <c r="AL995" s="355"/>
      <c r="AM995" s="80"/>
      <c r="AN995" s="355"/>
      <c r="AO995" s="409"/>
      <c r="AP995" s="357"/>
    </row>
    <row r="996" spans="1:42">
      <c r="A996" s="112" t="s">
        <v>40</v>
      </c>
      <c r="B996" s="112">
        <v>250705</v>
      </c>
      <c r="C996" s="113"/>
      <c r="D996" s="114" t="s">
        <v>2103</v>
      </c>
      <c r="E996" s="114"/>
      <c r="F996" s="82"/>
      <c r="G996" s="82"/>
      <c r="H996" s="115" t="s">
        <v>4787</v>
      </c>
      <c r="I996" s="115" t="s">
        <v>4788</v>
      </c>
      <c r="J996" s="112" t="s">
        <v>1951</v>
      </c>
      <c r="K996" s="112" t="s">
        <v>1711</v>
      </c>
      <c r="L996" s="362">
        <v>37021</v>
      </c>
      <c r="M996" s="112">
        <f ca="1">DATEDIF(DBGenzai[[#This Row],[生年月日]],TODAY(),"Y")</f>
        <v>24</v>
      </c>
      <c r="N996" s="348">
        <v>1300</v>
      </c>
      <c r="O996" s="116"/>
      <c r="P996" s="348">
        <v>1800</v>
      </c>
      <c r="Q996" s="116"/>
      <c r="R996" s="348">
        <f t="shared" si="16"/>
        <v>500</v>
      </c>
      <c r="S996" s="85">
        <v>240000</v>
      </c>
      <c r="T996" s="85">
        <f>IF(OR(DBGenzai[[#This Row],[標準報酬]]="",DBGenzai[[#This Row],[標準報酬]]=0),"",ROUNDUP(_xlfn.XLOOKUP(DBGenzai[[#This Row],[標準報酬]],HDATE23[月  額],HDATE23[健康保険],"",0,1)-0.5,0))</f>
        <v>12036</v>
      </c>
      <c r="U99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5">
        <f ca="1">IF(DBGenzai[[#This Row],[年齢]]&lt;=69,_xlfn.XLOOKUP(DBGenzai[[#This Row],[標準報酬]],HDATE23[月  額],HDATE23[厚生年金],"",0,1),"0")</f>
        <v>21960</v>
      </c>
      <c r="W996" s="117">
        <v>46871</v>
      </c>
      <c r="X99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4" t="s">
        <v>1712</v>
      </c>
      <c r="Z996" s="80" t="s">
        <v>47</v>
      </c>
      <c r="AA996" s="83" t="s">
        <v>2152</v>
      </c>
      <c r="AB996" s="83" t="s">
        <v>2104</v>
      </c>
      <c r="AC996" s="104">
        <v>45886</v>
      </c>
      <c r="AD996" s="104">
        <v>45859</v>
      </c>
      <c r="AE996" s="104"/>
      <c r="AF996" s="104"/>
      <c r="AG996" s="104">
        <v>45859</v>
      </c>
      <c r="AH996" s="112" t="s">
        <v>4876</v>
      </c>
      <c r="AI996" s="118"/>
      <c r="AJ996" s="100">
        <f>DBGenzai[[#This Row],[入社日]]</f>
        <v>45859</v>
      </c>
      <c r="AK996" s="343"/>
      <c r="AL996" s="355"/>
      <c r="AM996" s="80"/>
      <c r="AN996" s="355"/>
      <c r="AO996" s="409"/>
      <c r="AP996" s="357"/>
    </row>
    <row r="997" spans="1:42">
      <c r="A997" s="112" t="s">
        <v>40</v>
      </c>
      <c r="B997" s="112">
        <v>250222</v>
      </c>
      <c r="C997" s="113">
        <v>5690</v>
      </c>
      <c r="D997" s="114" t="s">
        <v>2946</v>
      </c>
      <c r="E997" s="82" t="s">
        <v>4672</v>
      </c>
      <c r="F997" s="82" t="s">
        <v>4071</v>
      </c>
      <c r="G997" s="101" t="s">
        <v>3153</v>
      </c>
      <c r="H997" s="115" t="s">
        <v>4338</v>
      </c>
      <c r="I997" s="115" t="s">
        <v>4339</v>
      </c>
      <c r="J997" s="112" t="s">
        <v>43</v>
      </c>
      <c r="K997" s="112" t="s">
        <v>44</v>
      </c>
      <c r="L997" s="362">
        <v>36747</v>
      </c>
      <c r="M997" s="112">
        <f ca="1">DATEDIF(DBGenzai[[#This Row],[生年月日]],TODAY(),"Y")</f>
        <v>25</v>
      </c>
      <c r="N997" s="348">
        <v>1300</v>
      </c>
      <c r="O997" s="116"/>
      <c r="P997" s="348">
        <v>1700</v>
      </c>
      <c r="Q997" s="116"/>
      <c r="R997" s="348">
        <f t="shared" si="16"/>
        <v>400</v>
      </c>
      <c r="S997" s="85">
        <v>260000</v>
      </c>
      <c r="T997" s="85">
        <f>IF(OR(DBGenzai[[#This Row],[標準報酬]]="",DBGenzai[[#This Row],[標準報酬]]=0),"",ROUNDUP(_xlfn.XLOOKUP(DBGenzai[[#This Row],[標準報酬]],HDATE23[月  額],HDATE23[健康保険],"",0,1)-0.5,0))</f>
        <v>13039</v>
      </c>
      <c r="U99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5">
        <f ca="1">IF(DBGenzai[[#This Row],[年齢]]&lt;=69,_xlfn.XLOOKUP(DBGenzai[[#This Row],[標準報酬]],HDATE23[月  額],HDATE23[厚生年金],"",0,1),"0")</f>
        <v>23790</v>
      </c>
      <c r="W997" s="117">
        <v>46014</v>
      </c>
      <c r="X997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</v>
      </c>
      <c r="Y997" s="114" t="s">
        <v>1712</v>
      </c>
      <c r="Z997" s="80" t="s">
        <v>1989</v>
      </c>
      <c r="AA997" s="83" t="s">
        <v>1988</v>
      </c>
      <c r="AB997" s="83" t="s">
        <v>4363</v>
      </c>
      <c r="AC997" s="104"/>
      <c r="AD997" s="104">
        <v>45705</v>
      </c>
      <c r="AE997" s="104"/>
      <c r="AF997" s="104"/>
      <c r="AG997" s="104">
        <v>45705</v>
      </c>
      <c r="AH997" s="112" t="s">
        <v>4370</v>
      </c>
      <c r="AI997" s="118"/>
      <c r="AJ997" s="100">
        <f>DBGenzai[[#This Row],[入社日]]</f>
        <v>45705</v>
      </c>
      <c r="AK997" s="343"/>
      <c r="AL997" s="355"/>
      <c r="AM997" s="80"/>
      <c r="AN997" s="355"/>
      <c r="AO997" s="409"/>
      <c r="AP997" s="357"/>
    </row>
    <row r="998" spans="1:42">
      <c r="A998" s="112" t="s">
        <v>114</v>
      </c>
      <c r="B998" s="112">
        <v>250707</v>
      </c>
      <c r="C998" s="113"/>
      <c r="D998" s="114" t="s">
        <v>4304</v>
      </c>
      <c r="E998" s="114"/>
      <c r="F998" s="82"/>
      <c r="G998" s="82"/>
      <c r="H998" s="115" t="s">
        <v>3207</v>
      </c>
      <c r="I998" s="115" t="s">
        <v>3208</v>
      </c>
      <c r="J998" s="112" t="s">
        <v>43</v>
      </c>
      <c r="K998" s="112" t="s">
        <v>44</v>
      </c>
      <c r="L998" s="362">
        <v>33252</v>
      </c>
      <c r="M998" s="112">
        <f ca="1">DATEDIF(DBGenzai[[#This Row],[生年月日]],TODAY(),"Y")</f>
        <v>34</v>
      </c>
      <c r="N998" s="348">
        <v>1300</v>
      </c>
      <c r="O998" s="116"/>
      <c r="P998" s="348">
        <v>1700</v>
      </c>
      <c r="Q998" s="116"/>
      <c r="R998" s="348">
        <f t="shared" si="16"/>
        <v>400</v>
      </c>
      <c r="S998" s="85">
        <v>0</v>
      </c>
      <c r="T998" s="85" t="str">
        <f>IF(OR(DBGenzai[[#This Row],[標準報酬]]="",DBGenzai[[#This Row],[標準報酬]]=0),"",ROUNDUP(_xlfn.XLOOKUP(DBGenzai[[#This Row],[標準報酬]],HDATE23[月  額],HDATE23[健康保険],"",0,1)-0.5,0))</f>
        <v/>
      </c>
      <c r="U99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5">
        <f ca="1">IF(DBGenzai[[#This Row],[年齢]]&lt;=69,_xlfn.XLOOKUP(DBGenzai[[#This Row],[標準報酬]],HDATE23[月  額],HDATE23[厚生年金],"",0,1),"0")</f>
        <v>0</v>
      </c>
      <c r="W998" s="117">
        <v>47315</v>
      </c>
      <c r="X99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4" t="s">
        <v>1712</v>
      </c>
      <c r="Z998" s="112" t="s">
        <v>4827</v>
      </c>
      <c r="AA998" s="115" t="s">
        <v>4825</v>
      </c>
      <c r="AB998" s="115" t="s">
        <v>4826</v>
      </c>
      <c r="AC998" s="104" t="s">
        <v>1697</v>
      </c>
      <c r="AD998" s="104">
        <v>45860</v>
      </c>
      <c r="AE998" s="104">
        <v>45862</v>
      </c>
      <c r="AF998" s="104"/>
      <c r="AG998" s="104">
        <v>45860</v>
      </c>
      <c r="AH998" s="112" t="s">
        <v>4876</v>
      </c>
      <c r="AI998" s="118"/>
      <c r="AJ998" s="100">
        <f>DBGenzai[[#This Row],[入社日]]</f>
        <v>45860</v>
      </c>
      <c r="AK998" s="343"/>
      <c r="AL998" s="355"/>
      <c r="AM998" s="80"/>
      <c r="AN998" s="355"/>
      <c r="AO998" s="409"/>
      <c r="AP998" s="357"/>
    </row>
    <row r="999" spans="1:42">
      <c r="A999" s="112" t="s">
        <v>40</v>
      </c>
      <c r="B999" s="112">
        <v>250708</v>
      </c>
      <c r="C999" s="113">
        <v>242133</v>
      </c>
      <c r="D999" s="114" t="s">
        <v>3199</v>
      </c>
      <c r="E999" s="275" t="s">
        <v>4626</v>
      </c>
      <c r="F999" s="101" t="s">
        <v>1984</v>
      </c>
      <c r="G999" s="6" t="s">
        <v>2650</v>
      </c>
      <c r="H999" s="115" t="s">
        <v>4797</v>
      </c>
      <c r="I999" s="115" t="s">
        <v>4798</v>
      </c>
      <c r="J999" s="112" t="s">
        <v>43</v>
      </c>
      <c r="K999" s="112" t="s">
        <v>44</v>
      </c>
      <c r="L999" s="362">
        <v>37352</v>
      </c>
      <c r="M999" s="112">
        <f ca="1">DATEDIF(DBGenzai[[#This Row],[生年月日]],TODAY(),"Y")</f>
        <v>23</v>
      </c>
      <c r="N999" s="348">
        <v>1200</v>
      </c>
      <c r="O999" s="116"/>
      <c r="P999" s="348">
        <v>1650</v>
      </c>
      <c r="Q999" s="116"/>
      <c r="R999" s="348">
        <f t="shared" si="16"/>
        <v>450</v>
      </c>
      <c r="S999" s="85">
        <v>220000</v>
      </c>
      <c r="T999" s="85">
        <f>IF(OR(DBGenzai[[#This Row],[標準報酬]]="",DBGenzai[[#This Row],[標準報酬]]=0),"",ROUNDUP(_xlfn.XLOOKUP(DBGenzai[[#This Row],[標準報酬]],HDATE23[月  額],HDATE23[健康保険],"",0,1)-0.5,0))</f>
        <v>11033</v>
      </c>
      <c r="U99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5">
        <f ca="1">IF(DBGenzai[[#This Row],[年齢]]&lt;=69,_xlfn.XLOOKUP(DBGenzai[[#This Row],[標準報酬]],HDATE23[月  額],HDATE23[厚生年金],"",0,1),"0")</f>
        <v>20130</v>
      </c>
      <c r="W999" s="117">
        <v>46950</v>
      </c>
      <c r="X99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4" t="s">
        <v>1712</v>
      </c>
      <c r="Z999" s="112" t="s">
        <v>105</v>
      </c>
      <c r="AA999" s="115" t="s">
        <v>4799</v>
      </c>
      <c r="AB999" s="115" t="s">
        <v>4800</v>
      </c>
      <c r="AC999" s="104">
        <v>45854</v>
      </c>
      <c r="AD999" s="104">
        <v>45861</v>
      </c>
      <c r="AE999" s="104"/>
      <c r="AF999" s="104"/>
      <c r="AG999" s="104">
        <v>45861</v>
      </c>
      <c r="AH999" s="112" t="s">
        <v>4876</v>
      </c>
      <c r="AI999" s="118"/>
      <c r="AJ999" s="100">
        <f>DBGenzai[[#This Row],[入社日]]</f>
        <v>45861</v>
      </c>
      <c r="AK999" s="343"/>
      <c r="AL999" s="355"/>
      <c r="AM999" s="80"/>
      <c r="AN999" s="355"/>
      <c r="AO999" s="409"/>
      <c r="AP999" s="357"/>
    </row>
    <row r="1000" spans="1:42">
      <c r="A1000" s="112" t="s">
        <v>40</v>
      </c>
      <c r="B1000" s="112">
        <v>211217</v>
      </c>
      <c r="C1000" s="113">
        <v>232035</v>
      </c>
      <c r="D1000" s="114" t="s">
        <v>4765</v>
      </c>
      <c r="E1000" s="114" t="s">
        <v>4641</v>
      </c>
      <c r="F1000" s="82" t="s">
        <v>1727</v>
      </c>
      <c r="G1000" s="82" t="s">
        <v>4764</v>
      </c>
      <c r="H1000" s="115" t="s">
        <v>673</v>
      </c>
      <c r="I1000" s="115" t="s">
        <v>674</v>
      </c>
      <c r="J1000" s="112" t="s">
        <v>43</v>
      </c>
      <c r="K1000" s="112" t="s">
        <v>44</v>
      </c>
      <c r="L1000" s="362">
        <v>34750</v>
      </c>
      <c r="M1000" s="112">
        <f ca="1">DATEDIF(DBGenzai[[#This Row],[生年月日]],TODAY(),"Y")</f>
        <v>30</v>
      </c>
      <c r="N1000" s="348">
        <v>1400</v>
      </c>
      <c r="O1000" s="116"/>
      <c r="P1000" s="348">
        <v>2000</v>
      </c>
      <c r="Q1000" s="116"/>
      <c r="R1000" s="348">
        <f t="shared" si="16"/>
        <v>600</v>
      </c>
      <c r="S1000" s="85">
        <v>260000</v>
      </c>
      <c r="T1000" s="85">
        <f>IF(OR(DBGenzai[[#This Row],[標準報酬]]="",DBGenzai[[#This Row],[標準報酬]]=0),"",ROUNDUP(_xlfn.XLOOKUP(DBGenzai[[#This Row],[標準報酬]],HDATE23[月  額],HDATE23[健康保険],"",0,1)-0.5,0))</f>
        <v>13039</v>
      </c>
      <c r="U100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5">
        <f ca="1">IF(DBGenzai[[#This Row],[年齢]]&lt;=69,_xlfn.XLOOKUP(DBGenzai[[#This Row],[標準報酬]],HDATE23[月  額],HDATE23[厚生年金],"",0,1),"0")</f>
        <v>23790</v>
      </c>
      <c r="W1000" s="117">
        <v>46733</v>
      </c>
      <c r="X100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4" t="s">
        <v>1712</v>
      </c>
      <c r="Z1000" s="80" t="s">
        <v>554</v>
      </c>
      <c r="AA1000" s="83" t="s">
        <v>555</v>
      </c>
      <c r="AB1000" s="83" t="s">
        <v>4836</v>
      </c>
      <c r="AC1000" s="104"/>
      <c r="AD1000" s="104">
        <v>45862</v>
      </c>
      <c r="AE1000" s="104"/>
      <c r="AF1000" s="104"/>
      <c r="AG1000" s="104">
        <v>45862</v>
      </c>
      <c r="AH1000" s="112" t="s">
        <v>4876</v>
      </c>
      <c r="AI1000" s="118"/>
      <c r="AJ1000" s="100">
        <f>DBGenzai[[#This Row],[入社日]]</f>
        <v>45862</v>
      </c>
      <c r="AK1000" s="343"/>
      <c r="AL1000" s="355"/>
      <c r="AM1000" s="80"/>
      <c r="AN1000" s="355"/>
      <c r="AO1000" s="409"/>
      <c r="AP1000" s="357"/>
    </row>
    <row r="1001" spans="1:42">
      <c r="A1001" s="112" t="s">
        <v>40</v>
      </c>
      <c r="B1001" s="112">
        <v>240405</v>
      </c>
      <c r="C1001" s="113">
        <v>232135</v>
      </c>
      <c r="D1001" s="114" t="s">
        <v>4768</v>
      </c>
      <c r="E1001" s="114" t="s">
        <v>4630</v>
      </c>
      <c r="F1001" s="82" t="s">
        <v>4196</v>
      </c>
      <c r="G1001" s="82" t="s">
        <v>4197</v>
      </c>
      <c r="H1001" s="115" t="s">
        <v>4766</v>
      </c>
      <c r="I1001" s="115" t="s">
        <v>4767</v>
      </c>
      <c r="J1001" s="112" t="s">
        <v>43</v>
      </c>
      <c r="K1001" s="112" t="s">
        <v>44</v>
      </c>
      <c r="L1001" s="362">
        <v>37183</v>
      </c>
      <c r="M1001" s="112">
        <f ca="1">DATEDIF(DBGenzai[[#This Row],[生年月日]],TODAY(),"Y")</f>
        <v>24</v>
      </c>
      <c r="N1001" s="348">
        <v>1400</v>
      </c>
      <c r="O1001" s="116"/>
      <c r="P1001" s="348">
        <v>2000</v>
      </c>
      <c r="Q1001" s="116"/>
      <c r="R1001" s="348">
        <f t="shared" si="16"/>
        <v>600</v>
      </c>
      <c r="S1001" s="85">
        <v>260000</v>
      </c>
      <c r="T1001" s="85">
        <f>IF(OR(DBGenzai[[#This Row],[標準報酬]]="",DBGenzai[[#This Row],[標準報酬]]=0),"",ROUNDUP(_xlfn.XLOOKUP(DBGenzai[[#This Row],[標準報酬]],HDATE23[月  額],HDATE23[健康保険],"",0,1)-0.5,0))</f>
        <v>13039</v>
      </c>
      <c r="U100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5">
        <f ca="1">IF(DBGenzai[[#This Row],[年齢]]&lt;=69,_xlfn.XLOOKUP(DBGenzai[[#This Row],[標準報酬]],HDATE23[月  額],HDATE23[厚生年金],"",0,1),"0")</f>
        <v>23790</v>
      </c>
      <c r="W1001" s="117">
        <v>46858</v>
      </c>
      <c r="X100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4" t="s">
        <v>1712</v>
      </c>
      <c r="Z1001" s="112" t="s">
        <v>4837</v>
      </c>
      <c r="AA1001" s="115" t="s">
        <v>4838</v>
      </c>
      <c r="AB1001" s="115" t="s">
        <v>4891</v>
      </c>
      <c r="AC1001" s="104" t="s">
        <v>1697</v>
      </c>
      <c r="AD1001" s="104">
        <v>45867</v>
      </c>
      <c r="AE1001" s="104"/>
      <c r="AF1001" s="104"/>
      <c r="AG1001" s="104">
        <v>45867</v>
      </c>
      <c r="AH1001" s="112" t="s">
        <v>4876</v>
      </c>
      <c r="AI1001" s="118"/>
      <c r="AJ1001" s="100">
        <f>DBGenzai[[#This Row],[入社日]]</f>
        <v>45867</v>
      </c>
      <c r="AK1001" s="343"/>
      <c r="AL1001" s="355"/>
      <c r="AM1001" s="80"/>
      <c r="AN1001" s="355"/>
      <c r="AO1001" s="409"/>
      <c r="AP1001" s="357"/>
    </row>
    <row r="1002" spans="1:42">
      <c r="A1002" s="112" t="s">
        <v>40</v>
      </c>
      <c r="B1002" s="112">
        <v>240909</v>
      </c>
      <c r="C1002" s="113"/>
      <c r="D1002" s="114" t="s">
        <v>529</v>
      </c>
      <c r="E1002" s="114"/>
      <c r="F1002" s="82"/>
      <c r="G1002" s="82"/>
      <c r="H1002" s="115" t="s">
        <v>4793</v>
      </c>
      <c r="I1002" s="115" t="s">
        <v>4794</v>
      </c>
      <c r="J1002" s="112" t="s">
        <v>43</v>
      </c>
      <c r="K1002" s="112" t="s">
        <v>44</v>
      </c>
      <c r="L1002" s="362">
        <v>33395</v>
      </c>
      <c r="M1002" s="112">
        <f ca="1">DATEDIF(DBGenzai[[#This Row],[生年月日]],TODAY(),"Y")</f>
        <v>34</v>
      </c>
      <c r="N1002" s="348">
        <v>1400</v>
      </c>
      <c r="O1002" s="116"/>
      <c r="P1002" s="348">
        <v>2000</v>
      </c>
      <c r="Q1002" s="116"/>
      <c r="R1002" s="348">
        <f t="shared" si="16"/>
        <v>600</v>
      </c>
      <c r="S1002" s="85">
        <v>260000</v>
      </c>
      <c r="T1002" s="85">
        <f>IF(OR(DBGenzai[[#This Row],[標準報酬]]="",DBGenzai[[#This Row],[標準報酬]]=0),"",ROUNDUP(_xlfn.XLOOKUP(DBGenzai[[#This Row],[標準報酬]],HDATE23[月  額],HDATE23[健康保険],"",0,1)-0.5,0))</f>
        <v>13039</v>
      </c>
      <c r="U100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5">
        <f ca="1">IF(DBGenzai[[#This Row],[年齢]]&lt;=69,_xlfn.XLOOKUP(DBGenzai[[#This Row],[標準報酬]],HDATE23[月  額],HDATE23[厚生年金],"",0,1),"0")</f>
        <v>23790</v>
      </c>
      <c r="W1002" s="117">
        <v>46233</v>
      </c>
      <c r="X100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4" t="s">
        <v>1712</v>
      </c>
      <c r="Z1002" s="112" t="s">
        <v>554</v>
      </c>
      <c r="AA1002" s="115" t="s">
        <v>555</v>
      </c>
      <c r="AB1002" s="115" t="s">
        <v>556</v>
      </c>
      <c r="AC1002" s="104"/>
      <c r="AD1002" s="104">
        <v>45867</v>
      </c>
      <c r="AE1002" s="104"/>
      <c r="AF1002" s="104"/>
      <c r="AG1002" s="104">
        <v>45867</v>
      </c>
      <c r="AH1002" s="112" t="s">
        <v>4876</v>
      </c>
      <c r="AI1002" s="118"/>
      <c r="AJ1002" s="100">
        <f>DBGenzai[[#This Row],[入社日]]</f>
        <v>45867</v>
      </c>
      <c r="AK1002" s="343"/>
      <c r="AL1002" s="355"/>
      <c r="AM1002" s="80"/>
      <c r="AN1002" s="355"/>
      <c r="AO1002" s="409"/>
      <c r="AP1002" s="357"/>
    </row>
    <row r="1003" spans="1:42">
      <c r="A1003" s="112" t="s">
        <v>40</v>
      </c>
      <c r="B1003" s="112">
        <v>250709</v>
      </c>
      <c r="C1003" s="113">
        <v>232178</v>
      </c>
      <c r="D1003" s="114" t="s">
        <v>1803</v>
      </c>
      <c r="E1003" s="101" t="s">
        <v>4626</v>
      </c>
      <c r="F1003" s="256" t="s">
        <v>1723</v>
      </c>
      <c r="G1003" s="6" t="s">
        <v>3775</v>
      </c>
      <c r="H1003" s="115" t="s">
        <v>4802</v>
      </c>
      <c r="I1003" s="115" t="s">
        <v>4801</v>
      </c>
      <c r="J1003" s="112" t="s">
        <v>43</v>
      </c>
      <c r="K1003" s="112" t="s">
        <v>44</v>
      </c>
      <c r="L1003" s="362">
        <v>37476</v>
      </c>
      <c r="M1003" s="112">
        <f ca="1">DATEDIF(DBGenzai[[#This Row],[生年月日]],TODAY(),"Y")</f>
        <v>23</v>
      </c>
      <c r="N1003" s="348">
        <v>1200</v>
      </c>
      <c r="O1003" s="116"/>
      <c r="P1003" s="348">
        <v>1650</v>
      </c>
      <c r="Q1003" s="116"/>
      <c r="R1003" s="348">
        <f t="shared" si="16"/>
        <v>450</v>
      </c>
      <c r="S1003" s="85">
        <v>220000</v>
      </c>
      <c r="T1003" s="85">
        <f>IF(OR(DBGenzai[[#This Row],[標準報酬]]="",DBGenzai[[#This Row],[標準報酬]]=0),"",ROUNDUP(_xlfn.XLOOKUP(DBGenzai[[#This Row],[標準報酬]],HDATE23[月  額],HDATE23[健康保険],"",0,1)-0.5,0))</f>
        <v>11033</v>
      </c>
      <c r="U100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5">
        <f ca="1">IF(DBGenzai[[#This Row],[年齢]]&lt;=69,_xlfn.XLOOKUP(DBGenzai[[#This Row],[標準報酬]],HDATE23[月  額],HDATE23[厚生年金],"",0,1),"0")</f>
        <v>20130</v>
      </c>
      <c r="W1003" s="117">
        <v>46957</v>
      </c>
      <c r="X100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4" t="s">
        <v>1712</v>
      </c>
      <c r="Z1003" s="112" t="s">
        <v>2766</v>
      </c>
      <c r="AA1003" s="115" t="s">
        <v>4803</v>
      </c>
      <c r="AB1003" s="115" t="s">
        <v>2759</v>
      </c>
      <c r="AC1003" s="104">
        <v>45861</v>
      </c>
      <c r="AD1003" s="104">
        <v>45867</v>
      </c>
      <c r="AE1003" s="104"/>
      <c r="AF1003" s="104"/>
      <c r="AG1003" s="104">
        <v>45867</v>
      </c>
      <c r="AH1003" s="112" t="s">
        <v>4876</v>
      </c>
      <c r="AI1003" s="118"/>
      <c r="AJ1003" s="100">
        <f>DBGenzai[[#This Row],[入社日]]</f>
        <v>45867</v>
      </c>
      <c r="AK1003" s="343"/>
      <c r="AL1003" s="355"/>
      <c r="AM1003" s="80"/>
      <c r="AN1003" s="355"/>
      <c r="AO1003" s="409"/>
      <c r="AP1003" s="357"/>
    </row>
    <row r="1004" spans="1:42">
      <c r="A1004" s="112" t="s">
        <v>40</v>
      </c>
      <c r="B1004" s="112">
        <v>250801</v>
      </c>
      <c r="C1004" s="113"/>
      <c r="D1004" s="114" t="s">
        <v>2382</v>
      </c>
      <c r="E1004" s="114"/>
      <c r="F1004" s="82"/>
      <c r="G1004" s="82"/>
      <c r="H1004" s="115" t="s">
        <v>4833</v>
      </c>
      <c r="I1004" s="115" t="s">
        <v>4834</v>
      </c>
      <c r="J1004" s="112" t="s">
        <v>43</v>
      </c>
      <c r="K1004" s="112" t="s">
        <v>44</v>
      </c>
      <c r="L1004" s="362">
        <v>36557</v>
      </c>
      <c r="M1004" s="112">
        <f ca="1">DATEDIF(DBGenzai[[#This Row],[生年月日]],TODAY(),"Y")</f>
        <v>25</v>
      </c>
      <c r="N1004" s="348">
        <v>1400</v>
      </c>
      <c r="O1004" s="116"/>
      <c r="P1004" s="348">
        <v>1900</v>
      </c>
      <c r="Q1004" s="116"/>
      <c r="R1004" s="348">
        <f t="shared" si="16"/>
        <v>500</v>
      </c>
      <c r="S1004" s="85">
        <v>190000</v>
      </c>
      <c r="T1004" s="85">
        <f>IF(OR(DBGenzai[[#This Row],[標準報酬]]="",DBGenzai[[#This Row],[標準報酬]]=0),"",ROUNDUP(_xlfn.XLOOKUP(DBGenzai[[#This Row],[標準報酬]],HDATE23[月  額],HDATE23[健康保険],"",0,1)-0.5,0))</f>
        <v>9528</v>
      </c>
      <c r="U100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5">
        <f ca="1">IF(DBGenzai[[#This Row],[年齢]]&lt;=69,_xlfn.XLOOKUP(DBGenzai[[#This Row],[標準報酬]],HDATE23[月  額],HDATE23[厚生年金],"",0,1),"0")</f>
        <v>17385</v>
      </c>
      <c r="W1004" s="117">
        <v>47218</v>
      </c>
      <c r="X100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4" t="s">
        <v>1712</v>
      </c>
      <c r="Z1004" s="112" t="s">
        <v>3697</v>
      </c>
      <c r="AA1004" s="115" t="s">
        <v>2012</v>
      </c>
      <c r="AB1004" s="115" t="s">
        <v>4843</v>
      </c>
      <c r="AC1004" s="104" t="s">
        <v>1697</v>
      </c>
      <c r="AD1004" s="104">
        <v>45870</v>
      </c>
      <c r="AE1004" s="104"/>
      <c r="AF1004" s="104"/>
      <c r="AG1004" s="104">
        <v>45870</v>
      </c>
      <c r="AH1004" s="112" t="s">
        <v>4877</v>
      </c>
      <c r="AI1004" s="118"/>
      <c r="AJ1004" s="100">
        <f>DBGenzai[[#This Row],[入社日]]</f>
        <v>45870</v>
      </c>
      <c r="AK1004" s="343"/>
      <c r="AL1004" s="355"/>
      <c r="AM1004" s="80"/>
      <c r="AN1004" s="355"/>
      <c r="AO1004" s="409"/>
      <c r="AP1004" s="357"/>
    </row>
    <row r="1005" spans="1:42">
      <c r="A1005" s="112" t="s">
        <v>40</v>
      </c>
      <c r="B1005" s="112">
        <v>230701</v>
      </c>
      <c r="C1005" s="113"/>
      <c r="D1005" s="114" t="s">
        <v>4862</v>
      </c>
      <c r="E1005" s="114" t="s">
        <v>4678</v>
      </c>
      <c r="F1005" s="82" t="s">
        <v>4678</v>
      </c>
      <c r="G1005" s="82" t="s">
        <v>4564</v>
      </c>
      <c r="H1005" s="115" t="s">
        <v>4863</v>
      </c>
      <c r="I1005" s="115" t="s">
        <v>4864</v>
      </c>
      <c r="J1005" s="112" t="s">
        <v>43</v>
      </c>
      <c r="K1005" s="112" t="s">
        <v>44</v>
      </c>
      <c r="L1005" s="362">
        <v>31876</v>
      </c>
      <c r="M1005" s="112">
        <f ca="1">DATEDIF(DBGenzai[[#This Row],[生年月日]],TODAY(),"Y")</f>
        <v>38</v>
      </c>
      <c r="N1005" s="348">
        <v>1400</v>
      </c>
      <c r="O1005" s="116"/>
      <c r="P1005" s="348">
        <v>1800</v>
      </c>
      <c r="Q1005" s="116"/>
      <c r="R1005" s="348">
        <f t="shared" si="16"/>
        <v>400</v>
      </c>
      <c r="S1005" s="85">
        <v>190000</v>
      </c>
      <c r="T1005" s="85">
        <f>IF(OR(DBGenzai[[#This Row],[標準報酬]]="",DBGenzai[[#This Row],[標準報酬]]=0),"",ROUNDUP(_xlfn.XLOOKUP(DBGenzai[[#This Row],[標準報酬]],HDATE23[月  額],HDATE23[健康保険],"",0,1)-0.5,0))</f>
        <v>9528</v>
      </c>
      <c r="U100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5">
        <f ca="1">IF(DBGenzai[[#This Row],[年齢]]&lt;=69,_xlfn.XLOOKUP(DBGenzai[[#This Row],[標準報酬]],HDATE23[月  額],HDATE23[厚生年金],"",0,1),"0")</f>
        <v>17385</v>
      </c>
      <c r="W1005" s="117">
        <v>46096</v>
      </c>
      <c r="X1005" s="330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90</v>
      </c>
      <c r="Y1005" s="114" t="s">
        <v>1712</v>
      </c>
      <c r="Z1005" s="112" t="s">
        <v>2107</v>
      </c>
      <c r="AA1005" s="115" t="s">
        <v>4865</v>
      </c>
      <c r="AB1005" s="115" t="s">
        <v>2108</v>
      </c>
      <c r="AC1005" s="104"/>
      <c r="AD1005" s="104">
        <v>45870</v>
      </c>
      <c r="AE1005" s="104"/>
      <c r="AF1005" s="104"/>
      <c r="AG1005" s="104">
        <v>45870</v>
      </c>
      <c r="AH1005" s="112" t="s">
        <v>4876</v>
      </c>
      <c r="AI1005" s="118"/>
      <c r="AJ1005" s="100">
        <f>DBGenzai[[#This Row],[入社日]]</f>
        <v>45870</v>
      </c>
      <c r="AK1005" s="343"/>
      <c r="AL1005" s="355"/>
      <c r="AM1005" s="80"/>
      <c r="AN1005" s="355"/>
      <c r="AO1005" s="409"/>
      <c r="AP1005" s="357"/>
    </row>
    <row r="1006" spans="1:42">
      <c r="A1006" s="112" t="s">
        <v>40</v>
      </c>
      <c r="B1006" s="112">
        <v>220211</v>
      </c>
      <c r="C1006" s="113"/>
      <c r="D1006" s="114" t="s">
        <v>753</v>
      </c>
      <c r="E1006" s="114" t="s">
        <v>4662</v>
      </c>
      <c r="F1006" s="82"/>
      <c r="G1006" s="82"/>
      <c r="H1006" s="115" t="s">
        <v>684</v>
      </c>
      <c r="I1006" s="115" t="s">
        <v>685</v>
      </c>
      <c r="J1006" s="112" t="s">
        <v>43</v>
      </c>
      <c r="K1006" s="112" t="s">
        <v>44</v>
      </c>
      <c r="L1006" s="362">
        <v>34432</v>
      </c>
      <c r="M1006" s="112">
        <f ca="1">DATEDIF(DBGenzai[[#This Row],[生年月日]],TODAY(),"Y")</f>
        <v>31</v>
      </c>
      <c r="N1006" s="348">
        <v>1400</v>
      </c>
      <c r="O1006" s="116"/>
      <c r="P1006" s="348">
        <v>1900</v>
      </c>
      <c r="Q1006" s="116"/>
      <c r="R1006" s="348">
        <f t="shared" si="16"/>
        <v>500</v>
      </c>
      <c r="S1006" s="85">
        <v>190000</v>
      </c>
      <c r="T1006" s="85">
        <f>IF(OR(DBGenzai[[#This Row],[標準報酬]]="",DBGenzai[[#This Row],[標準報酬]]=0),"",ROUNDUP(_xlfn.XLOOKUP(DBGenzai[[#This Row],[標準報酬]],HDATE23[月  額],HDATE23[健康保険],"",0,1)-0.5,0))</f>
        <v>9528</v>
      </c>
      <c r="U100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5">
        <f ca="1">IF(DBGenzai[[#This Row],[年齢]]&lt;=69,_xlfn.XLOOKUP(DBGenzai[[#This Row],[標準報酬]],HDATE23[月  額],HDATE23[厚生年金],"",0,1),"0")</f>
        <v>17385</v>
      </c>
      <c r="W1006" s="117">
        <v>46341</v>
      </c>
      <c r="X100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4" t="s">
        <v>1712</v>
      </c>
      <c r="Z1006" s="112" t="s">
        <v>4871</v>
      </c>
      <c r="AA1006" s="115" t="s">
        <v>4872</v>
      </c>
      <c r="AB1006" s="115" t="s">
        <v>4873</v>
      </c>
      <c r="AC1006" s="104" t="s">
        <v>1697</v>
      </c>
      <c r="AD1006" s="104">
        <v>45873</v>
      </c>
      <c r="AE1006" s="104"/>
      <c r="AF1006" s="104"/>
      <c r="AG1006" s="104">
        <v>45873</v>
      </c>
      <c r="AH1006" s="112" t="s">
        <v>4877</v>
      </c>
      <c r="AI1006" s="118"/>
      <c r="AJ1006" s="100">
        <f>DBGenzai[[#This Row],[入社日]]</f>
        <v>45873</v>
      </c>
      <c r="AK1006" s="343"/>
      <c r="AL1006" s="355"/>
      <c r="AM1006" s="80"/>
      <c r="AN1006" s="355"/>
      <c r="AO1006" s="409"/>
      <c r="AP1006" s="357"/>
    </row>
    <row r="1007" spans="1:42">
      <c r="A1007" s="112" t="s">
        <v>40</v>
      </c>
      <c r="B1007" s="112">
        <v>250802</v>
      </c>
      <c r="C1007" s="113">
        <v>242135</v>
      </c>
      <c r="D1007" s="114" t="s">
        <v>3199</v>
      </c>
      <c r="E1007" s="275" t="s">
        <v>4626</v>
      </c>
      <c r="F1007" s="256" t="s">
        <v>1982</v>
      </c>
      <c r="G1007" s="256" t="s">
        <v>2647</v>
      </c>
      <c r="H1007" s="115" t="s">
        <v>4828</v>
      </c>
      <c r="I1007" s="115" t="s">
        <v>4829</v>
      </c>
      <c r="J1007" s="112" t="s">
        <v>43</v>
      </c>
      <c r="K1007" s="112" t="s">
        <v>44</v>
      </c>
      <c r="L1007" s="362">
        <v>37487</v>
      </c>
      <c r="M1007" s="112">
        <f ca="1">DATEDIF(DBGenzai[[#This Row],[生年月日]],TODAY(),"Y")</f>
        <v>23</v>
      </c>
      <c r="N1007" s="348">
        <v>1200</v>
      </c>
      <c r="O1007" s="116"/>
      <c r="P1007" s="348">
        <v>1650</v>
      </c>
      <c r="Q1007" s="116"/>
      <c r="R1007" s="348">
        <f t="shared" si="16"/>
        <v>450</v>
      </c>
      <c r="S1007" s="85">
        <v>160000</v>
      </c>
      <c r="T1007" s="85">
        <f>IF(OR(DBGenzai[[#This Row],[標準報酬]]="",DBGenzai[[#This Row],[標準報酬]]=0),"",ROUNDUP(_xlfn.XLOOKUP(DBGenzai[[#This Row],[標準報酬]],HDATE23[月  額],HDATE23[健康保険],"",0,1)-0.5,0))</f>
        <v>8024</v>
      </c>
      <c r="U100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5">
        <f ca="1">IF(DBGenzai[[#This Row],[年齢]]&lt;=69,_xlfn.XLOOKUP(DBGenzai[[#This Row],[標準報酬]],HDATE23[月  額],HDATE23[厚生年金],"",0,1),"0")</f>
        <v>14640</v>
      </c>
      <c r="W1007" s="117">
        <v>46964</v>
      </c>
      <c r="X100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4" t="s">
        <v>1712</v>
      </c>
      <c r="Z1007" s="80" t="s">
        <v>1920</v>
      </c>
      <c r="AA1007" s="83" t="s">
        <v>1922</v>
      </c>
      <c r="AB1007" s="83" t="s">
        <v>1921</v>
      </c>
      <c r="AC1007" s="104"/>
      <c r="AD1007" s="104">
        <v>45873</v>
      </c>
      <c r="AE1007" s="104"/>
      <c r="AF1007" s="104"/>
      <c r="AG1007" s="104">
        <v>45873</v>
      </c>
      <c r="AH1007" s="112" t="s">
        <v>4877</v>
      </c>
      <c r="AI1007" s="118"/>
      <c r="AJ1007" s="100">
        <f>DBGenzai[[#This Row],[入社日]]</f>
        <v>45873</v>
      </c>
      <c r="AK1007" s="343"/>
      <c r="AL1007" s="355"/>
      <c r="AM1007" s="80"/>
      <c r="AN1007" s="355"/>
      <c r="AO1007" s="409"/>
      <c r="AP1007" s="357"/>
    </row>
    <row r="1008" spans="1:42">
      <c r="A1008" s="112" t="s">
        <v>40</v>
      </c>
      <c r="B1008" s="112">
        <v>250803</v>
      </c>
      <c r="C1008" s="113">
        <v>242134</v>
      </c>
      <c r="D1008" s="114" t="s">
        <v>3199</v>
      </c>
      <c r="E1008" s="275" t="s">
        <v>4626</v>
      </c>
      <c r="F1008" s="82" t="s">
        <v>4226</v>
      </c>
      <c r="G1008" s="499" t="s">
        <v>3094</v>
      </c>
      <c r="H1008" s="115" t="s">
        <v>4830</v>
      </c>
      <c r="I1008" s="115" t="s">
        <v>4835</v>
      </c>
      <c r="J1008" s="112" t="s">
        <v>43</v>
      </c>
      <c r="K1008" s="112" t="s">
        <v>44</v>
      </c>
      <c r="L1008" s="362">
        <v>37470</v>
      </c>
      <c r="M1008" s="112">
        <f ca="1">DATEDIF(DBGenzai[[#This Row],[生年月日]],TODAY(),"Y")</f>
        <v>23</v>
      </c>
      <c r="N1008" s="348">
        <v>1200</v>
      </c>
      <c r="O1008" s="116"/>
      <c r="P1008" s="348">
        <v>1650</v>
      </c>
      <c r="Q1008" s="116"/>
      <c r="R1008" s="348">
        <f t="shared" si="16"/>
        <v>450</v>
      </c>
      <c r="S1008" s="85">
        <v>160000</v>
      </c>
      <c r="T1008" s="85">
        <f>IF(OR(DBGenzai[[#This Row],[標準報酬]]="",DBGenzai[[#This Row],[標準報酬]]=0),"",ROUNDUP(_xlfn.XLOOKUP(DBGenzai[[#This Row],[標準報酬]],HDATE23[月  額],HDATE23[健康保険],"",0,1)-0.5,0))</f>
        <v>8024</v>
      </c>
      <c r="U100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5">
        <f ca="1">IF(DBGenzai[[#This Row],[年齢]]&lt;=69,_xlfn.XLOOKUP(DBGenzai[[#This Row],[標準報酬]],HDATE23[月  額],HDATE23[厚生年金],"",0,1),"0")</f>
        <v>14640</v>
      </c>
      <c r="W1008" s="117">
        <v>47694</v>
      </c>
      <c r="X100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4" t="s">
        <v>1712</v>
      </c>
      <c r="Z1008" s="80" t="s">
        <v>135</v>
      </c>
      <c r="AA1008" s="82" t="s">
        <v>232</v>
      </c>
      <c r="AB1008" s="83" t="s">
        <v>233</v>
      </c>
      <c r="AC1008" s="104"/>
      <c r="AD1008" s="104">
        <v>45873</v>
      </c>
      <c r="AE1008" s="104"/>
      <c r="AF1008" s="104"/>
      <c r="AG1008" s="104">
        <v>45873</v>
      </c>
      <c r="AH1008" s="112" t="s">
        <v>4877</v>
      </c>
      <c r="AI1008" s="118"/>
      <c r="AJ1008" s="100">
        <f>DBGenzai[[#This Row],[入社日]]</f>
        <v>45873</v>
      </c>
      <c r="AK1008" s="343"/>
      <c r="AL1008" s="355"/>
      <c r="AM1008" s="80"/>
      <c r="AN1008" s="355"/>
      <c r="AO1008" s="409"/>
      <c r="AP1008" s="357"/>
    </row>
    <row r="1009" spans="1:42">
      <c r="A1009" s="112" t="s">
        <v>40</v>
      </c>
      <c r="B1009" s="112">
        <v>250804</v>
      </c>
      <c r="C1009" s="113">
        <v>242136</v>
      </c>
      <c r="D1009" s="114" t="s">
        <v>3199</v>
      </c>
      <c r="E1009" s="275" t="s">
        <v>4626</v>
      </c>
      <c r="F1009" s="256" t="s">
        <v>1983</v>
      </c>
      <c r="G1009" s="6" t="s">
        <v>2650</v>
      </c>
      <c r="H1009" s="115" t="s">
        <v>4831</v>
      </c>
      <c r="I1009" s="115" t="s">
        <v>4832</v>
      </c>
      <c r="J1009" s="112" t="s">
        <v>43</v>
      </c>
      <c r="K1009" s="112" t="s">
        <v>44</v>
      </c>
      <c r="L1009" s="362">
        <v>37538</v>
      </c>
      <c r="M1009" s="112">
        <f ca="1">DATEDIF(DBGenzai[[#This Row],[生年月日]],TODAY(),"Y")</f>
        <v>23</v>
      </c>
      <c r="N1009" s="348">
        <v>1200</v>
      </c>
      <c r="O1009" s="116"/>
      <c r="P1009" s="348">
        <v>1650</v>
      </c>
      <c r="Q1009" s="116"/>
      <c r="R1009" s="348">
        <f t="shared" si="16"/>
        <v>450</v>
      </c>
      <c r="S1009" s="85">
        <v>160000</v>
      </c>
      <c r="T1009" s="85">
        <f>IF(OR(DBGenzai[[#This Row],[標準報酬]]="",DBGenzai[[#This Row],[標準報酬]]=0),"",ROUNDUP(_xlfn.XLOOKUP(DBGenzai[[#This Row],[標準報酬]],HDATE23[月  額],HDATE23[健康保険],"",0,1)-0.5,0))</f>
        <v>8024</v>
      </c>
      <c r="U100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5">
        <f ca="1">IF(DBGenzai[[#This Row],[年齢]]&lt;=69,_xlfn.XLOOKUP(DBGenzai[[#This Row],[標準報酬]],HDATE23[月  額],HDATE23[厚生年金],"",0,1),"0")</f>
        <v>14640</v>
      </c>
      <c r="W1009" s="117">
        <v>47694</v>
      </c>
      <c r="X100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4" t="s">
        <v>1712</v>
      </c>
      <c r="Z1009" s="112" t="s">
        <v>4350</v>
      </c>
      <c r="AA1009" s="115" t="s">
        <v>4351</v>
      </c>
      <c r="AB1009" s="115" t="s">
        <v>4353</v>
      </c>
      <c r="AC1009" s="104"/>
      <c r="AD1009" s="104">
        <v>45873</v>
      </c>
      <c r="AE1009" s="104"/>
      <c r="AF1009" s="104"/>
      <c r="AG1009" s="104">
        <v>45873</v>
      </c>
      <c r="AH1009" s="112" t="s">
        <v>4877</v>
      </c>
      <c r="AI1009" s="118"/>
      <c r="AJ1009" s="100">
        <f>DBGenzai[[#This Row],[入社日]]</f>
        <v>45873</v>
      </c>
      <c r="AK1009" s="343"/>
      <c r="AL1009" s="355"/>
      <c r="AM1009" s="80"/>
      <c r="AN1009" s="355"/>
      <c r="AO1009" s="409"/>
      <c r="AP1009" s="357"/>
    </row>
    <row r="1010" spans="1:42">
      <c r="A1010" s="112" t="s">
        <v>40</v>
      </c>
      <c r="B1010" s="80">
        <v>210501</v>
      </c>
      <c r="C1010" s="81">
        <v>232012</v>
      </c>
      <c r="D1010" s="82" t="s">
        <v>152</v>
      </c>
      <c r="E1010" s="101" t="s">
        <v>4630</v>
      </c>
      <c r="F1010" s="256" t="s">
        <v>3771</v>
      </c>
      <c r="G1010" s="256" t="s">
        <v>3772</v>
      </c>
      <c r="H1010" s="83" t="s">
        <v>327</v>
      </c>
      <c r="I1010" s="83" t="s">
        <v>328</v>
      </c>
      <c r="J1010" s="80" t="s">
        <v>43</v>
      </c>
      <c r="K1010" s="80" t="s">
        <v>44</v>
      </c>
      <c r="L1010" s="84">
        <v>34148</v>
      </c>
      <c r="M1010" s="80">
        <f ca="1">DATEDIF(DBGenzai[[#This Row],[生年月日]],TODAY(),"Y")</f>
        <v>32</v>
      </c>
      <c r="N1010" s="347">
        <v>1420</v>
      </c>
      <c r="O1010" s="85"/>
      <c r="P1010" s="347">
        <v>1880</v>
      </c>
      <c r="Q1010" s="85" t="s">
        <v>80</v>
      </c>
      <c r="R1010" s="347">
        <f t="shared" si="16"/>
        <v>460</v>
      </c>
      <c r="S1010" s="85">
        <v>190000</v>
      </c>
      <c r="T1010" s="78">
        <f>IF(OR(DBGenzai[[#This Row],[標準報酬]]="",DBGenzai[[#This Row],[標準報酬]]=0),"",ROUNDUP(_xlfn.XLOOKUP(DBGenzai[[#This Row],[標準報酬]],HDATE23[月  額],HDATE23[健康保険],"",0,1)-0.5,0))</f>
        <v>9528</v>
      </c>
      <c r="U101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5">
        <f ca="1">IF(DBGenzai[[#This Row],[年齢]]&lt;=69,_xlfn.XLOOKUP(DBGenzai[[#This Row],[標準報酬]],HDATE23[月  額],HDATE23[厚生年金],"",0,1),"0")</f>
        <v>17385</v>
      </c>
      <c r="W1010" s="86">
        <v>46276</v>
      </c>
      <c r="X101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2" t="s">
        <v>46</v>
      </c>
      <c r="Z1010" s="80" t="s">
        <v>208</v>
      </c>
      <c r="AA1010" s="83" t="s">
        <v>213</v>
      </c>
      <c r="AB1010" s="83" t="s">
        <v>4878</v>
      </c>
      <c r="AC1010" s="87"/>
      <c r="AD1010" s="87">
        <v>45887</v>
      </c>
      <c r="AE1010" s="87"/>
      <c r="AF1010" s="87"/>
      <c r="AG1010" s="87">
        <v>45887</v>
      </c>
      <c r="AH1010" s="112" t="s">
        <v>4877</v>
      </c>
      <c r="AJ1010" s="100">
        <f>DBGenzai[[#This Row],[入社日]]</f>
        <v>45887</v>
      </c>
      <c r="AK1010" s="343"/>
      <c r="AL1010" s="355"/>
      <c r="AM1010" s="77"/>
      <c r="AN1010" s="355"/>
      <c r="AO1010" s="345"/>
    </row>
    <row r="1011" spans="1:42">
      <c r="A1011" s="112" t="s">
        <v>40</v>
      </c>
      <c r="B1011" s="80">
        <v>210110</v>
      </c>
      <c r="C1011" s="81">
        <v>222008</v>
      </c>
      <c r="D1011" s="82" t="s">
        <v>76</v>
      </c>
      <c r="E1011" s="82" t="s">
        <v>4623</v>
      </c>
      <c r="F1011" s="101" t="s">
        <v>3843</v>
      </c>
      <c r="G1011" s="6" t="s">
        <v>4136</v>
      </c>
      <c r="H1011" s="83" t="s">
        <v>122</v>
      </c>
      <c r="I1011" s="83" t="s">
        <v>123</v>
      </c>
      <c r="J1011" s="80" t="s">
        <v>43</v>
      </c>
      <c r="K1011" s="80" t="s">
        <v>44</v>
      </c>
      <c r="L1011" s="84">
        <v>34363</v>
      </c>
      <c r="M1011" s="80">
        <f ca="1">DATEDIF(DBGenzai[[#This Row],[生年月日]],TODAY(),"Y")</f>
        <v>31</v>
      </c>
      <c r="N1011" s="347">
        <v>1410</v>
      </c>
      <c r="O1011" s="85" t="s">
        <v>98</v>
      </c>
      <c r="P1011" s="347">
        <v>1820</v>
      </c>
      <c r="Q1011" s="85" t="s">
        <v>99</v>
      </c>
      <c r="R1011" s="347">
        <f t="shared" si="16"/>
        <v>410</v>
      </c>
      <c r="S1011" s="85">
        <v>190000</v>
      </c>
      <c r="T1011" s="78">
        <f>IF(OR(DBGenzai[[#This Row],[標準報酬]]="",DBGenzai[[#This Row],[標準報酬]]=0),"",ROUNDUP(_xlfn.XLOOKUP(DBGenzai[[#This Row],[標準報酬]],HDATE23[月  額],HDATE23[健康保険],"",0,1)-0.5,0))</f>
        <v>9528</v>
      </c>
      <c r="U101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5">
        <f ca="1">IF(DBGenzai[[#This Row],[年齢]]&lt;=69,_xlfn.XLOOKUP(DBGenzai[[#This Row],[標準報酬]],HDATE23[月  額],HDATE23[厚生年金],"",0,1),"0")</f>
        <v>17385</v>
      </c>
      <c r="W1011" s="86">
        <v>46696</v>
      </c>
      <c r="X101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2" t="s">
        <v>46</v>
      </c>
      <c r="Z1011" s="80" t="s">
        <v>163</v>
      </c>
      <c r="AA1011" s="83" t="s">
        <v>518</v>
      </c>
      <c r="AB1011" s="83" t="s">
        <v>489</v>
      </c>
      <c r="AC1011" s="87"/>
      <c r="AD1011" s="87">
        <v>45887</v>
      </c>
      <c r="AE1011" s="87"/>
      <c r="AF1011" s="87"/>
      <c r="AG1011" s="87">
        <v>45887</v>
      </c>
      <c r="AH1011" s="112" t="s">
        <v>4877</v>
      </c>
      <c r="AJ1011" s="100">
        <f>DBGenzai[[#This Row],[入社日]]</f>
        <v>45887</v>
      </c>
      <c r="AK1011" s="343"/>
      <c r="AL1011" s="355"/>
      <c r="AM1011" s="77"/>
      <c r="AN1011" s="355"/>
      <c r="AO1011" s="345" t="s">
        <v>4394</v>
      </c>
    </row>
    <row r="1012" spans="1:42">
      <c r="A1012" s="112" t="s">
        <v>40</v>
      </c>
      <c r="B1012" s="112">
        <v>230402</v>
      </c>
      <c r="C1012" s="113">
        <v>8210138</v>
      </c>
      <c r="D1012" s="114" t="s">
        <v>4432</v>
      </c>
      <c r="E1012" s="101" t="s">
        <v>2426</v>
      </c>
      <c r="F1012" s="101" t="s">
        <v>3538</v>
      </c>
      <c r="G1012" s="82"/>
      <c r="H1012" s="115" t="s">
        <v>453</v>
      </c>
      <c r="I1012" s="115" t="s">
        <v>4844</v>
      </c>
      <c r="J1012" s="112" t="s">
        <v>43</v>
      </c>
      <c r="K1012" s="112" t="s">
        <v>44</v>
      </c>
      <c r="L1012" s="362">
        <v>36751</v>
      </c>
      <c r="M1012" s="112">
        <f ca="1">DATEDIF(DBGenzai[[#This Row],[生年月日]],TODAY(),"Y")</f>
        <v>25</v>
      </c>
      <c r="N1012" s="348">
        <v>1500</v>
      </c>
      <c r="O1012" s="116"/>
      <c r="P1012" s="348">
        <v>2150</v>
      </c>
      <c r="Q1012" s="116"/>
      <c r="R1012" s="348">
        <f t="shared" si="16"/>
        <v>650</v>
      </c>
      <c r="S1012" s="85">
        <v>190000</v>
      </c>
      <c r="T1012" s="85">
        <f>IF(OR(DBGenzai[[#This Row],[標準報酬]]="",DBGenzai[[#This Row],[標準報酬]]=0),"",ROUNDUP(_xlfn.XLOOKUP(DBGenzai[[#This Row],[標準報酬]],HDATE23[月  額],HDATE23[健康保険],"",0,1)-0.5,0))</f>
        <v>9528</v>
      </c>
      <c r="U101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5">
        <f ca="1">IF(DBGenzai[[#This Row],[年齢]]&lt;=69,_xlfn.XLOOKUP(DBGenzai[[#This Row],[標準報酬]],HDATE23[月  額],HDATE23[厚生年金],"",0,1),"0")</f>
        <v>17385</v>
      </c>
      <c r="W1012" s="117">
        <v>46131</v>
      </c>
      <c r="X101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4" t="s">
        <v>1712</v>
      </c>
      <c r="Z1012" s="80" t="s">
        <v>2397</v>
      </c>
      <c r="AA1012" s="83" t="s">
        <v>4610</v>
      </c>
      <c r="AB1012" s="83" t="s">
        <v>2494</v>
      </c>
      <c r="AC1012" s="104"/>
      <c r="AD1012" s="104">
        <v>45887</v>
      </c>
      <c r="AE1012" s="104"/>
      <c r="AF1012" s="104"/>
      <c r="AG1012" s="104">
        <v>45887</v>
      </c>
      <c r="AH1012" s="104" t="s">
        <v>3965</v>
      </c>
      <c r="AI1012" s="118"/>
      <c r="AJ1012" s="100">
        <f>DBGenzai[[#This Row],[入社日]]</f>
        <v>45887</v>
      </c>
      <c r="AK1012" s="343"/>
      <c r="AL1012" s="355"/>
      <c r="AM1012" s="80"/>
      <c r="AN1012" s="355"/>
      <c r="AO1012" s="409"/>
      <c r="AP1012" s="357"/>
    </row>
    <row r="1013" spans="1:42">
      <c r="A1013" s="112" t="s">
        <v>40</v>
      </c>
      <c r="B1013" s="112">
        <v>250805</v>
      </c>
      <c r="C1013" s="113">
        <v>8210137</v>
      </c>
      <c r="D1013" s="114" t="s">
        <v>4510</v>
      </c>
      <c r="E1013" s="259" t="s">
        <v>4912</v>
      </c>
      <c r="F1013" s="259" t="s">
        <v>4912</v>
      </c>
      <c r="G1013" s="82"/>
      <c r="H1013" s="115" t="s">
        <v>4845</v>
      </c>
      <c r="I1013" s="115" t="s">
        <v>4846</v>
      </c>
      <c r="J1013" s="112" t="s">
        <v>43</v>
      </c>
      <c r="K1013" s="112" t="s">
        <v>44</v>
      </c>
      <c r="L1013" s="362">
        <v>35342</v>
      </c>
      <c r="M1013" s="112">
        <f ca="1">DATEDIF(DBGenzai[[#This Row],[生年月日]],TODAY(),"Y")</f>
        <v>29</v>
      </c>
      <c r="N1013" s="348">
        <v>1500</v>
      </c>
      <c r="O1013" s="116"/>
      <c r="P1013" s="348">
        <v>2150</v>
      </c>
      <c r="Q1013" s="116"/>
      <c r="R1013" s="348">
        <f t="shared" si="16"/>
        <v>650</v>
      </c>
      <c r="S1013" s="85">
        <v>190000</v>
      </c>
      <c r="T1013" s="85">
        <f>IF(OR(DBGenzai[[#This Row],[標準報酬]]="",DBGenzai[[#This Row],[標準報酬]]=0),"",ROUNDUP(_xlfn.XLOOKUP(DBGenzai[[#This Row],[標準報酬]],HDATE23[月  額],HDATE23[健康保険],"",0,1)-0.5,0))</f>
        <v>9528</v>
      </c>
      <c r="U101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5">
        <f ca="1">IF(DBGenzai[[#This Row],[年齢]]&lt;=69,_xlfn.XLOOKUP(DBGenzai[[#This Row],[標準報酬]],HDATE23[月  額],HDATE23[厚生年金],"",0,1),"0")</f>
        <v>17385</v>
      </c>
      <c r="W1013" s="117">
        <v>46114</v>
      </c>
      <c r="X101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4" t="s">
        <v>1712</v>
      </c>
      <c r="Z1013" s="80" t="s">
        <v>2397</v>
      </c>
      <c r="AA1013" s="83" t="s">
        <v>4610</v>
      </c>
      <c r="AB1013" s="83" t="s">
        <v>4874</v>
      </c>
      <c r="AC1013" s="104"/>
      <c r="AD1013" s="104">
        <v>45887</v>
      </c>
      <c r="AE1013" s="104"/>
      <c r="AF1013" s="104"/>
      <c r="AG1013" s="104">
        <v>45887</v>
      </c>
      <c r="AH1013" s="104" t="s">
        <v>3965</v>
      </c>
      <c r="AI1013" s="118"/>
      <c r="AJ1013" s="100">
        <f>DBGenzai[[#This Row],[入社日]]</f>
        <v>45887</v>
      </c>
      <c r="AK1013" s="343"/>
      <c r="AL1013" s="355"/>
      <c r="AM1013" s="80"/>
      <c r="AN1013" s="355"/>
      <c r="AO1013" s="409"/>
      <c r="AP1013" s="357"/>
    </row>
    <row r="1014" spans="1:42">
      <c r="A1014" s="112" t="s">
        <v>40</v>
      </c>
      <c r="B1014" s="112">
        <v>220501</v>
      </c>
      <c r="C1014" s="113">
        <v>5702</v>
      </c>
      <c r="D1014" s="114" t="s">
        <v>4758</v>
      </c>
      <c r="E1014" s="114" t="s">
        <v>4907</v>
      </c>
      <c r="F1014" s="82" t="s">
        <v>4908</v>
      </c>
      <c r="G1014" s="82" t="s">
        <v>4806</v>
      </c>
      <c r="H1014" s="115" t="s">
        <v>946</v>
      </c>
      <c r="I1014" s="115" t="s">
        <v>947</v>
      </c>
      <c r="J1014" s="112" t="s">
        <v>43</v>
      </c>
      <c r="K1014" s="112" t="s">
        <v>44</v>
      </c>
      <c r="L1014" s="362">
        <v>34992</v>
      </c>
      <c r="M1014" s="112">
        <f ca="1">DATEDIF(DBGenzai[[#This Row],[生年月日]],TODAY(),"Y")</f>
        <v>30</v>
      </c>
      <c r="N1014" s="348">
        <v>1300</v>
      </c>
      <c r="O1014" s="116"/>
      <c r="P1014" s="348">
        <v>1700</v>
      </c>
      <c r="Q1014" s="116"/>
      <c r="R1014" s="348">
        <f t="shared" si="16"/>
        <v>400</v>
      </c>
      <c r="S1014" s="85">
        <v>220000</v>
      </c>
      <c r="T1014" s="85">
        <f>IF(OR(DBGenzai[[#This Row],[標準報酬]]="",DBGenzai[[#This Row],[標準報酬]]=0),"",ROUNDUP(_xlfn.XLOOKUP(DBGenzai[[#This Row],[標準報酬]],HDATE23[月  額],HDATE23[健康保険],"",0,1)-0.5,0))</f>
        <v>11033</v>
      </c>
      <c r="U101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5">
        <f ca="1">IF(DBGenzai[[#This Row],[年齢]]&lt;=69,_xlfn.XLOOKUP(DBGenzai[[#This Row],[標準報酬]],HDATE23[月  額],HDATE23[厚生年金],"",0,1),"0")</f>
        <v>20130</v>
      </c>
      <c r="W1014" s="117">
        <v>46716</v>
      </c>
      <c r="X101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114" t="s">
        <v>1712</v>
      </c>
      <c r="Z1014" s="80" t="s">
        <v>1791</v>
      </c>
      <c r="AA1014" s="83" t="s">
        <v>1792</v>
      </c>
      <c r="AB1014" s="83" t="s">
        <v>1793</v>
      </c>
      <c r="AC1014" s="104"/>
      <c r="AD1014" s="104">
        <v>45846</v>
      </c>
      <c r="AE1014" s="104"/>
      <c r="AF1014" s="104"/>
      <c r="AG1014" s="104">
        <v>45846</v>
      </c>
      <c r="AH1014" s="112" t="s">
        <v>4782</v>
      </c>
      <c r="AI1014" s="118"/>
      <c r="AJ1014" s="100">
        <f>DBGenzai[[#This Row],[入社日]]</f>
        <v>45846</v>
      </c>
      <c r="AK1014" s="343"/>
      <c r="AL1014" s="355"/>
      <c r="AM1014" s="80"/>
      <c r="AN1014" s="355"/>
      <c r="AO1014" s="409"/>
      <c r="AP1014" s="357"/>
    </row>
    <row r="1015" spans="1:42">
      <c r="A1015" s="112" t="s">
        <v>40</v>
      </c>
      <c r="B1015" s="112">
        <v>250706</v>
      </c>
      <c r="C1015" s="113">
        <v>5706</v>
      </c>
      <c r="D1015" s="114" t="s">
        <v>4304</v>
      </c>
      <c r="E1015" s="114" t="s">
        <v>4688</v>
      </c>
      <c r="F1015" s="82" t="s">
        <v>4070</v>
      </c>
      <c r="G1015" s="82" t="s">
        <v>4806</v>
      </c>
      <c r="H1015" s="115" t="s">
        <v>4789</v>
      </c>
      <c r="I1015" s="115" t="s">
        <v>4790</v>
      </c>
      <c r="J1015" s="112" t="s">
        <v>43</v>
      </c>
      <c r="K1015" s="112" t="s">
        <v>44</v>
      </c>
      <c r="L1015" s="362">
        <v>37967</v>
      </c>
      <c r="M1015" s="112">
        <f ca="1">DATEDIF(DBGenzai[[#This Row],[生年月日]],TODAY(),"Y")</f>
        <v>22</v>
      </c>
      <c r="N1015" s="348">
        <v>1300</v>
      </c>
      <c r="O1015" s="116"/>
      <c r="P1015" s="348">
        <v>1700</v>
      </c>
      <c r="Q1015" s="116"/>
      <c r="R1015" s="348">
        <f t="shared" si="16"/>
        <v>400</v>
      </c>
      <c r="S1015" s="85">
        <v>220000</v>
      </c>
      <c r="T1015" s="85">
        <f>IF(OR(DBGenzai[[#This Row],[標準報酬]]="",DBGenzai[[#This Row],[標準報酬]]=0),"",ROUNDUP(_xlfn.XLOOKUP(DBGenzai[[#This Row],[標準報酬]],HDATE23[月  額],HDATE23[健康保険],"",0,1)-0.5,0))</f>
        <v>11033</v>
      </c>
      <c r="U101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5">
        <f ca="1">IF(DBGenzai[[#This Row],[年齢]]&lt;=69,_xlfn.XLOOKUP(DBGenzai[[#This Row],[標準報酬]],HDATE23[月  額],HDATE23[厚生年金],"",0,1),"0")</f>
        <v>20130</v>
      </c>
      <c r="W1015" s="117">
        <v>46807</v>
      </c>
      <c r="X101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114" t="s">
        <v>1712</v>
      </c>
      <c r="Z1015" s="112" t="s">
        <v>3935</v>
      </c>
      <c r="AA1015" s="115" t="s">
        <v>3936</v>
      </c>
      <c r="AB1015" s="115" t="s">
        <v>3937</v>
      </c>
      <c r="AC1015" s="104"/>
      <c r="AD1015" s="104">
        <v>45860</v>
      </c>
      <c r="AE1015" s="104"/>
      <c r="AF1015" s="104"/>
      <c r="AG1015" s="104">
        <v>45860</v>
      </c>
      <c r="AH1015" s="112" t="s">
        <v>4876</v>
      </c>
      <c r="AI1015" s="118"/>
      <c r="AJ1015" s="100">
        <f>DBGenzai[[#This Row],[入社日]]</f>
        <v>45860</v>
      </c>
      <c r="AK1015" s="343"/>
      <c r="AL1015" s="355"/>
      <c r="AM1015" s="80"/>
      <c r="AN1015" s="355"/>
      <c r="AO1015" s="409"/>
      <c r="AP1015" s="357"/>
    </row>
    <row r="1016" spans="1:42">
      <c r="A1016" s="112" t="s">
        <v>40</v>
      </c>
      <c r="B1016" s="112">
        <v>250808</v>
      </c>
      <c r="C1016" s="113"/>
      <c r="D1016" s="114" t="s">
        <v>2030</v>
      </c>
      <c r="E1016" s="114"/>
      <c r="F1016" s="82"/>
      <c r="G1016" s="82"/>
      <c r="H1016" s="115" t="s">
        <v>4866</v>
      </c>
      <c r="I1016" s="115" t="s">
        <v>4867</v>
      </c>
      <c r="J1016" s="80" t="s">
        <v>43</v>
      </c>
      <c r="K1016" s="80" t="s">
        <v>44</v>
      </c>
      <c r="L1016" s="362">
        <v>32855</v>
      </c>
      <c r="M1016" s="112">
        <f ca="1">DATEDIF(DBGenzai[[#This Row],[生年月日]],TODAY(),"Y")</f>
        <v>36</v>
      </c>
      <c r="N1016" s="348">
        <v>1300</v>
      </c>
      <c r="O1016" s="116"/>
      <c r="P1016" s="348">
        <v>1800</v>
      </c>
      <c r="Q1016" s="116"/>
      <c r="R1016" s="348">
        <f t="shared" si="16"/>
        <v>500</v>
      </c>
      <c r="S1016" s="85">
        <v>170000</v>
      </c>
      <c r="T1016" s="85">
        <f>IF(OR(DBGenzai[[#This Row],[標準報酬]]="",DBGenzai[[#This Row],[標準報酬]]=0),"",ROUNDUP(_xlfn.XLOOKUP(DBGenzai[[#This Row],[標準報酬]],HDATE23[月  額],HDATE23[健康保険],"",0,1)-0.5,0))</f>
        <v>8525</v>
      </c>
      <c r="U101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5">
        <f ca="1">IF(DBGenzai[[#This Row],[年齢]]&lt;=69,_xlfn.XLOOKUP(DBGenzai[[#This Row],[標準報酬]],HDATE23[月  額],HDATE23[厚生年金],"",0,1),"0")</f>
        <v>15555</v>
      </c>
      <c r="W1016" s="117">
        <v>46260</v>
      </c>
      <c r="X101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4" t="s">
        <v>1712</v>
      </c>
      <c r="Z1016" s="112" t="s">
        <v>4868</v>
      </c>
      <c r="AA1016" s="115" t="s">
        <v>4869</v>
      </c>
      <c r="AB1016" s="115" t="s">
        <v>4870</v>
      </c>
      <c r="AC1016" s="104" t="s">
        <v>1697</v>
      </c>
      <c r="AD1016" s="104">
        <v>45890</v>
      </c>
      <c r="AE1016" s="104"/>
      <c r="AF1016" s="104"/>
      <c r="AG1016" s="104">
        <v>45890</v>
      </c>
      <c r="AH1016" s="112" t="s">
        <v>4913</v>
      </c>
      <c r="AI1016" s="118"/>
      <c r="AJ1016" s="100">
        <f>DBGenzai[[#This Row],[入社日]]</f>
        <v>45890</v>
      </c>
      <c r="AK1016" s="343"/>
      <c r="AL1016" s="355"/>
      <c r="AM1016" s="80"/>
      <c r="AN1016" s="355"/>
      <c r="AO1016" s="409"/>
      <c r="AP1016" s="357"/>
    </row>
    <row r="1017" spans="1:42">
      <c r="A1017" s="112" t="s">
        <v>40</v>
      </c>
      <c r="B1017" s="112">
        <v>250806</v>
      </c>
      <c r="C1017" s="113">
        <v>5709</v>
      </c>
      <c r="D1017" s="114" t="s">
        <v>3916</v>
      </c>
      <c r="E1017" s="114" t="s">
        <v>4697</v>
      </c>
      <c r="F1017" s="93" t="s">
        <v>4906</v>
      </c>
      <c r="G1017" s="93" t="s">
        <v>4806</v>
      </c>
      <c r="H1017" s="115" t="s">
        <v>4857</v>
      </c>
      <c r="I1017" s="115" t="s">
        <v>4858</v>
      </c>
      <c r="J1017" s="80" t="s">
        <v>43</v>
      </c>
      <c r="K1017" s="80" t="s">
        <v>44</v>
      </c>
      <c r="L1017" s="362">
        <v>32875</v>
      </c>
      <c r="M1017" s="112">
        <f ca="1">DATEDIF(DBGenzai[[#This Row],[生年月日]],TODAY(),"Y")</f>
        <v>35</v>
      </c>
      <c r="N1017" s="348">
        <v>1300</v>
      </c>
      <c r="O1017" s="116"/>
      <c r="P1017" s="348">
        <v>1700</v>
      </c>
      <c r="Q1017" s="116"/>
      <c r="R1017" s="348">
        <f t="shared" si="16"/>
        <v>400</v>
      </c>
      <c r="S1017" s="85">
        <v>170000</v>
      </c>
      <c r="T1017" s="85">
        <f>IF(OR(DBGenzai[[#This Row],[標準報酬]]="",DBGenzai[[#This Row],[標準報酬]]=0),"",ROUNDUP(_xlfn.XLOOKUP(DBGenzai[[#This Row],[標準報酬]],HDATE23[月  額],HDATE23[健康保険],"",0,1)-0.5,0))</f>
        <v>8525</v>
      </c>
      <c r="U101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5">
        <f ca="1">IF(DBGenzai[[#This Row],[年齢]]&lt;=69,_xlfn.XLOOKUP(DBGenzai[[#This Row],[標準報酬]],HDATE23[月  額],HDATE23[厚生年金],"",0,1),"0")</f>
        <v>15555</v>
      </c>
      <c r="W1017" s="117">
        <v>46597</v>
      </c>
      <c r="X101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82" t="s">
        <v>46</v>
      </c>
      <c r="Z1017" s="80" t="s">
        <v>2949</v>
      </c>
      <c r="AA1017" s="83" t="s">
        <v>4860</v>
      </c>
      <c r="AB1017" s="83" t="s">
        <v>4861</v>
      </c>
      <c r="AC1017" s="104"/>
      <c r="AD1017" s="104">
        <v>45887</v>
      </c>
      <c r="AE1017" s="104"/>
      <c r="AF1017" s="104"/>
      <c r="AG1017" s="104">
        <v>45887</v>
      </c>
      <c r="AH1017" s="104" t="s">
        <v>3965</v>
      </c>
      <c r="AI1017" s="118"/>
      <c r="AJ1017" s="100">
        <f>DBGenzai[[#This Row],[入社日]]</f>
        <v>45887</v>
      </c>
      <c r="AK1017" s="343"/>
      <c r="AL1017" s="355"/>
      <c r="AM1017" s="77"/>
      <c r="AN1017" s="355"/>
      <c r="AO1017" s="345"/>
    </row>
    <row r="1018" spans="1:42">
      <c r="A1018" s="111" t="s">
        <v>40</v>
      </c>
      <c r="B1018" s="112">
        <v>250807</v>
      </c>
      <c r="C1018" s="113">
        <v>5714</v>
      </c>
      <c r="D1018" s="114" t="s">
        <v>3916</v>
      </c>
      <c r="E1018" s="114" t="s">
        <v>4697</v>
      </c>
      <c r="F1018" s="82" t="s">
        <v>2680</v>
      </c>
      <c r="G1018" s="82" t="s">
        <v>4806</v>
      </c>
      <c r="H1018" s="115" t="s">
        <v>4855</v>
      </c>
      <c r="I1018" s="115" t="s">
        <v>4856</v>
      </c>
      <c r="J1018" s="80" t="s">
        <v>43</v>
      </c>
      <c r="K1018" s="80" t="s">
        <v>44</v>
      </c>
      <c r="L1018" s="362">
        <v>33962</v>
      </c>
      <c r="M1018" s="112">
        <f ca="1">DATEDIF(DBGenzai[[#This Row],[生年月日]],TODAY(),"Y")</f>
        <v>32</v>
      </c>
      <c r="N1018" s="348">
        <v>1300</v>
      </c>
      <c r="O1018" s="116"/>
      <c r="P1018" s="348">
        <v>1700</v>
      </c>
      <c r="Q1018" s="116"/>
      <c r="R1018" s="348">
        <f t="shared" si="16"/>
        <v>400</v>
      </c>
      <c r="S1018" s="85">
        <v>170000</v>
      </c>
      <c r="T1018" s="85">
        <f>IF(OR(DBGenzai[[#This Row],[標準報酬]]="",DBGenzai[[#This Row],[標準報酬]]=0),"",ROUNDUP(_xlfn.XLOOKUP(DBGenzai[[#This Row],[標準報酬]],HDATE23[月  額],HDATE23[健康保険],"",0,1)-0.5,0))</f>
        <v>8525</v>
      </c>
      <c r="U101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5">
        <f ca="1">IF(DBGenzai[[#This Row],[年齢]]&lt;=69,_xlfn.XLOOKUP(DBGenzai[[#This Row],[標準報酬]],HDATE23[月  額],HDATE23[厚生年金],"",0,1),"0")</f>
        <v>15555</v>
      </c>
      <c r="W1018" s="117">
        <v>46956</v>
      </c>
      <c r="X101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2" t="s">
        <v>46</v>
      </c>
      <c r="Z1018" s="80" t="s">
        <v>1369</v>
      </c>
      <c r="AA1018" s="83" t="s">
        <v>4967</v>
      </c>
      <c r="AB1018" s="83" t="s">
        <v>4859</v>
      </c>
      <c r="AC1018" s="104"/>
      <c r="AD1018" s="104">
        <v>45890</v>
      </c>
      <c r="AE1018" s="104"/>
      <c r="AF1018" s="104"/>
      <c r="AG1018" s="104">
        <v>45890</v>
      </c>
      <c r="AH1018" s="112" t="s">
        <v>4914</v>
      </c>
      <c r="AI1018" s="118"/>
      <c r="AJ1018" s="100">
        <f>DBGenzai[[#This Row],[入社日]]</f>
        <v>45890</v>
      </c>
      <c r="AK1018" s="343"/>
      <c r="AL1018" s="355"/>
      <c r="AM1018" s="77"/>
      <c r="AN1018" s="355"/>
      <c r="AO1018" s="345"/>
    </row>
    <row r="1019" spans="1:42">
      <c r="A1019" s="112" t="s">
        <v>40</v>
      </c>
      <c r="B1019" s="112">
        <v>250809</v>
      </c>
      <c r="C1019" s="113"/>
      <c r="D1019" s="114" t="s">
        <v>1838</v>
      </c>
      <c r="E1019" s="114"/>
      <c r="F1019" s="82"/>
      <c r="G1019" s="82"/>
      <c r="H1019" s="115" t="s">
        <v>4791</v>
      </c>
      <c r="I1019" s="115" t="s">
        <v>4792</v>
      </c>
      <c r="J1019" s="112" t="s">
        <v>43</v>
      </c>
      <c r="K1019" s="112" t="s">
        <v>44</v>
      </c>
      <c r="L1019" s="362">
        <v>35968</v>
      </c>
      <c r="M1019" s="112">
        <f ca="1">DATEDIF(DBGenzai[[#This Row],[生年月日]],TODAY(),"Y")</f>
        <v>27</v>
      </c>
      <c r="N1019" s="348">
        <v>1400</v>
      </c>
      <c r="O1019" s="116"/>
      <c r="P1019" s="348">
        <v>2000</v>
      </c>
      <c r="Q1019" s="116"/>
      <c r="R1019" s="348">
        <f t="shared" si="16"/>
        <v>600</v>
      </c>
      <c r="S1019" s="85">
        <v>200000</v>
      </c>
      <c r="T1019" s="85">
        <f>IF(OR(DBGenzai[[#This Row],[標準報酬]]="",DBGenzai[[#This Row],[標準報酬]]=0),"",ROUNDUP(_xlfn.XLOOKUP(DBGenzai[[#This Row],[標準報酬]],HDATE23[月  額],HDATE23[健康保険],"",0,1)-0.5,0))</f>
        <v>10030</v>
      </c>
      <c r="U101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5">
        <f ca="1">IF(DBGenzai[[#This Row],[年齢]]&lt;=69,_xlfn.XLOOKUP(DBGenzai[[#This Row],[標準報酬]],HDATE23[月  額],HDATE23[厚生年金],"",0,1),"0")</f>
        <v>18300</v>
      </c>
      <c r="W1019" s="117">
        <v>46688</v>
      </c>
      <c r="X101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4" t="s">
        <v>1712</v>
      </c>
      <c r="Z1019" s="112" t="s">
        <v>554</v>
      </c>
      <c r="AA1019" s="115" t="s">
        <v>555</v>
      </c>
      <c r="AB1019" s="115" t="s">
        <v>4875</v>
      </c>
      <c r="AC1019" s="104">
        <v>45895</v>
      </c>
      <c r="AD1019" s="104">
        <v>45896</v>
      </c>
      <c r="AE1019" s="104"/>
      <c r="AF1019" s="104"/>
      <c r="AG1019" s="104">
        <v>45896</v>
      </c>
      <c r="AH1019" s="112" t="s">
        <v>4913</v>
      </c>
      <c r="AI1019" s="118"/>
      <c r="AJ1019" s="100">
        <f>DBGenzai[[#This Row],[入社日]]</f>
        <v>45896</v>
      </c>
      <c r="AK1019" s="343"/>
      <c r="AL1019" s="355"/>
      <c r="AM1019" s="80"/>
      <c r="AN1019" s="355"/>
      <c r="AO1019" s="409"/>
      <c r="AP1019" s="357"/>
    </row>
    <row r="1020" spans="1:42">
      <c r="A1020" s="79" t="s">
        <v>40</v>
      </c>
      <c r="B1020" s="80">
        <v>220121</v>
      </c>
      <c r="C1020" s="81">
        <v>212018</v>
      </c>
      <c r="D1020" s="82" t="s">
        <v>107</v>
      </c>
      <c r="E1020" s="275" t="s">
        <v>4622</v>
      </c>
      <c r="F1020" s="267" t="s">
        <v>1854</v>
      </c>
      <c r="G1020" s="450" t="s">
        <v>2653</v>
      </c>
      <c r="H1020" s="83" t="s">
        <v>729</v>
      </c>
      <c r="I1020" s="83" t="s">
        <v>730</v>
      </c>
      <c r="J1020" s="80" t="s">
        <v>43</v>
      </c>
      <c r="K1020" s="80" t="s">
        <v>44</v>
      </c>
      <c r="L1020" s="84">
        <v>35377</v>
      </c>
      <c r="M1020" s="80">
        <f ca="1">DATEDIF(DBGenzai[[#This Row],[生年月日]],TODAY(),"Y")</f>
        <v>29</v>
      </c>
      <c r="N1020" s="347">
        <v>1410</v>
      </c>
      <c r="O1020" s="85"/>
      <c r="P1020" s="347">
        <v>1830</v>
      </c>
      <c r="Q1020" s="85"/>
      <c r="R1020" s="347">
        <f t="shared" si="16"/>
        <v>420</v>
      </c>
      <c r="S1020" s="85">
        <v>240000</v>
      </c>
      <c r="T1020" s="85">
        <f>IF(OR(DBGenzai[[#This Row],[標準報酬]]="",DBGenzai[[#This Row],[標準報酬]]=0),"",ROUNDUP(_xlfn.XLOOKUP(DBGenzai[[#This Row],[標準報酬]],HDATE23[月  額],HDATE23[健康保険],"",0,1)-0.5,0))</f>
        <v>12036</v>
      </c>
      <c r="U102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5">
        <f ca="1">IF(DBGenzai[[#This Row],[年齢]]&lt;=69,_xlfn.XLOOKUP(DBGenzai[[#This Row],[標準報酬]],HDATE23[月  額],HDATE23[厚生年金],"",0,1),"0")</f>
        <v>21960</v>
      </c>
      <c r="W1020" s="86">
        <v>46496</v>
      </c>
      <c r="X1020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2" t="s">
        <v>46</v>
      </c>
      <c r="Z1020" s="95" t="s">
        <v>81</v>
      </c>
      <c r="AA1020" s="94" t="s">
        <v>2691</v>
      </c>
      <c r="AB1020" s="83" t="s">
        <v>4056</v>
      </c>
      <c r="AC1020" s="87"/>
      <c r="AD1020" s="87">
        <v>45901</v>
      </c>
      <c r="AE1020" s="87"/>
      <c r="AF1020" s="87"/>
      <c r="AG1020" s="87">
        <v>45901</v>
      </c>
      <c r="AH1020" s="112" t="s">
        <v>4913</v>
      </c>
      <c r="AJ1020" s="100">
        <f>DBGenzai[[#This Row],[入社日]]</f>
        <v>45901</v>
      </c>
      <c r="AK1020" s="343"/>
      <c r="AL1020" s="355"/>
      <c r="AM1020" s="77"/>
      <c r="AN1020" s="355"/>
      <c r="AO1020" s="345"/>
    </row>
    <row r="1021" spans="1:42">
      <c r="A1021" s="112" t="s">
        <v>40</v>
      </c>
      <c r="B1021" s="112">
        <v>220317</v>
      </c>
      <c r="C1021" s="113">
        <v>232109</v>
      </c>
      <c r="D1021" s="114" t="s">
        <v>152</v>
      </c>
      <c r="E1021" s="114" t="s">
        <v>4630</v>
      </c>
      <c r="F1021" s="82" t="s">
        <v>4196</v>
      </c>
      <c r="G1021" s="82" t="s">
        <v>4197</v>
      </c>
      <c r="H1021" s="115" t="s">
        <v>854</v>
      </c>
      <c r="I1021" s="115" t="s">
        <v>855</v>
      </c>
      <c r="J1021" s="112" t="s">
        <v>43</v>
      </c>
      <c r="K1021" s="112" t="s">
        <v>44</v>
      </c>
      <c r="L1021" s="362">
        <v>34464</v>
      </c>
      <c r="M1021" s="112">
        <f ca="1">DATEDIF(DBGenzai[[#This Row],[生年月日]],TODAY(),"Y")</f>
        <v>31</v>
      </c>
      <c r="N1021" s="348">
        <v>1420</v>
      </c>
      <c r="O1021" s="116"/>
      <c r="P1021" s="348">
        <v>1880</v>
      </c>
      <c r="Q1021" s="116"/>
      <c r="R1021" s="348">
        <f t="shared" si="16"/>
        <v>460</v>
      </c>
      <c r="S1021" s="85">
        <v>240000</v>
      </c>
      <c r="T1021" s="85">
        <f>IF(OR(DBGenzai[[#This Row],[標準報酬]]="",DBGenzai[[#This Row],[標準報酬]]=0),"",ROUNDUP(_xlfn.XLOOKUP(DBGenzai[[#This Row],[標準報酬]],HDATE23[月  額],HDATE23[健康保険],"",0,1)-0.5,0))</f>
        <v>12036</v>
      </c>
      <c r="U102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5">
        <f ca="1">IF(DBGenzai[[#This Row],[年齢]]&lt;=69,_xlfn.XLOOKUP(DBGenzai[[#This Row],[標準報酬]],HDATE23[月  額],HDATE23[厚生年金],"",0,1),"0")</f>
        <v>21960</v>
      </c>
      <c r="W1021" s="117">
        <v>46446</v>
      </c>
      <c r="X102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4" t="s">
        <v>1712</v>
      </c>
      <c r="Z1021" s="112" t="s">
        <v>208</v>
      </c>
      <c r="AA1021" s="115" t="s">
        <v>213</v>
      </c>
      <c r="AB1021" s="115" t="s">
        <v>4897</v>
      </c>
      <c r="AC1021" s="104"/>
      <c r="AD1021" s="104">
        <v>45901</v>
      </c>
      <c r="AE1021" s="104">
        <v>46006</v>
      </c>
      <c r="AF1021" s="104"/>
      <c r="AG1021" s="104">
        <v>45901</v>
      </c>
      <c r="AH1021" s="112" t="s">
        <v>4913</v>
      </c>
      <c r="AI1021" s="118"/>
      <c r="AJ1021" s="100">
        <f>DBGenzai[[#This Row],[入社日]]</f>
        <v>45901</v>
      </c>
      <c r="AK1021" s="343"/>
      <c r="AL1021" s="355"/>
      <c r="AM1021" s="80"/>
      <c r="AN1021" s="355"/>
      <c r="AO1021" s="409"/>
      <c r="AP1021" s="357"/>
    </row>
    <row r="1022" spans="1:42">
      <c r="A1022" s="112" t="s">
        <v>40</v>
      </c>
      <c r="B1022" s="112">
        <v>250901</v>
      </c>
      <c r="C1022" s="113"/>
      <c r="D1022" s="114" t="s">
        <v>4768</v>
      </c>
      <c r="E1022" s="114"/>
      <c r="F1022" s="82"/>
      <c r="G1022" s="82"/>
      <c r="H1022" s="115" t="s">
        <v>4847</v>
      </c>
      <c r="I1022" s="115" t="s">
        <v>4848</v>
      </c>
      <c r="J1022" s="112" t="s">
        <v>43</v>
      </c>
      <c r="K1022" s="112" t="s">
        <v>44</v>
      </c>
      <c r="L1022" s="362">
        <v>34422</v>
      </c>
      <c r="M1022" s="112">
        <f ca="1">DATEDIF(DBGenzai[[#This Row],[生年月日]],TODAY(),"Y")</f>
        <v>31</v>
      </c>
      <c r="N1022" s="348">
        <v>1400</v>
      </c>
      <c r="O1022" s="116"/>
      <c r="P1022" s="348">
        <v>2000</v>
      </c>
      <c r="Q1022" s="116"/>
      <c r="R1022" s="348">
        <f t="shared" si="16"/>
        <v>600</v>
      </c>
      <c r="S1022" s="85">
        <v>240000</v>
      </c>
      <c r="T1022" s="85">
        <f>IF(OR(DBGenzai[[#This Row],[標準報酬]]="",DBGenzai[[#This Row],[標準報酬]]=0),"",ROUNDUP(_xlfn.XLOOKUP(DBGenzai[[#This Row],[標準報酬]],HDATE23[月  額],HDATE23[健康保険],"",0,1)-0.5,0))</f>
        <v>12036</v>
      </c>
      <c r="U102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5">
        <f ca="1">IF(DBGenzai[[#This Row],[年齢]]&lt;=69,_xlfn.XLOOKUP(DBGenzai[[#This Row],[標準報酬]],HDATE23[月  額],HDATE23[厚生年金],"",0,1),"0")</f>
        <v>21960</v>
      </c>
      <c r="W1022" s="117">
        <v>46934</v>
      </c>
      <c r="X102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4" t="s">
        <v>1712</v>
      </c>
      <c r="Z1022" s="112" t="s">
        <v>3831</v>
      </c>
      <c r="AA1022" s="115" t="s">
        <v>4902</v>
      </c>
      <c r="AB1022" s="115" t="s">
        <v>4905</v>
      </c>
      <c r="AC1022" s="234" t="s">
        <v>1697</v>
      </c>
      <c r="AD1022" s="234">
        <v>45902</v>
      </c>
      <c r="AE1022" s="234"/>
      <c r="AF1022" s="234"/>
      <c r="AG1022" s="234">
        <v>45902</v>
      </c>
      <c r="AH1022" s="112" t="s">
        <v>4913</v>
      </c>
      <c r="AI1022" s="118"/>
      <c r="AJ1022" s="100">
        <f>DBGenzai[[#This Row],[入社日]]</f>
        <v>45902</v>
      </c>
      <c r="AK1022" s="385"/>
      <c r="AL1022" s="386"/>
      <c r="AM1022" s="92"/>
      <c r="AN1022" s="386"/>
      <c r="AO1022" s="409"/>
      <c r="AP1022" s="357"/>
    </row>
    <row r="1023" spans="1:42">
      <c r="A1023" s="112" t="s">
        <v>40</v>
      </c>
      <c r="B1023" s="112">
        <v>250902</v>
      </c>
      <c r="C1023" s="113">
        <v>10768</v>
      </c>
      <c r="D1023" s="114" t="s">
        <v>4934</v>
      </c>
      <c r="E1023" s="458" t="s">
        <v>4909</v>
      </c>
      <c r="F1023" s="458" t="s">
        <v>4910</v>
      </c>
      <c r="G1023" s="458" t="s">
        <v>4911</v>
      </c>
      <c r="H1023" s="115" t="s">
        <v>4884</v>
      </c>
      <c r="I1023" s="115" t="s">
        <v>4885</v>
      </c>
      <c r="J1023" s="112" t="s">
        <v>43</v>
      </c>
      <c r="K1023" s="112" t="s">
        <v>44</v>
      </c>
      <c r="L1023" s="362">
        <v>33439</v>
      </c>
      <c r="M1023" s="112">
        <f ca="1">DATEDIF(DBGenzai[[#This Row],[生年月日]],TODAY(),"Y")</f>
        <v>34</v>
      </c>
      <c r="N1023" s="348">
        <v>1350</v>
      </c>
      <c r="O1023" s="116"/>
      <c r="P1023" s="348">
        <v>1850</v>
      </c>
      <c r="Q1023" s="116"/>
      <c r="R1023" s="348">
        <f t="shared" si="16"/>
        <v>500</v>
      </c>
      <c r="S1023" s="85">
        <v>240000</v>
      </c>
      <c r="T1023" s="85">
        <f>IF(OR(DBGenzai[[#This Row],[標準報酬]]="",DBGenzai[[#This Row],[標準報酬]]=0),"",ROUNDUP(_xlfn.XLOOKUP(DBGenzai[[#This Row],[標準報酬]],HDATE23[月  額],HDATE23[健康保険],"",0,1)-0.5,0))</f>
        <v>12036</v>
      </c>
      <c r="U102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5">
        <f ca="1">IF(DBGenzai[[#This Row],[年齢]]&lt;=69,_xlfn.XLOOKUP(DBGenzai[[#This Row],[標準報酬]],HDATE23[月  額],HDATE23[厚生年金],"",0,1),"0")</f>
        <v>21960</v>
      </c>
      <c r="W1023" s="117">
        <v>46607</v>
      </c>
      <c r="X102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4" t="s">
        <v>1712</v>
      </c>
      <c r="Z1023" s="80" t="s">
        <v>1369</v>
      </c>
      <c r="AA1023" s="83" t="s">
        <v>1781</v>
      </c>
      <c r="AB1023" s="83" t="s">
        <v>4859</v>
      </c>
      <c r="AC1023" s="104"/>
      <c r="AD1023" s="104">
        <v>45908</v>
      </c>
      <c r="AE1023" s="104"/>
      <c r="AF1023" s="104"/>
      <c r="AG1023" s="104">
        <v>45908</v>
      </c>
      <c r="AH1023" s="112" t="s">
        <v>4913</v>
      </c>
      <c r="AI1023" s="118"/>
      <c r="AJ1023" s="100">
        <f>DBGenzai[[#This Row],[入社日]]</f>
        <v>45908</v>
      </c>
      <c r="AK1023" s="343"/>
      <c r="AL1023" s="355"/>
      <c r="AM1023" s="80"/>
      <c r="AN1023" s="355"/>
      <c r="AO1023" s="409"/>
      <c r="AP1023" s="357"/>
    </row>
    <row r="1024" spans="1:42">
      <c r="A1024" s="112" t="s">
        <v>114</v>
      </c>
      <c r="B1024" s="112">
        <v>250903</v>
      </c>
      <c r="C1024" s="113"/>
      <c r="D1024" s="114" t="s">
        <v>2103</v>
      </c>
      <c r="E1024" s="114"/>
      <c r="F1024" s="82"/>
      <c r="G1024" s="82"/>
      <c r="H1024" s="115" t="s">
        <v>4892</v>
      </c>
      <c r="I1024" s="115" t="s">
        <v>4893</v>
      </c>
      <c r="J1024" s="112" t="s">
        <v>43</v>
      </c>
      <c r="K1024" s="112" t="s">
        <v>44</v>
      </c>
      <c r="L1024" s="362">
        <v>35084</v>
      </c>
      <c r="M1024" s="112">
        <f ca="1">DATEDIF(DBGenzai[[#This Row],[生年月日]],TODAY(),"Y")</f>
        <v>29</v>
      </c>
      <c r="N1024" s="348">
        <v>1300</v>
      </c>
      <c r="O1024" s="116"/>
      <c r="P1024" s="348">
        <v>1800</v>
      </c>
      <c r="Q1024" s="116"/>
      <c r="R1024" s="348">
        <f t="shared" si="16"/>
        <v>500</v>
      </c>
      <c r="S1024" s="85">
        <v>240000</v>
      </c>
      <c r="T1024" s="85">
        <f>IF(OR(DBGenzai[[#This Row],[標準報酬]]="",DBGenzai[[#This Row],[標準報酬]]=0),"",ROUNDUP(_xlfn.XLOOKUP(DBGenzai[[#This Row],[標準報酬]],HDATE23[月  額],HDATE23[健康保険],"",0,1)-0.5,0))</f>
        <v>12036</v>
      </c>
      <c r="U102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5">
        <f ca="1">IF(DBGenzai[[#This Row],[年齢]]&lt;=69,_xlfn.XLOOKUP(DBGenzai[[#This Row],[標準報酬]],HDATE23[月  額],HDATE23[厚生年金],"",0,1),"0")</f>
        <v>21960</v>
      </c>
      <c r="W1024" s="117">
        <v>46264</v>
      </c>
      <c r="X102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4" t="s">
        <v>1712</v>
      </c>
      <c r="Z1024" s="112" t="s">
        <v>4894</v>
      </c>
      <c r="AA1024" s="115" t="s">
        <v>4895</v>
      </c>
      <c r="AB1024" s="115" t="s">
        <v>4896</v>
      </c>
      <c r="AC1024" s="104" t="s">
        <v>1697</v>
      </c>
      <c r="AD1024" s="104">
        <v>45915</v>
      </c>
      <c r="AE1024" s="104">
        <v>45960</v>
      </c>
      <c r="AF1024" s="104"/>
      <c r="AG1024" s="104">
        <v>45915</v>
      </c>
      <c r="AH1024" s="112" t="s">
        <v>4914</v>
      </c>
      <c r="AI1024" s="118"/>
      <c r="AJ1024" s="100">
        <f>DBGenzai[[#This Row],[入社日]]</f>
        <v>45915</v>
      </c>
      <c r="AK1024" s="343"/>
      <c r="AL1024" s="355"/>
      <c r="AM1024" s="80"/>
      <c r="AN1024" s="355"/>
      <c r="AO1024" s="409"/>
      <c r="AP1024" s="357"/>
    </row>
    <row r="1025" spans="1:42">
      <c r="A1025" s="112" t="s">
        <v>40</v>
      </c>
      <c r="B1025" s="112">
        <v>250904</v>
      </c>
      <c r="C1025" s="113">
        <v>222090</v>
      </c>
      <c r="D1025" s="114" t="s">
        <v>3464</v>
      </c>
      <c r="E1025" s="262" t="s">
        <v>5057</v>
      </c>
      <c r="F1025" s="82" t="s">
        <v>1858</v>
      </c>
      <c r="G1025" s="499" t="s">
        <v>3091</v>
      </c>
      <c r="H1025" s="115" t="s">
        <v>4882</v>
      </c>
      <c r="I1025" s="114" t="s">
        <v>4883</v>
      </c>
      <c r="J1025" s="112" t="s">
        <v>2005</v>
      </c>
      <c r="K1025" s="104" t="s">
        <v>1785</v>
      </c>
      <c r="L1025" s="362">
        <v>35541</v>
      </c>
      <c r="M1025" s="348">
        <f ca="1">DATEDIF(DBGenzai[[#This Row],[生年月日]],TODAY(),"Y")</f>
        <v>28</v>
      </c>
      <c r="N1025" s="348">
        <v>1400</v>
      </c>
      <c r="O1025" s="116"/>
      <c r="P1025" s="348">
        <v>1750</v>
      </c>
      <c r="Q1025" s="116"/>
      <c r="R1025" s="348">
        <f t="shared" si="16"/>
        <v>350</v>
      </c>
      <c r="S1025" s="85">
        <v>240000</v>
      </c>
      <c r="T1025" s="85">
        <f>IF(OR(DBGenzai[[#This Row],[標準報酬]]="",DBGenzai[[#This Row],[標準報酬]]=0),"",ROUNDUP(_xlfn.XLOOKUP(DBGenzai[[#This Row],[標準報酬]],HDATE23[月  額],HDATE23[健康保険],"",0,1)-0.5,0))</f>
        <v>12036</v>
      </c>
      <c r="U102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5">
        <f ca="1">IF(DBGenzai[[#This Row],[年齢]]&lt;=69,_xlfn.XLOOKUP(DBGenzai[[#This Row],[標準報酬]],HDATE23[月  額],HDATE23[厚生年金],"",0,1),"0")</f>
        <v>21960</v>
      </c>
      <c r="W1025" s="117"/>
      <c r="X102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4"/>
      <c r="Z1025" s="396" t="s">
        <v>4922</v>
      </c>
      <c r="AA1025" s="115" t="s">
        <v>4921</v>
      </c>
      <c r="AB1025" s="117"/>
      <c r="AC1025" s="104" t="s">
        <v>1697</v>
      </c>
      <c r="AD1025" s="104">
        <v>45916</v>
      </c>
      <c r="AE1025" s="104"/>
      <c r="AF1025" s="104"/>
      <c r="AG1025" s="104">
        <v>45916</v>
      </c>
      <c r="AH1025" s="112" t="s">
        <v>4933</v>
      </c>
      <c r="AI1025" s="118"/>
      <c r="AJ1025" s="100">
        <f>DBGenzai[[#This Row],[入社日]]</f>
        <v>45916</v>
      </c>
      <c r="AK1025" s="343"/>
      <c r="AL1025" s="355"/>
      <c r="AM1025" s="80"/>
      <c r="AN1025" s="355"/>
      <c r="AO1025" s="409"/>
      <c r="AP1025" s="357"/>
    </row>
    <row r="1026" spans="1:42">
      <c r="A1026" s="112" t="s">
        <v>40</v>
      </c>
      <c r="B1026" s="112">
        <v>250905</v>
      </c>
      <c r="C1026" s="113">
        <v>242137</v>
      </c>
      <c r="D1026" s="114" t="s">
        <v>3199</v>
      </c>
      <c r="E1026" s="275" t="s">
        <v>4626</v>
      </c>
      <c r="F1026" s="101" t="s">
        <v>1984</v>
      </c>
      <c r="G1026" s="6" t="s">
        <v>2650</v>
      </c>
      <c r="H1026" s="115" t="s">
        <v>4898</v>
      </c>
      <c r="I1026" s="114" t="s">
        <v>4899</v>
      </c>
      <c r="J1026" s="112" t="s">
        <v>43</v>
      </c>
      <c r="K1026" s="112" t="s">
        <v>44</v>
      </c>
      <c r="L1026" s="362">
        <v>37232</v>
      </c>
      <c r="M1026" s="348">
        <f ca="1">DATEDIF(DBGenzai[[#This Row],[生年月日]],TODAY(),"Y")</f>
        <v>24</v>
      </c>
      <c r="N1026" s="348">
        <v>1200</v>
      </c>
      <c r="O1026" s="116"/>
      <c r="P1026" s="348">
        <v>1650</v>
      </c>
      <c r="Q1026" s="116"/>
      <c r="R1026" s="348">
        <f t="shared" si="16"/>
        <v>450</v>
      </c>
      <c r="S1026" s="85">
        <v>200000</v>
      </c>
      <c r="T1026" s="85">
        <f>IF(OR(DBGenzai[[#This Row],[標準報酬]]="",DBGenzai[[#This Row],[標準報酬]]=0),"",ROUNDUP(_xlfn.XLOOKUP(DBGenzai[[#This Row],[標準報酬]],HDATE23[月  額],HDATE23[健康保険],"",0,1)-0.5,0))</f>
        <v>10030</v>
      </c>
      <c r="U102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5">
        <f ca="1">IF(DBGenzai[[#This Row],[年齢]]&lt;=69,_xlfn.XLOOKUP(DBGenzai[[#This Row],[標準報酬]],HDATE23[月  額],HDATE23[厚生年金],"",0,1),"0")</f>
        <v>18300</v>
      </c>
      <c r="W1026" s="117">
        <v>47742</v>
      </c>
      <c r="X102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4" t="s">
        <v>1712</v>
      </c>
      <c r="Z1026" s="396" t="s">
        <v>105</v>
      </c>
      <c r="AA1026" s="115" t="s">
        <v>621</v>
      </c>
      <c r="AB1026" s="117" t="s">
        <v>622</v>
      </c>
      <c r="AC1026" s="104">
        <v>45918</v>
      </c>
      <c r="AD1026" s="104">
        <v>45923</v>
      </c>
      <c r="AE1026" s="104"/>
      <c r="AF1026" s="104"/>
      <c r="AG1026" s="104">
        <v>45923</v>
      </c>
      <c r="AH1026" s="112" t="s">
        <v>1866</v>
      </c>
      <c r="AI1026" s="118"/>
      <c r="AJ1026" s="100">
        <f>DBGenzai[[#This Row],[入社日]]</f>
        <v>45923</v>
      </c>
      <c r="AK1026" s="343"/>
      <c r="AL1026" s="355"/>
      <c r="AM1026" s="80"/>
      <c r="AN1026" s="355"/>
      <c r="AO1026" s="409"/>
      <c r="AP1026" s="357"/>
    </row>
    <row r="1027" spans="1:42">
      <c r="A1027" s="112" t="s">
        <v>40</v>
      </c>
      <c r="B1027" s="112">
        <v>250906</v>
      </c>
      <c r="C1027" s="113">
        <v>242138</v>
      </c>
      <c r="D1027" s="114" t="s">
        <v>3199</v>
      </c>
      <c r="E1027" s="82" t="s">
        <v>4625</v>
      </c>
      <c r="F1027" s="82" t="s">
        <v>1987</v>
      </c>
      <c r="G1027" s="499" t="s">
        <v>3094</v>
      </c>
      <c r="H1027" s="115" t="s">
        <v>4900</v>
      </c>
      <c r="I1027" s="114" t="s">
        <v>4901</v>
      </c>
      <c r="J1027" s="112" t="s">
        <v>43</v>
      </c>
      <c r="K1027" s="112" t="s">
        <v>44</v>
      </c>
      <c r="L1027" s="362">
        <v>37470</v>
      </c>
      <c r="M1027" s="348">
        <f ca="1">DATEDIF(DBGenzai[[#This Row],[生年月日]],TODAY(),"Y")</f>
        <v>23</v>
      </c>
      <c r="N1027" s="348">
        <v>1200</v>
      </c>
      <c r="O1027" s="116"/>
      <c r="P1027" s="348">
        <v>1650</v>
      </c>
      <c r="Q1027" s="116"/>
      <c r="R1027" s="348">
        <f t="shared" si="16"/>
        <v>450</v>
      </c>
      <c r="S1027" s="85">
        <v>200000</v>
      </c>
      <c r="T1027" s="85">
        <f>IF(OR(DBGenzai[[#This Row],[標準報酬]]="",DBGenzai[[#This Row],[標準報酬]]=0),"",ROUNDUP(_xlfn.XLOOKUP(DBGenzai[[#This Row],[標準報酬]],HDATE23[月  額],HDATE23[健康保険],"",0,1)-0.5,0))</f>
        <v>10030</v>
      </c>
      <c r="U102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5">
        <f ca="1">IF(DBGenzai[[#This Row],[年齢]]&lt;=69,_xlfn.XLOOKUP(DBGenzai[[#This Row],[標準報酬]],HDATE23[月  額],HDATE23[厚生年金],"",0,1),"0")</f>
        <v>18300</v>
      </c>
      <c r="W1027" s="117">
        <v>47742</v>
      </c>
      <c r="X102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4" t="s">
        <v>1712</v>
      </c>
      <c r="Z1027" s="396" t="s">
        <v>105</v>
      </c>
      <c r="AA1027" s="115" t="s">
        <v>4923</v>
      </c>
      <c r="AB1027" s="117" t="s">
        <v>622</v>
      </c>
      <c r="AC1027" s="104">
        <v>45918</v>
      </c>
      <c r="AD1027" s="104">
        <v>45923</v>
      </c>
      <c r="AE1027" s="104"/>
      <c r="AF1027" s="104"/>
      <c r="AG1027" s="104">
        <v>45923</v>
      </c>
      <c r="AH1027" s="112" t="s">
        <v>1866</v>
      </c>
      <c r="AI1027" s="118"/>
      <c r="AJ1027" s="100">
        <f>DBGenzai[[#This Row],[入社日]]</f>
        <v>45923</v>
      </c>
      <c r="AK1027" s="343"/>
      <c r="AL1027" s="355"/>
      <c r="AM1027" s="80"/>
      <c r="AN1027" s="355"/>
      <c r="AO1027" s="409"/>
      <c r="AP1027" s="357"/>
    </row>
    <row r="1028" spans="1:42">
      <c r="A1028" s="112" t="s">
        <v>114</v>
      </c>
      <c r="B1028" s="112">
        <v>251001</v>
      </c>
      <c r="C1028" s="113"/>
      <c r="D1028" s="114" t="s">
        <v>2946</v>
      </c>
      <c r="E1028" s="114"/>
      <c r="F1028" s="82"/>
      <c r="G1028" s="82"/>
      <c r="H1028" s="115" t="s">
        <v>4915</v>
      </c>
      <c r="I1028" s="114" t="s">
        <v>4916</v>
      </c>
      <c r="J1028" s="112" t="s">
        <v>43</v>
      </c>
      <c r="K1028" s="112" t="s">
        <v>44</v>
      </c>
      <c r="L1028" s="362">
        <v>36500</v>
      </c>
      <c r="M1028" s="348">
        <f ca="1">DATEDIF(DBGenzai[[#This Row],[生年月日]],TODAY(),"Y")</f>
        <v>26</v>
      </c>
      <c r="N1028" s="348">
        <v>1300</v>
      </c>
      <c r="O1028" s="116"/>
      <c r="P1028" s="348">
        <v>1700</v>
      </c>
      <c r="Q1028" s="116"/>
      <c r="R1028" s="348">
        <f t="shared" si="16"/>
        <v>400</v>
      </c>
      <c r="S1028" s="85">
        <v>0</v>
      </c>
      <c r="T1028" s="85" t="str">
        <f>IF(OR(DBGenzai[[#This Row],[標準報酬]]="",DBGenzai[[#This Row],[標準報酬]]=0),"",ROUNDUP(_xlfn.XLOOKUP(DBGenzai[[#This Row],[標準報酬]],HDATE23[月  額],HDATE23[健康保険],"",0,1)-0.5,0))</f>
        <v/>
      </c>
      <c r="U102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5">
        <f ca="1">IF(DBGenzai[[#This Row],[年齢]]&lt;=69,_xlfn.XLOOKUP(DBGenzai[[#This Row],[標準報酬]],HDATE23[月  額],HDATE23[厚生年金],"",0,1),"0")</f>
        <v>0</v>
      </c>
      <c r="W1028" s="117">
        <v>46989</v>
      </c>
      <c r="X102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4" t="s">
        <v>1712</v>
      </c>
      <c r="Z1028" s="80" t="s">
        <v>2109</v>
      </c>
      <c r="AA1028" s="83" t="s">
        <v>2525</v>
      </c>
      <c r="AB1028" s="83" t="s">
        <v>2565</v>
      </c>
      <c r="AC1028" s="104"/>
      <c r="AD1028" s="104">
        <v>45931</v>
      </c>
      <c r="AE1028" s="104">
        <v>45938</v>
      </c>
      <c r="AF1028" s="104"/>
      <c r="AG1028" s="104"/>
      <c r="AH1028" s="112"/>
      <c r="AI1028" s="118"/>
      <c r="AJ1028" s="100">
        <f>DBGenzai[[#This Row],[入社日]]</f>
        <v>45931</v>
      </c>
      <c r="AK1028" s="343"/>
      <c r="AL1028" s="355"/>
      <c r="AM1028" s="80"/>
      <c r="AN1028" s="355"/>
      <c r="AO1028" s="409"/>
      <c r="AP1028" s="357"/>
    </row>
    <row r="1029" spans="1:42">
      <c r="A1029" s="112" t="s">
        <v>40</v>
      </c>
      <c r="B1029" s="112">
        <v>251002</v>
      </c>
      <c r="C1029" s="113">
        <v>225004</v>
      </c>
      <c r="D1029" s="114" t="s">
        <v>3397</v>
      </c>
      <c r="E1029" s="101" t="s">
        <v>5059</v>
      </c>
      <c r="F1029" s="82" t="s">
        <v>4017</v>
      </c>
      <c r="G1029" s="6" t="s">
        <v>4018</v>
      </c>
      <c r="H1029" s="115" t="s">
        <v>4926</v>
      </c>
      <c r="I1029" s="114" t="s">
        <v>4927</v>
      </c>
      <c r="J1029" s="112" t="s">
        <v>43</v>
      </c>
      <c r="K1029" s="112" t="s">
        <v>44</v>
      </c>
      <c r="L1029" s="362">
        <v>34513</v>
      </c>
      <c r="M1029" s="348">
        <f ca="1">DATEDIF(DBGenzai[[#This Row],[生年月日]],TODAY(),"Y")</f>
        <v>31</v>
      </c>
      <c r="N1029" s="348">
        <v>1300</v>
      </c>
      <c r="O1029" s="116"/>
      <c r="P1029" s="348">
        <v>1750</v>
      </c>
      <c r="Q1029" s="116"/>
      <c r="R1029" s="348">
        <f t="shared" si="16"/>
        <v>450</v>
      </c>
      <c r="S1029" s="85">
        <v>240000</v>
      </c>
      <c r="T1029" s="85">
        <f>IF(OR(DBGenzai[[#This Row],[標準報酬]]="",DBGenzai[[#This Row],[標準報酬]]=0),"",ROUNDUP(_xlfn.XLOOKUP(DBGenzai[[#This Row],[標準報酬]],HDATE23[月  額],HDATE23[健康保険],"",0,1)-0.5,0))</f>
        <v>12036</v>
      </c>
      <c r="U102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5">
        <f ca="1">IF(DBGenzai[[#This Row],[年齢]]&lt;=69,_xlfn.XLOOKUP(DBGenzai[[#This Row],[標準報酬]],HDATE23[月  額],HDATE23[厚生年金],"",0,1),"0")</f>
        <v>21960</v>
      </c>
      <c r="W1029" s="117">
        <v>46192</v>
      </c>
      <c r="X102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4" t="s">
        <v>1712</v>
      </c>
      <c r="Z1029" s="396" t="s">
        <v>2475</v>
      </c>
      <c r="AA1029" s="115" t="s">
        <v>4950</v>
      </c>
      <c r="AB1029" s="117" t="s">
        <v>4951</v>
      </c>
      <c r="AC1029" s="104"/>
      <c r="AD1029" s="104">
        <v>45937</v>
      </c>
      <c r="AE1029" s="104"/>
      <c r="AF1029" s="104"/>
      <c r="AG1029" s="104">
        <v>45937</v>
      </c>
      <c r="AH1029" s="112" t="s">
        <v>4965</v>
      </c>
      <c r="AI1029" s="118"/>
      <c r="AJ1029" s="100">
        <f>DBGenzai[[#This Row],[入社日]]</f>
        <v>45937</v>
      </c>
      <c r="AK1029" s="343"/>
      <c r="AL1029" s="355"/>
      <c r="AM1029" s="80"/>
      <c r="AN1029" s="355"/>
      <c r="AO1029" s="409"/>
      <c r="AP1029" s="357"/>
    </row>
    <row r="1030" spans="1:42">
      <c r="A1030" s="112" t="s">
        <v>40</v>
      </c>
      <c r="B1030" s="112">
        <v>251003</v>
      </c>
      <c r="C1030" s="113">
        <v>10778</v>
      </c>
      <c r="D1030" s="114" t="s">
        <v>4935</v>
      </c>
      <c r="E1030" s="114"/>
      <c r="F1030" s="82" t="s">
        <v>5044</v>
      </c>
      <c r="G1030" s="458" t="s">
        <v>4911</v>
      </c>
      <c r="H1030" s="115" t="s">
        <v>4924</v>
      </c>
      <c r="I1030" s="114" t="s">
        <v>4925</v>
      </c>
      <c r="J1030" s="112" t="s">
        <v>43</v>
      </c>
      <c r="K1030" s="112" t="s">
        <v>44</v>
      </c>
      <c r="L1030" s="362">
        <v>34144</v>
      </c>
      <c r="M1030" s="348">
        <f ca="1">DATEDIF(DBGenzai[[#This Row],[生年月日]],TODAY(),"Y")</f>
        <v>32</v>
      </c>
      <c r="N1030" s="348">
        <v>1350</v>
      </c>
      <c r="O1030" s="116"/>
      <c r="P1030" s="348">
        <v>1850</v>
      </c>
      <c r="Q1030" s="116"/>
      <c r="R1030" s="348">
        <f t="shared" si="16"/>
        <v>500</v>
      </c>
      <c r="S1030" s="85">
        <v>240000</v>
      </c>
      <c r="T1030" s="85">
        <f>IF(OR(DBGenzai[[#This Row],[標準報酬]]="",DBGenzai[[#This Row],[標準報酬]]=0),"",ROUNDUP(_xlfn.XLOOKUP(DBGenzai[[#This Row],[標準報酬]],HDATE23[月  額],HDATE23[健康保険],"",0,1)-0.5,0))</f>
        <v>12036</v>
      </c>
      <c r="U103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5">
        <f ca="1">IF(DBGenzai[[#This Row],[年齢]]&lt;=69,_xlfn.XLOOKUP(DBGenzai[[#This Row],[標準報酬]],HDATE23[月  額],HDATE23[厚生年金],"",0,1),"0")</f>
        <v>21960</v>
      </c>
      <c r="W1030" s="117">
        <v>46557</v>
      </c>
      <c r="X103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4" t="s">
        <v>1712</v>
      </c>
      <c r="Z1030" s="396" t="s">
        <v>4991</v>
      </c>
      <c r="AA1030" s="115" t="s">
        <v>4992</v>
      </c>
      <c r="AB1030" s="117" t="s">
        <v>4993</v>
      </c>
      <c r="AC1030" s="104"/>
      <c r="AD1030" s="104">
        <v>45937</v>
      </c>
      <c r="AE1030" s="104"/>
      <c r="AF1030" s="104"/>
      <c r="AG1030" s="104">
        <v>45937</v>
      </c>
      <c r="AH1030" s="112" t="s">
        <v>4965</v>
      </c>
      <c r="AI1030" s="118"/>
      <c r="AJ1030" s="100">
        <f>DBGenzai[[#This Row],[入社日]]</f>
        <v>45937</v>
      </c>
      <c r="AK1030" s="343"/>
      <c r="AL1030" s="355"/>
      <c r="AM1030" s="80"/>
      <c r="AN1030" s="355"/>
      <c r="AO1030" s="409"/>
      <c r="AP1030" s="357"/>
    </row>
    <row r="1031" spans="1:42">
      <c r="A1031" s="112" t="s">
        <v>114</v>
      </c>
      <c r="B1031" s="112">
        <v>241201</v>
      </c>
      <c r="C1031" s="113"/>
      <c r="D1031" s="114" t="s">
        <v>2946</v>
      </c>
      <c r="E1031" s="114"/>
      <c r="F1031" s="82"/>
      <c r="G1031" s="82"/>
      <c r="H1031" s="115" t="s">
        <v>4917</v>
      </c>
      <c r="I1031" s="114" t="s">
        <v>4918</v>
      </c>
      <c r="J1031" s="112" t="s">
        <v>43</v>
      </c>
      <c r="K1031" s="104" t="s">
        <v>44</v>
      </c>
      <c r="L1031" s="362">
        <v>36127</v>
      </c>
      <c r="M1031" s="348">
        <f ca="1">DATEDIF(DBGenzai[[#This Row],[生年月日]],TODAY(),"Y")</f>
        <v>27</v>
      </c>
      <c r="N1031" s="348">
        <v>1300</v>
      </c>
      <c r="O1031" s="116"/>
      <c r="P1031" s="348">
        <v>1700</v>
      </c>
      <c r="Q1031" s="116"/>
      <c r="R1031" s="348">
        <f t="shared" si="16"/>
        <v>400</v>
      </c>
      <c r="S1031" s="85">
        <v>240000</v>
      </c>
      <c r="T1031" s="85">
        <f>IF(OR(DBGenzai[[#This Row],[標準報酬]]="",DBGenzai[[#This Row],[標準報酬]]=0),"",ROUNDUP(_xlfn.XLOOKUP(DBGenzai[[#This Row],[標準報酬]],HDATE23[月  額],HDATE23[健康保険],"",0,1)-0.5,0))</f>
        <v>12036</v>
      </c>
      <c r="U103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5">
        <f ca="1">IF(DBGenzai[[#This Row],[年齢]]&lt;=69,_xlfn.XLOOKUP(DBGenzai[[#This Row],[標準報酬]],HDATE23[月  額],HDATE23[厚生年金],"",0,1),"0")</f>
        <v>21960</v>
      </c>
      <c r="W1031" s="117">
        <v>46900</v>
      </c>
      <c r="X103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4" t="s">
        <v>1712</v>
      </c>
      <c r="Z1031" s="396" t="s">
        <v>4364</v>
      </c>
      <c r="AA1031" s="115" t="s">
        <v>4952</v>
      </c>
      <c r="AB1031" s="117" t="s">
        <v>4953</v>
      </c>
      <c r="AC1031" s="104" t="s">
        <v>1697</v>
      </c>
      <c r="AD1031" s="104">
        <v>45943</v>
      </c>
      <c r="AE1031" s="104">
        <v>45978</v>
      </c>
      <c r="AF1031" s="104"/>
      <c r="AG1031" s="104">
        <v>45943</v>
      </c>
      <c r="AH1031" s="112" t="s">
        <v>4965</v>
      </c>
      <c r="AI1031" s="118"/>
      <c r="AJ1031" s="100">
        <f>DBGenzai[[#This Row],[入社日]]</f>
        <v>45943</v>
      </c>
      <c r="AK1031" s="343"/>
      <c r="AL1031" s="355"/>
      <c r="AM1031" s="80"/>
      <c r="AN1031" s="355"/>
      <c r="AO1031" s="409"/>
      <c r="AP1031" s="357"/>
    </row>
    <row r="1032" spans="1:42">
      <c r="A1032" s="112" t="s">
        <v>114</v>
      </c>
      <c r="B1032" s="112">
        <v>251004</v>
      </c>
      <c r="C1032" s="113"/>
      <c r="D1032" s="114" t="s">
        <v>1782</v>
      </c>
      <c r="E1032" s="114"/>
      <c r="F1032" s="82"/>
      <c r="G1032" s="82"/>
      <c r="H1032" s="115" t="s">
        <v>4941</v>
      </c>
      <c r="I1032" s="114" t="s">
        <v>4942</v>
      </c>
      <c r="J1032" s="112" t="s">
        <v>43</v>
      </c>
      <c r="K1032" s="104" t="s">
        <v>44</v>
      </c>
      <c r="L1032" s="362">
        <v>34380</v>
      </c>
      <c r="M1032" s="348">
        <f ca="1">DATEDIF(DBGenzai[[#This Row],[生年月日]],TODAY(),"Y")</f>
        <v>31</v>
      </c>
      <c r="N1032" s="348">
        <v>1300</v>
      </c>
      <c r="O1032" s="116"/>
      <c r="P1032" s="348">
        <v>1650</v>
      </c>
      <c r="Q1032" s="116"/>
      <c r="R1032" s="348">
        <f t="shared" si="16"/>
        <v>350</v>
      </c>
      <c r="S1032" s="85">
        <v>240000</v>
      </c>
      <c r="T1032" s="85">
        <f>IF(OR(DBGenzai[[#This Row],[標準報酬]]="",DBGenzai[[#This Row],[標準報酬]]=0),"",ROUNDUP(_xlfn.XLOOKUP(DBGenzai[[#This Row],[標準報酬]],HDATE23[月  額],HDATE23[健康保険],"",0,1)-0.5,0))</f>
        <v>12036</v>
      </c>
      <c r="U103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5">
        <f ca="1">IF(DBGenzai[[#This Row],[年齢]]&lt;=69,_xlfn.XLOOKUP(DBGenzai[[#This Row],[標準報酬]],HDATE23[月  額],HDATE23[厚生年金],"",0,1),"0")</f>
        <v>21960</v>
      </c>
      <c r="W1032" s="117">
        <v>47262</v>
      </c>
      <c r="X103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4" t="s">
        <v>1712</v>
      </c>
      <c r="Z1032" s="231" t="s">
        <v>3491</v>
      </c>
      <c r="AA1032" s="398" t="s">
        <v>4203</v>
      </c>
      <c r="AB1032" s="115" t="s">
        <v>3490</v>
      </c>
      <c r="AC1032" s="104"/>
      <c r="AD1032" s="104">
        <v>45943</v>
      </c>
      <c r="AE1032" s="104">
        <v>45968</v>
      </c>
      <c r="AF1032" s="104"/>
      <c r="AG1032" s="104">
        <v>45943</v>
      </c>
      <c r="AH1032" s="112" t="s">
        <v>4965</v>
      </c>
      <c r="AI1032" s="118"/>
      <c r="AJ1032" s="100">
        <f>DBGenzai[[#This Row],[入社日]]</f>
        <v>45943</v>
      </c>
      <c r="AK1032" s="343"/>
      <c r="AL1032" s="355"/>
      <c r="AM1032" s="80"/>
      <c r="AN1032" s="355"/>
      <c r="AO1032" s="409"/>
      <c r="AP1032" s="357"/>
    </row>
    <row r="1033" spans="1:42">
      <c r="A1033" s="112" t="s">
        <v>40</v>
      </c>
      <c r="B1033" s="112">
        <v>251005</v>
      </c>
      <c r="C1033" s="113">
        <v>232180</v>
      </c>
      <c r="D1033" s="114" t="s">
        <v>1803</v>
      </c>
      <c r="E1033" s="82" t="s">
        <v>4630</v>
      </c>
      <c r="F1033" s="256" t="s">
        <v>3771</v>
      </c>
      <c r="G1033" s="256" t="s">
        <v>3772</v>
      </c>
      <c r="H1033" s="115" t="s">
        <v>4936</v>
      </c>
      <c r="I1033" s="114" t="s">
        <v>4938</v>
      </c>
      <c r="J1033" s="112" t="s">
        <v>43</v>
      </c>
      <c r="K1033" s="104" t="s">
        <v>44</v>
      </c>
      <c r="L1033" s="362">
        <v>37765</v>
      </c>
      <c r="M1033" s="348">
        <f ca="1">DATEDIF(DBGenzai[[#This Row],[生年月日]],TODAY(),"Y")</f>
        <v>22</v>
      </c>
      <c r="N1033" s="350">
        <v>1200</v>
      </c>
      <c r="O1033" s="235"/>
      <c r="P1033" s="350">
        <v>1650</v>
      </c>
      <c r="Q1033" s="235"/>
      <c r="R1033" s="350">
        <f t="shared" si="16"/>
        <v>450</v>
      </c>
      <c r="S1033" s="98">
        <v>220000</v>
      </c>
      <c r="T1033" s="98">
        <f>IF(OR(DBGenzai[[#This Row],[標準報酬]]="",DBGenzai[[#This Row],[標準報酬]]=0),"",ROUNDUP(_xlfn.XLOOKUP(DBGenzai[[#This Row],[標準報酬]],HDATE23[月  額],HDATE23[健康保険],"",0,1)-0.5,0))</f>
        <v>11033</v>
      </c>
      <c r="U1033" s="98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98">
        <f ca="1">IF(DBGenzai[[#This Row],[年齢]]&lt;=69,_xlfn.XLOOKUP(DBGenzai[[#This Row],[標準報酬]],HDATE23[月  額],HDATE23[厚生年金],"",0,1),"0")</f>
        <v>20130</v>
      </c>
      <c r="W1033" s="236">
        <v>47032</v>
      </c>
      <c r="X1033" s="43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232" t="s">
        <v>1712</v>
      </c>
      <c r="Z1033" s="440" t="s">
        <v>208</v>
      </c>
      <c r="AA1033" s="233" t="s">
        <v>340</v>
      </c>
      <c r="AB1033" s="117" t="s">
        <v>4966</v>
      </c>
      <c r="AC1033" s="234"/>
      <c r="AD1033" s="234">
        <v>45943</v>
      </c>
      <c r="AE1033" s="234"/>
      <c r="AF1033" s="234"/>
      <c r="AG1033" s="234">
        <v>45943</v>
      </c>
      <c r="AH1033" s="231" t="s">
        <v>4990</v>
      </c>
      <c r="AI1033" s="118"/>
      <c r="AJ1033" s="100">
        <f>DBGenzai[[#This Row],[入社日]]</f>
        <v>45943</v>
      </c>
      <c r="AK1033" s="385"/>
      <c r="AL1033" s="386"/>
      <c r="AM1033" s="92"/>
      <c r="AN1033" s="386"/>
      <c r="AO1033" s="409"/>
      <c r="AP1033" s="357"/>
    </row>
    <row r="1034" spans="1:42">
      <c r="A1034" s="112" t="s">
        <v>40</v>
      </c>
      <c r="B1034" s="112">
        <v>251006</v>
      </c>
      <c r="C1034" s="113">
        <v>232179</v>
      </c>
      <c r="D1034" s="114" t="s">
        <v>1803</v>
      </c>
      <c r="E1034" s="82" t="s">
        <v>4630</v>
      </c>
      <c r="F1034" s="256" t="s">
        <v>3771</v>
      </c>
      <c r="G1034" s="256" t="s">
        <v>3772</v>
      </c>
      <c r="H1034" s="115" t="s">
        <v>4937</v>
      </c>
      <c r="I1034" s="114" t="s">
        <v>4939</v>
      </c>
      <c r="J1034" s="112" t="s">
        <v>43</v>
      </c>
      <c r="K1034" s="104" t="s">
        <v>44</v>
      </c>
      <c r="L1034" s="362">
        <v>37715</v>
      </c>
      <c r="M1034" s="348">
        <f ca="1">DATEDIF(DBGenzai[[#This Row],[生年月日]],TODAY(),"Y")</f>
        <v>22</v>
      </c>
      <c r="N1034" s="348">
        <v>1200</v>
      </c>
      <c r="O1034" s="116"/>
      <c r="P1034" s="348">
        <v>1650</v>
      </c>
      <c r="Q1034" s="116"/>
      <c r="R1034" s="348">
        <f t="shared" si="16"/>
        <v>450</v>
      </c>
      <c r="S1034" s="85">
        <v>220000</v>
      </c>
      <c r="T1034" s="85">
        <f>IF(OR(DBGenzai[[#This Row],[標準報酬]]="",DBGenzai[[#This Row],[標準報酬]]=0),"",ROUNDUP(_xlfn.XLOOKUP(DBGenzai[[#This Row],[標準報酬]],HDATE23[月  額],HDATE23[健康保険],"",0,1)-0.5,0))</f>
        <v>11033</v>
      </c>
      <c r="U103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85">
        <f ca="1">IF(DBGenzai[[#This Row],[年齢]]&lt;=69,_xlfn.XLOOKUP(DBGenzai[[#This Row],[標準報酬]],HDATE23[月  額],HDATE23[厚生年金],"",0,1),"0")</f>
        <v>20130</v>
      </c>
      <c r="W1034" s="117">
        <v>47032</v>
      </c>
      <c r="X103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114" t="s">
        <v>1712</v>
      </c>
      <c r="Z1034" s="80" t="s">
        <v>2521</v>
      </c>
      <c r="AA1034" s="115" t="s">
        <v>1749</v>
      </c>
      <c r="AB1034" s="115" t="s">
        <v>3352</v>
      </c>
      <c r="AC1034" s="104"/>
      <c r="AD1034" s="104">
        <v>45943</v>
      </c>
      <c r="AE1034" s="104"/>
      <c r="AF1034" s="104"/>
      <c r="AG1034" s="104">
        <v>45943</v>
      </c>
      <c r="AH1034" s="112" t="s">
        <v>4990</v>
      </c>
      <c r="AI1034" s="118"/>
      <c r="AJ1034" s="100">
        <f>DBGenzai[[#This Row],[入社日]]</f>
        <v>45943</v>
      </c>
      <c r="AK1034" s="343"/>
      <c r="AL1034" s="355"/>
      <c r="AM1034" s="80"/>
      <c r="AN1034" s="355"/>
      <c r="AO1034" s="409"/>
      <c r="AP1034" s="357"/>
    </row>
    <row r="1035" spans="1:42">
      <c r="A1035" s="112" t="s">
        <v>40</v>
      </c>
      <c r="B1035" s="112">
        <v>251007</v>
      </c>
      <c r="C1035" s="113">
        <v>10779</v>
      </c>
      <c r="D1035" s="114" t="s">
        <v>4935</v>
      </c>
      <c r="E1035" s="114"/>
      <c r="F1035" s="82" t="s">
        <v>5044</v>
      </c>
      <c r="G1035" s="458" t="s">
        <v>4911</v>
      </c>
      <c r="H1035" s="115" t="s">
        <v>4928</v>
      </c>
      <c r="I1035" s="114" t="s">
        <v>4929</v>
      </c>
      <c r="J1035" s="112" t="s">
        <v>1951</v>
      </c>
      <c r="K1035" s="112" t="s">
        <v>1711</v>
      </c>
      <c r="L1035" s="362">
        <v>36333</v>
      </c>
      <c r="M1035" s="348">
        <f ca="1">DATEDIF(DBGenzai[[#This Row],[生年月日]],TODAY(),"Y")</f>
        <v>26</v>
      </c>
      <c r="N1035" s="348">
        <v>1350</v>
      </c>
      <c r="O1035" s="116"/>
      <c r="P1035" s="348">
        <v>1850</v>
      </c>
      <c r="Q1035" s="116"/>
      <c r="R1035" s="348">
        <f t="shared" si="16"/>
        <v>500</v>
      </c>
      <c r="S1035" s="85">
        <v>240000</v>
      </c>
      <c r="T1035" s="85">
        <f>IF(OR(DBGenzai[[#This Row],[標準報酬]]="",DBGenzai[[#This Row],[標準報酬]]=0),"",ROUNDUP(_xlfn.XLOOKUP(DBGenzai[[#This Row],[標準報酬]],HDATE23[月  額],HDATE23[健康保険],"",0,1)-0.5,0))</f>
        <v>12036</v>
      </c>
      <c r="U103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5">
        <f ca="1">IF(DBGenzai[[#This Row],[年齢]]&lt;=69,_xlfn.XLOOKUP(DBGenzai[[#This Row],[標準報酬]],HDATE23[月  額],HDATE23[厚生年金],"",0,1),"0")</f>
        <v>21960</v>
      </c>
      <c r="W1035" s="117">
        <v>46887</v>
      </c>
      <c r="X103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4" t="s">
        <v>1712</v>
      </c>
      <c r="Z1035" s="396" t="s">
        <v>4994</v>
      </c>
      <c r="AA1035" s="115" t="s">
        <v>4995</v>
      </c>
      <c r="AB1035" s="117" t="s">
        <v>4996</v>
      </c>
      <c r="AC1035" s="104"/>
      <c r="AD1035" s="104">
        <v>45944</v>
      </c>
      <c r="AE1035" s="104"/>
      <c r="AF1035" s="104"/>
      <c r="AG1035" s="104">
        <v>45944</v>
      </c>
      <c r="AH1035" s="112" t="s">
        <v>3189</v>
      </c>
      <c r="AI1035" s="118"/>
      <c r="AJ1035" s="100">
        <f>DBGenzai[[#This Row],[入社日]]</f>
        <v>45944</v>
      </c>
      <c r="AK1035" s="343"/>
      <c r="AL1035" s="355"/>
      <c r="AM1035" s="80"/>
      <c r="AN1035" s="355"/>
      <c r="AO1035" s="409"/>
      <c r="AP1035" s="357"/>
    </row>
    <row r="1036" spans="1:42">
      <c r="A1036" s="112" t="s">
        <v>40</v>
      </c>
      <c r="B1036" s="112">
        <v>251008</v>
      </c>
      <c r="C1036" s="113"/>
      <c r="D1036" s="114" t="s">
        <v>2103</v>
      </c>
      <c r="E1036" s="114"/>
      <c r="F1036" s="82"/>
      <c r="G1036" s="82"/>
      <c r="H1036" s="115" t="s">
        <v>4944</v>
      </c>
      <c r="I1036" s="114" t="s">
        <v>4945</v>
      </c>
      <c r="J1036" s="112" t="s">
        <v>1951</v>
      </c>
      <c r="K1036" s="112" t="s">
        <v>1711</v>
      </c>
      <c r="L1036" s="362">
        <v>36263</v>
      </c>
      <c r="M1036" s="348">
        <f ca="1">DATEDIF(DBGenzai[[#This Row],[生年月日]],TODAY(),"Y")</f>
        <v>26</v>
      </c>
      <c r="N1036" s="348">
        <v>1300</v>
      </c>
      <c r="O1036" s="116"/>
      <c r="P1036" s="348">
        <v>1800</v>
      </c>
      <c r="Q1036" s="116"/>
      <c r="R1036" s="348">
        <f t="shared" si="16"/>
        <v>500</v>
      </c>
      <c r="S1036" s="85">
        <v>240000</v>
      </c>
      <c r="T1036" s="85">
        <f>IF(OR(DBGenzai[[#This Row],[標準報酬]]="",DBGenzai[[#This Row],[標準報酬]]=0),"",ROUNDUP(_xlfn.XLOOKUP(DBGenzai[[#This Row],[標準報酬]],HDATE23[月  額],HDATE23[健康保険],"",0,1)-0.5,0))</f>
        <v>12036</v>
      </c>
      <c r="U103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5">
        <f ca="1">IF(DBGenzai[[#This Row],[年齢]]&lt;=69,_xlfn.XLOOKUP(DBGenzai[[#This Row],[標準報酬]],HDATE23[月  額],HDATE23[厚生年金],"",0,1),"0")</f>
        <v>21960</v>
      </c>
      <c r="W1036" s="117">
        <v>46276</v>
      </c>
      <c r="X10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4" t="s">
        <v>1712</v>
      </c>
      <c r="Z1036" s="396" t="s">
        <v>47</v>
      </c>
      <c r="AA1036" s="115" t="s">
        <v>2152</v>
      </c>
      <c r="AB1036" s="117" t="s">
        <v>4955</v>
      </c>
      <c r="AC1036" s="104"/>
      <c r="AD1036" s="104">
        <v>45945</v>
      </c>
      <c r="AE1036" s="104"/>
      <c r="AF1036" s="104"/>
      <c r="AG1036" s="104">
        <v>45945</v>
      </c>
      <c r="AH1036" s="112" t="s">
        <v>4965</v>
      </c>
      <c r="AI1036" s="118"/>
      <c r="AJ1036" s="100">
        <f>DBGenzai[[#This Row],[入社日]]</f>
        <v>45945</v>
      </c>
      <c r="AK1036" s="343"/>
      <c r="AL1036" s="355"/>
      <c r="AM1036" s="80"/>
      <c r="AN1036" s="355"/>
      <c r="AO1036" s="409"/>
      <c r="AP1036" s="357"/>
    </row>
    <row r="1037" spans="1:42">
      <c r="A1037" s="112" t="s">
        <v>40</v>
      </c>
      <c r="B1037" s="112">
        <v>251009</v>
      </c>
      <c r="C1037" s="113">
        <v>5728</v>
      </c>
      <c r="D1037" s="114" t="s">
        <v>3958</v>
      </c>
      <c r="E1037" s="82" t="s">
        <v>4681</v>
      </c>
      <c r="F1037" s="82" t="s">
        <v>2682</v>
      </c>
      <c r="G1037" s="82" t="s">
        <v>4806</v>
      </c>
      <c r="H1037" s="115" t="s">
        <v>4956</v>
      </c>
      <c r="I1037" s="114" t="s">
        <v>4957</v>
      </c>
      <c r="J1037" s="112" t="s">
        <v>43</v>
      </c>
      <c r="K1037" s="104" t="s">
        <v>44</v>
      </c>
      <c r="L1037" s="362">
        <v>34197</v>
      </c>
      <c r="M1037" s="348">
        <f ca="1">DATEDIF(DBGenzai[[#This Row],[生年月日]],TODAY(),"Y")</f>
        <v>32</v>
      </c>
      <c r="N1037" s="348">
        <v>1300</v>
      </c>
      <c r="O1037" s="116"/>
      <c r="P1037" s="348">
        <v>1700</v>
      </c>
      <c r="Q1037" s="116"/>
      <c r="R1037" s="348">
        <f t="shared" si="16"/>
        <v>400</v>
      </c>
      <c r="S1037" s="85">
        <v>240000</v>
      </c>
      <c r="T1037" s="85">
        <f>IF(OR(DBGenzai[[#This Row],[標準報酬]]="",DBGenzai[[#This Row],[標準報酬]]=0),"",ROUNDUP(_xlfn.XLOOKUP(DBGenzai[[#This Row],[標準報酬]],HDATE23[月  額],HDATE23[健康保険],"",0,1)-0.5,0))</f>
        <v>12036</v>
      </c>
      <c r="U103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5">
        <f ca="1">IF(DBGenzai[[#This Row],[年齢]]&lt;=69,_xlfn.XLOOKUP(DBGenzai[[#This Row],[標準報酬]],HDATE23[月  額],HDATE23[厚生年金],"",0,1),"0")</f>
        <v>21960</v>
      </c>
      <c r="W1037" s="117">
        <v>46802</v>
      </c>
      <c r="X103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4" t="s">
        <v>1712</v>
      </c>
      <c r="Z1037" s="396" t="s">
        <v>1906</v>
      </c>
      <c r="AA1037" s="115" t="s">
        <v>1781</v>
      </c>
      <c r="AB1037" s="117" t="s">
        <v>1973</v>
      </c>
      <c r="AC1037" s="104">
        <v>45950</v>
      </c>
      <c r="AD1037" s="104">
        <v>45951</v>
      </c>
      <c r="AE1037" s="104"/>
      <c r="AF1037" s="104"/>
      <c r="AG1037" s="104">
        <v>45951</v>
      </c>
      <c r="AH1037" s="112" t="s">
        <v>5034</v>
      </c>
      <c r="AI1037" s="118"/>
      <c r="AJ1037" s="100">
        <f>DBGenzai[[#This Row],[入社日]]</f>
        <v>45951</v>
      </c>
      <c r="AK1037" s="343"/>
      <c r="AL1037" s="355"/>
      <c r="AM1037" s="80"/>
      <c r="AN1037" s="355"/>
      <c r="AO1037" s="409"/>
      <c r="AP1037" s="357"/>
    </row>
    <row r="1038" spans="1:42">
      <c r="A1038" s="112" t="s">
        <v>40</v>
      </c>
      <c r="B1038" s="112">
        <v>251010</v>
      </c>
      <c r="C1038" s="113">
        <v>242139</v>
      </c>
      <c r="D1038" s="114" t="s">
        <v>3199</v>
      </c>
      <c r="E1038" s="82" t="s">
        <v>4625</v>
      </c>
      <c r="F1038" s="82" t="s">
        <v>1855</v>
      </c>
      <c r="G1038" s="499" t="s">
        <v>4544</v>
      </c>
      <c r="H1038" s="115" t="s">
        <v>4959</v>
      </c>
      <c r="I1038" s="114" t="s">
        <v>4960</v>
      </c>
      <c r="J1038" s="112" t="s">
        <v>43</v>
      </c>
      <c r="K1038" s="104" t="s">
        <v>44</v>
      </c>
      <c r="L1038" s="362">
        <v>36174</v>
      </c>
      <c r="M1038" s="348">
        <f ca="1">DATEDIF(DBGenzai[[#This Row],[生年月日]],TODAY(),"Y")</f>
        <v>26</v>
      </c>
      <c r="N1038" s="348">
        <v>1200</v>
      </c>
      <c r="O1038" s="116"/>
      <c r="P1038" s="348">
        <v>1650</v>
      </c>
      <c r="Q1038" s="116"/>
      <c r="R1038" s="348">
        <f t="shared" si="16"/>
        <v>450</v>
      </c>
      <c r="S1038" s="85">
        <v>220000</v>
      </c>
      <c r="T1038" s="85">
        <f>IF(OR(DBGenzai[[#This Row],[標準報酬]]="",DBGenzai[[#This Row],[標準報酬]]=0),"",ROUNDUP(_xlfn.XLOOKUP(DBGenzai[[#This Row],[標準報酬]],HDATE23[月  額],HDATE23[健康保険],"",0,1)-0.5,0))</f>
        <v>11033</v>
      </c>
      <c r="U103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5">
        <f ca="1">IF(DBGenzai[[#This Row],[年齢]]&lt;=69,_xlfn.XLOOKUP(DBGenzai[[#This Row],[標準報酬]],HDATE23[月  額],HDATE23[厚生年金],"",0,1),"0")</f>
        <v>20130</v>
      </c>
      <c r="W1038" s="117">
        <v>47040</v>
      </c>
      <c r="X103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4" t="s">
        <v>1712</v>
      </c>
      <c r="Z1038" s="396" t="s">
        <v>105</v>
      </c>
      <c r="AA1038" s="115" t="s">
        <v>621</v>
      </c>
      <c r="AB1038" s="117" t="s">
        <v>3417</v>
      </c>
      <c r="AC1038" s="104">
        <v>45946</v>
      </c>
      <c r="AD1038" s="104">
        <v>45951</v>
      </c>
      <c r="AE1038" s="104"/>
      <c r="AF1038" s="104"/>
      <c r="AG1038" s="104">
        <v>45951</v>
      </c>
      <c r="AH1038" s="112" t="s">
        <v>5034</v>
      </c>
      <c r="AI1038" s="118"/>
      <c r="AJ1038" s="100">
        <f>DBGenzai[[#This Row],[入社日]]</f>
        <v>45951</v>
      </c>
      <c r="AK1038" s="343"/>
      <c r="AL1038" s="355"/>
      <c r="AM1038" s="80"/>
      <c r="AN1038" s="355"/>
      <c r="AO1038" s="409"/>
      <c r="AP1038" s="357"/>
    </row>
    <row r="1039" spans="1:42">
      <c r="A1039" s="112" t="s">
        <v>40</v>
      </c>
      <c r="B1039" s="112">
        <v>210405</v>
      </c>
      <c r="C1039" s="113">
        <v>8210009</v>
      </c>
      <c r="D1039" s="114" t="s">
        <v>4958</v>
      </c>
      <c r="E1039" s="114" t="s">
        <v>2426</v>
      </c>
      <c r="F1039" s="82" t="s">
        <v>2426</v>
      </c>
      <c r="G1039" s="82"/>
      <c r="H1039" s="115" t="s">
        <v>263</v>
      </c>
      <c r="I1039" s="114" t="s">
        <v>264</v>
      </c>
      <c r="J1039" s="112" t="s">
        <v>43</v>
      </c>
      <c r="K1039" s="104" t="s">
        <v>44</v>
      </c>
      <c r="L1039" s="362">
        <v>33072</v>
      </c>
      <c r="M1039" s="348">
        <f ca="1">DATEDIF(DBGenzai[[#This Row],[生年月日]],TODAY(),"Y")</f>
        <v>35</v>
      </c>
      <c r="N1039" s="348">
        <v>1550</v>
      </c>
      <c r="O1039" s="116"/>
      <c r="P1039" s="348">
        <v>2150</v>
      </c>
      <c r="Q1039" s="116"/>
      <c r="R1039" s="348">
        <f t="shared" si="16"/>
        <v>600</v>
      </c>
      <c r="S1039" s="85">
        <v>280000</v>
      </c>
      <c r="T1039" s="85">
        <f>IF(OR(DBGenzai[[#This Row],[標準報酬]]="",DBGenzai[[#This Row],[標準報酬]]=0),"",ROUNDUP(_xlfn.XLOOKUP(DBGenzai[[#This Row],[標準報酬]],HDATE23[月  額],HDATE23[健康保険],"",0,1)-0.5,0))</f>
        <v>14042</v>
      </c>
      <c r="U103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5">
        <f ca="1">IF(DBGenzai[[#This Row],[年齢]]&lt;=69,_xlfn.XLOOKUP(DBGenzai[[#This Row],[標準報酬]],HDATE23[月  額],HDATE23[厚生年金],"",0,1),"0")</f>
        <v>25620</v>
      </c>
      <c r="W1039" s="117">
        <v>46545</v>
      </c>
      <c r="X103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4" t="s">
        <v>46</v>
      </c>
      <c r="Z1039" s="396" t="s">
        <v>3721</v>
      </c>
      <c r="AA1039" s="115" t="s">
        <v>3720</v>
      </c>
      <c r="AB1039" s="117" t="s">
        <v>4961</v>
      </c>
      <c r="AC1039" s="104" t="s">
        <v>49</v>
      </c>
      <c r="AD1039" s="104">
        <v>45952</v>
      </c>
      <c r="AE1039" s="104"/>
      <c r="AF1039" s="104"/>
      <c r="AG1039" s="104">
        <v>45952</v>
      </c>
      <c r="AH1039" s="112" t="s">
        <v>4998</v>
      </c>
      <c r="AI1039" s="118"/>
      <c r="AJ1039" s="100">
        <f>DBGenzai[[#This Row],[入社日]]</f>
        <v>45952</v>
      </c>
      <c r="AK1039" s="343"/>
      <c r="AL1039" s="355"/>
      <c r="AM1039" s="80"/>
      <c r="AN1039" s="355"/>
      <c r="AO1039" s="409"/>
      <c r="AP1039" s="357"/>
    </row>
    <row r="1040" spans="1:42">
      <c r="A1040" s="112" t="s">
        <v>40</v>
      </c>
      <c r="B1040" s="112">
        <v>251011</v>
      </c>
      <c r="C1040" s="113">
        <v>5727</v>
      </c>
      <c r="D1040" s="114" t="s">
        <v>3958</v>
      </c>
      <c r="E1040" s="82" t="s">
        <v>4681</v>
      </c>
      <c r="F1040" s="82" t="s">
        <v>2682</v>
      </c>
      <c r="G1040" s="82"/>
      <c r="H1040" s="115" t="s">
        <v>4919</v>
      </c>
      <c r="I1040" s="114" t="s">
        <v>4920</v>
      </c>
      <c r="J1040" s="112" t="s">
        <v>43</v>
      </c>
      <c r="K1040" s="104" t="s">
        <v>44</v>
      </c>
      <c r="L1040" s="362">
        <v>35109</v>
      </c>
      <c r="M1040" s="348">
        <f ca="1">DATEDIF(DBGenzai[[#This Row],[生年月日]],TODAY(),"Y")</f>
        <v>29</v>
      </c>
      <c r="N1040" s="348">
        <v>1300</v>
      </c>
      <c r="O1040" s="116"/>
      <c r="P1040" s="348">
        <v>1700</v>
      </c>
      <c r="Q1040" s="116"/>
      <c r="R1040" s="348">
        <f t="shared" si="16"/>
        <v>400</v>
      </c>
      <c r="S1040" s="85">
        <v>240000</v>
      </c>
      <c r="T1040" s="85">
        <f>IF(OR(DBGenzai[[#This Row],[標準報酬]]="",DBGenzai[[#This Row],[標準報酬]]=0),"",ROUNDUP(_xlfn.XLOOKUP(DBGenzai[[#This Row],[標準報酬]],HDATE23[月  額],HDATE23[健康保険],"",0,1)-0.5,0))</f>
        <v>12036</v>
      </c>
      <c r="U104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5">
        <f ca="1">IF(DBGenzai[[#This Row],[年齢]]&lt;=69,_xlfn.XLOOKUP(DBGenzai[[#This Row],[標準報酬]],HDATE23[月  額],HDATE23[厚生年金],"",0,1),"0")</f>
        <v>21960</v>
      </c>
      <c r="W1040" s="117">
        <v>47587</v>
      </c>
      <c r="X104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4" t="s">
        <v>1712</v>
      </c>
      <c r="Z1040" s="396" t="s">
        <v>1369</v>
      </c>
      <c r="AA1040" s="115" t="s">
        <v>1781</v>
      </c>
      <c r="AB1040" s="117" t="s">
        <v>4968</v>
      </c>
      <c r="AC1040" s="104">
        <v>45952</v>
      </c>
      <c r="AD1040" s="104">
        <v>45957</v>
      </c>
      <c r="AE1040" s="104"/>
      <c r="AF1040" s="104"/>
      <c r="AG1040" s="104">
        <v>45957</v>
      </c>
      <c r="AH1040" s="112" t="s">
        <v>4998</v>
      </c>
      <c r="AI1040" s="118"/>
      <c r="AJ1040" s="100">
        <f>DBGenzai[[#This Row],[入社日]]</f>
        <v>45957</v>
      </c>
      <c r="AK1040" s="343"/>
      <c r="AL1040" s="355"/>
      <c r="AM1040" s="80"/>
      <c r="AN1040" s="355"/>
      <c r="AO1040" s="409"/>
      <c r="AP1040" s="357"/>
    </row>
    <row r="1041" spans="1:42">
      <c r="A1041" s="112" t="s">
        <v>40</v>
      </c>
      <c r="B1041" s="112">
        <v>251101</v>
      </c>
      <c r="C1041" s="113"/>
      <c r="D1041" s="114" t="s">
        <v>2103</v>
      </c>
      <c r="E1041" s="114"/>
      <c r="F1041" s="82"/>
      <c r="G1041" s="82"/>
      <c r="H1041" s="115" t="s">
        <v>4946</v>
      </c>
      <c r="I1041" s="114" t="s">
        <v>4947</v>
      </c>
      <c r="J1041" s="112" t="s">
        <v>43</v>
      </c>
      <c r="K1041" s="104" t="s">
        <v>44</v>
      </c>
      <c r="L1041" s="362">
        <v>37307</v>
      </c>
      <c r="M1041" s="348">
        <f ca="1">DATEDIF(DBGenzai[[#This Row],[生年月日]],TODAY(),"Y")</f>
        <v>23</v>
      </c>
      <c r="N1041" s="348">
        <v>1300</v>
      </c>
      <c r="O1041" s="116"/>
      <c r="P1041" s="348">
        <v>1800</v>
      </c>
      <c r="Q1041" s="116"/>
      <c r="R1041" s="348">
        <f t="shared" si="16"/>
        <v>500</v>
      </c>
      <c r="S1041" s="85">
        <v>220000</v>
      </c>
      <c r="T1041" s="85">
        <f>IF(OR(DBGenzai[[#This Row],[標準報酬]]="",DBGenzai[[#This Row],[標準報酬]]=0),"",ROUNDUP(_xlfn.XLOOKUP(DBGenzai[[#This Row],[標準報酬]],HDATE23[月  額],HDATE23[健康保険],"",0,1)-0.5,0))</f>
        <v>11033</v>
      </c>
      <c r="U104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5">
        <f ca="1">IF(DBGenzai[[#This Row],[年齢]]&lt;=69,_xlfn.XLOOKUP(DBGenzai[[#This Row],[標準報酬]],HDATE23[月  額],HDATE23[厚生年金],"",0,1),"0")</f>
        <v>20130</v>
      </c>
      <c r="W1041" s="117">
        <v>46808</v>
      </c>
      <c r="X104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4" t="s">
        <v>1712</v>
      </c>
      <c r="Z1041" s="396" t="s">
        <v>47</v>
      </c>
      <c r="AA1041" s="115" t="s">
        <v>2152</v>
      </c>
      <c r="AB1041" s="117" t="s">
        <v>5003</v>
      </c>
      <c r="AC1041" s="104"/>
      <c r="AD1041" s="104">
        <v>45964</v>
      </c>
      <c r="AE1041" s="104"/>
      <c r="AF1041" s="104"/>
      <c r="AG1041" s="104">
        <v>45964</v>
      </c>
      <c r="AH1041" s="112" t="s">
        <v>5009</v>
      </c>
      <c r="AI1041" s="118"/>
      <c r="AJ1041" s="100">
        <f>DBGenzai[[#This Row],[入社日]]</f>
        <v>45964</v>
      </c>
      <c r="AK1041" s="343"/>
      <c r="AL1041" s="355"/>
      <c r="AM1041" s="80"/>
      <c r="AN1041" s="355"/>
      <c r="AO1041" s="409"/>
      <c r="AP1041" s="357"/>
    </row>
    <row r="1042" spans="1:42">
      <c r="A1042" s="112" t="s">
        <v>40</v>
      </c>
      <c r="B1042" s="112">
        <v>251102</v>
      </c>
      <c r="C1042" s="113"/>
      <c r="D1042" s="114" t="s">
        <v>2103</v>
      </c>
      <c r="E1042" s="114"/>
      <c r="F1042" s="82"/>
      <c r="G1042" s="82"/>
      <c r="H1042" s="115" t="s">
        <v>4948</v>
      </c>
      <c r="I1042" s="114" t="s">
        <v>4949</v>
      </c>
      <c r="J1042" s="112" t="s">
        <v>43</v>
      </c>
      <c r="K1042" s="104" t="s">
        <v>44</v>
      </c>
      <c r="L1042" s="362">
        <v>35373</v>
      </c>
      <c r="M1042" s="348">
        <f ca="1">DATEDIF(DBGenzai[[#This Row],[生年月日]],TODAY(),"Y")</f>
        <v>29</v>
      </c>
      <c r="N1042" s="348">
        <v>1300</v>
      </c>
      <c r="O1042" s="116"/>
      <c r="P1042" s="348">
        <v>1800</v>
      </c>
      <c r="Q1042" s="116"/>
      <c r="R1042" s="348">
        <f t="shared" si="16"/>
        <v>500</v>
      </c>
      <c r="S1042" s="85">
        <v>220000</v>
      </c>
      <c r="T1042" s="85">
        <f>IF(OR(DBGenzai[[#This Row],[標準報酬]]="",DBGenzai[[#This Row],[標準報酬]]=0),"",ROUNDUP(_xlfn.XLOOKUP(DBGenzai[[#This Row],[標準報酬]],HDATE23[月  額],HDATE23[健康保険],"",0,1)-0.5,0))</f>
        <v>11033</v>
      </c>
      <c r="U104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5">
        <f ca="1">IF(DBGenzai[[#This Row],[年齢]]&lt;=69,_xlfn.XLOOKUP(DBGenzai[[#This Row],[標準報酬]],HDATE23[月  額],HDATE23[厚生年金],"",0,1),"0")</f>
        <v>20130</v>
      </c>
      <c r="W1042" s="117">
        <v>46861</v>
      </c>
      <c r="X104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4" t="s">
        <v>1712</v>
      </c>
      <c r="Z1042" s="112" t="s">
        <v>2775</v>
      </c>
      <c r="AA1042" s="115" t="s">
        <v>3062</v>
      </c>
      <c r="AB1042" s="115" t="s">
        <v>3074</v>
      </c>
      <c r="AC1042" s="104"/>
      <c r="AD1042" s="104">
        <v>45964</v>
      </c>
      <c r="AE1042" s="104"/>
      <c r="AF1042" s="104"/>
      <c r="AG1042" s="104">
        <v>45964</v>
      </c>
      <c r="AH1042" s="112" t="s">
        <v>5009</v>
      </c>
      <c r="AI1042" s="118"/>
      <c r="AJ1042" s="100">
        <f>DBGenzai[[#This Row],[入社日]]</f>
        <v>45964</v>
      </c>
      <c r="AK1042" s="343"/>
      <c r="AL1042" s="355"/>
      <c r="AM1042" s="80"/>
      <c r="AN1042" s="355"/>
      <c r="AO1042" s="409"/>
      <c r="AP1042" s="357"/>
    </row>
    <row r="1043" spans="1:42">
      <c r="A1043" s="112" t="s">
        <v>40</v>
      </c>
      <c r="B1043" s="112">
        <v>251103</v>
      </c>
      <c r="C1043" s="113">
        <v>222091</v>
      </c>
      <c r="D1043" s="114" t="s">
        <v>4761</v>
      </c>
      <c r="E1043" s="101" t="s">
        <v>5058</v>
      </c>
      <c r="F1043" s="101" t="s">
        <v>1858</v>
      </c>
      <c r="G1043" s="101" t="s">
        <v>2631</v>
      </c>
      <c r="H1043" s="115" t="s">
        <v>4969</v>
      </c>
      <c r="I1043" s="114" t="s">
        <v>4970</v>
      </c>
      <c r="J1043" s="112" t="s">
        <v>43</v>
      </c>
      <c r="K1043" s="104" t="s">
        <v>1768</v>
      </c>
      <c r="L1043" s="362">
        <v>23695</v>
      </c>
      <c r="M1043" s="348">
        <f ca="1">DATEDIF(DBGenzai[[#This Row],[生年月日]],TODAY(),"Y")</f>
        <v>61</v>
      </c>
      <c r="N1043" s="348">
        <v>1400</v>
      </c>
      <c r="O1043" s="116"/>
      <c r="P1043" s="348">
        <v>1750</v>
      </c>
      <c r="Q1043" s="116"/>
      <c r="R1043" s="348">
        <f t="shared" si="16"/>
        <v>350</v>
      </c>
      <c r="S1043" s="85">
        <v>220000</v>
      </c>
      <c r="T1043" s="85">
        <f>IF(OR(DBGenzai[[#This Row],[標準報酬]]="",DBGenzai[[#This Row],[標準報酬]]=0),"",ROUNDUP(_xlfn.XLOOKUP(DBGenzai[[#This Row],[標準報酬]],HDATE23[月  額],HDATE23[健康保険],"",0,1)-0.5,0))</f>
        <v>11033</v>
      </c>
      <c r="U1043" s="85">
        <f ca="1">IFERROR(IF(OR(DBGenzai[[#This Row],[年齢]]&lt;=39,DBGenzai[[#This Row],[年齢]]&gt;=65,DBGenzai[[#This Row],[標準報酬]]=""),"0",ROUNDUP(((DBGenzai[[#This Row],[標準報酬]]*0.0159)/2)-0.5,0)),"")</f>
        <v>1749</v>
      </c>
      <c r="V1043" s="85">
        <f ca="1">IF(DBGenzai[[#This Row],[年齢]]&lt;=69,_xlfn.XLOOKUP(DBGenzai[[#This Row],[標準報酬]],HDATE23[月  額],HDATE23[厚生年金],"",0,1),"0")</f>
        <v>20130</v>
      </c>
      <c r="W1043" s="117">
        <v>46247</v>
      </c>
      <c r="X104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4" t="s">
        <v>1769</v>
      </c>
      <c r="Z1043" s="396" t="s">
        <v>4971</v>
      </c>
      <c r="AA1043" s="115" t="s">
        <v>4972</v>
      </c>
      <c r="AB1043" s="117" t="s">
        <v>4973</v>
      </c>
      <c r="AC1043" s="104" t="s">
        <v>1697</v>
      </c>
      <c r="AD1043" s="104">
        <v>45964</v>
      </c>
      <c r="AE1043" s="104"/>
      <c r="AF1043" s="104"/>
      <c r="AG1043" s="104">
        <v>45964</v>
      </c>
      <c r="AH1043" s="112" t="s">
        <v>5037</v>
      </c>
      <c r="AI1043" s="118"/>
      <c r="AJ1043" s="100">
        <f>DBGenzai[[#This Row],[入社日]]</f>
        <v>45964</v>
      </c>
      <c r="AK1043" s="343"/>
      <c r="AL1043" s="355"/>
      <c r="AM1043" s="80"/>
      <c r="AN1043" s="355"/>
      <c r="AO1043" s="409"/>
      <c r="AP1043" s="357"/>
    </row>
    <row r="1044" spans="1:42">
      <c r="A1044" s="112" t="s">
        <v>114</v>
      </c>
      <c r="B1044" s="112">
        <v>251104</v>
      </c>
      <c r="C1044" s="113"/>
      <c r="D1044" s="114" t="s">
        <v>4432</v>
      </c>
      <c r="E1044" s="114"/>
      <c r="F1044" s="82"/>
      <c r="G1044" s="82"/>
      <c r="H1044" s="115" t="s">
        <v>4974</v>
      </c>
      <c r="I1044" s="114" t="s">
        <v>4975</v>
      </c>
      <c r="J1044" s="112" t="s">
        <v>43</v>
      </c>
      <c r="K1044" s="104" t="s">
        <v>44</v>
      </c>
      <c r="L1044" s="362">
        <v>35039</v>
      </c>
      <c r="M1044" s="348">
        <f ca="1">DATEDIF(DBGenzai[[#This Row],[生年月日]],TODAY(),"Y")</f>
        <v>30</v>
      </c>
      <c r="N1044" s="348">
        <v>1500</v>
      </c>
      <c r="O1044" s="116"/>
      <c r="P1044" s="348">
        <v>2150</v>
      </c>
      <c r="Q1044" s="116"/>
      <c r="R1044" s="348">
        <f t="shared" si="16"/>
        <v>650</v>
      </c>
      <c r="S1044" s="85">
        <v>0</v>
      </c>
      <c r="T1044" s="85" t="str">
        <f>IF(OR(DBGenzai[[#This Row],[標準報酬]]="",DBGenzai[[#This Row],[標準報酬]]=0),"",ROUNDUP(_xlfn.XLOOKUP(DBGenzai[[#This Row],[標準報酬]],HDATE23[月  額],HDATE23[健康保険],"",0,1)-0.5,0))</f>
        <v/>
      </c>
      <c r="U104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85">
        <f ca="1">IF(DBGenzai[[#This Row],[年齢]]&lt;=69,_xlfn.XLOOKUP(DBGenzai[[#This Row],[標準報酬]],HDATE23[月  額],HDATE23[厚生年金],"",0,1),"0")</f>
        <v>0</v>
      </c>
      <c r="W1044" s="117">
        <v>46535</v>
      </c>
      <c r="X104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114" t="s">
        <v>1712</v>
      </c>
      <c r="Z1044" s="396" t="s">
        <v>5008</v>
      </c>
      <c r="AA1044" s="115" t="s">
        <v>5007</v>
      </c>
      <c r="AB1044" s="117"/>
      <c r="AC1044" s="104"/>
      <c r="AD1044" s="104">
        <v>45964</v>
      </c>
      <c r="AE1044" s="104">
        <v>45968</v>
      </c>
      <c r="AF1044" s="104"/>
      <c r="AG1044" s="104"/>
      <c r="AH1044" s="112"/>
      <c r="AI1044" s="118"/>
      <c r="AJ1044" s="100">
        <f>DBGenzai[[#This Row],[入社日]]</f>
        <v>45964</v>
      </c>
      <c r="AK1044" s="343"/>
      <c r="AL1044" s="355"/>
      <c r="AM1044" s="80"/>
      <c r="AN1044" s="355"/>
      <c r="AO1044" s="409"/>
      <c r="AP1044" s="357"/>
    </row>
    <row r="1045" spans="1:42">
      <c r="A1045" s="112" t="s">
        <v>40</v>
      </c>
      <c r="B1045" s="112">
        <v>220107</v>
      </c>
      <c r="C1045" s="113">
        <v>8210028</v>
      </c>
      <c r="D1045" s="114" t="s">
        <v>4958</v>
      </c>
      <c r="E1045" s="114" t="s">
        <v>2419</v>
      </c>
      <c r="F1045" s="82" t="s">
        <v>2419</v>
      </c>
      <c r="G1045" s="82"/>
      <c r="H1045" s="115" t="s">
        <v>682</v>
      </c>
      <c r="I1045" s="114" t="s">
        <v>683</v>
      </c>
      <c r="J1045" s="112" t="s">
        <v>43</v>
      </c>
      <c r="K1045" s="104" t="s">
        <v>44</v>
      </c>
      <c r="L1045" s="362">
        <v>33552</v>
      </c>
      <c r="M1045" s="348">
        <f ca="1">DATEDIF(DBGenzai[[#This Row],[生年月日]],TODAY(),"Y")</f>
        <v>34</v>
      </c>
      <c r="N1045" s="348">
        <v>1500</v>
      </c>
      <c r="O1045" s="116"/>
      <c r="P1045" s="348">
        <v>2150</v>
      </c>
      <c r="Q1045" s="116"/>
      <c r="R1045" s="348">
        <f t="shared" si="16"/>
        <v>650</v>
      </c>
      <c r="S1045" s="85">
        <v>240000</v>
      </c>
      <c r="T1045" s="85">
        <f>IF(OR(DBGenzai[[#This Row],[標準報酬]]="",DBGenzai[[#This Row],[標準報酬]]=0),"",ROUNDUP(_xlfn.XLOOKUP(DBGenzai[[#This Row],[標準報酬]],HDATE23[月  額],HDATE23[健康保険],"",0,1)-0.5,0))</f>
        <v>12036</v>
      </c>
      <c r="U104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5" s="85">
        <f ca="1">IF(DBGenzai[[#This Row],[年齢]]&lt;=69,_xlfn.XLOOKUP(DBGenzai[[#This Row],[標準報酬]],HDATE23[月  額],HDATE23[厚生年金],"",0,1),"0")</f>
        <v>21960</v>
      </c>
      <c r="W1045" s="117">
        <v>46189</v>
      </c>
      <c r="X104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5" s="114" t="s">
        <v>1712</v>
      </c>
      <c r="Z1045" s="396" t="s">
        <v>5006</v>
      </c>
      <c r="AA1045" s="115" t="s">
        <v>5004</v>
      </c>
      <c r="AB1045" s="117" t="s">
        <v>5005</v>
      </c>
      <c r="AC1045" s="104" t="s">
        <v>1697</v>
      </c>
      <c r="AD1045" s="104">
        <v>45966</v>
      </c>
      <c r="AE1045" s="104"/>
      <c r="AF1045" s="104"/>
      <c r="AG1045" s="104">
        <v>45966</v>
      </c>
      <c r="AH1045" s="112" t="s">
        <v>5010</v>
      </c>
      <c r="AI1045" s="118"/>
      <c r="AJ1045" s="100">
        <f>DBGenzai[[#This Row],[入社日]]</f>
        <v>45966</v>
      </c>
      <c r="AK1045" s="343"/>
      <c r="AL1045" s="355"/>
      <c r="AM1045" s="80"/>
      <c r="AN1045" s="355"/>
      <c r="AO1045" s="409"/>
      <c r="AP1045" s="357"/>
    </row>
    <row r="1046" spans="1:42">
      <c r="A1046" s="112" t="s">
        <v>40</v>
      </c>
      <c r="B1046" s="112">
        <v>251105</v>
      </c>
      <c r="C1046" s="113">
        <v>242142</v>
      </c>
      <c r="D1046" s="114" t="s">
        <v>95</v>
      </c>
      <c r="E1046" s="275" t="s">
        <v>4626</v>
      </c>
      <c r="F1046" s="256" t="s">
        <v>1983</v>
      </c>
      <c r="G1046" s="6" t="s">
        <v>2650</v>
      </c>
      <c r="H1046" s="115" t="s">
        <v>4979</v>
      </c>
      <c r="I1046" s="114" t="s">
        <v>4980</v>
      </c>
      <c r="J1046" s="112" t="s">
        <v>43</v>
      </c>
      <c r="K1046" s="104" t="s">
        <v>44</v>
      </c>
      <c r="L1046" s="362">
        <v>37187</v>
      </c>
      <c r="M1046" s="348">
        <f ca="1">DATEDIF(DBGenzai[[#This Row],[生年月日]],TODAY(),"Y")</f>
        <v>24</v>
      </c>
      <c r="N1046" s="348">
        <v>1200</v>
      </c>
      <c r="O1046" s="116"/>
      <c r="P1046" s="348">
        <v>1650</v>
      </c>
      <c r="Q1046" s="116"/>
      <c r="R1046" s="348">
        <f t="shared" si="16"/>
        <v>450</v>
      </c>
      <c r="S1046" s="85">
        <v>190000</v>
      </c>
      <c r="T1046" s="85">
        <f>IF(OR(DBGenzai[[#This Row],[標準報酬]]="",DBGenzai[[#This Row],[標準報酬]]=0),"",ROUNDUP(_xlfn.XLOOKUP(DBGenzai[[#This Row],[標準報酬]],HDATE23[月  額],HDATE23[健康保険],"",0,1)-0.5,0))</f>
        <v>9528</v>
      </c>
      <c r="U104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6" s="85">
        <f ca="1">IF(DBGenzai[[#This Row],[年齢]]&lt;=69,_xlfn.XLOOKUP(DBGenzai[[#This Row],[標準報酬]],HDATE23[月  額],HDATE23[厚生年金],"",0,1),"0")</f>
        <v>17385</v>
      </c>
      <c r="W1046" s="117">
        <v>47052</v>
      </c>
      <c r="X104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6" s="114" t="s">
        <v>1712</v>
      </c>
      <c r="Z1046" s="112" t="s">
        <v>292</v>
      </c>
      <c r="AA1046" s="115" t="s">
        <v>847</v>
      </c>
      <c r="AB1046" s="115" t="s">
        <v>5020</v>
      </c>
      <c r="AC1046" s="104"/>
      <c r="AD1046" s="104">
        <v>45973</v>
      </c>
      <c r="AE1046" s="104"/>
      <c r="AF1046" s="104"/>
      <c r="AG1046" s="104">
        <v>45973</v>
      </c>
      <c r="AH1046" s="112" t="s">
        <v>5033</v>
      </c>
      <c r="AI1046" s="118"/>
      <c r="AJ1046" s="100">
        <f>DBGenzai[[#This Row],[入社日]]</f>
        <v>45973</v>
      </c>
      <c r="AK1046" s="343"/>
      <c r="AL1046" s="355"/>
      <c r="AM1046" s="80"/>
      <c r="AN1046" s="355"/>
      <c r="AO1046" s="409"/>
      <c r="AP1046" s="357"/>
    </row>
    <row r="1047" spans="1:42">
      <c r="A1047" s="112" t="s">
        <v>40</v>
      </c>
      <c r="B1047" s="112">
        <v>251106</v>
      </c>
      <c r="C1047" s="113">
        <v>242140</v>
      </c>
      <c r="D1047" s="114" t="s">
        <v>95</v>
      </c>
      <c r="E1047" s="275" t="s">
        <v>4626</v>
      </c>
      <c r="F1047" s="82" t="s">
        <v>4226</v>
      </c>
      <c r="G1047" s="499" t="s">
        <v>3094</v>
      </c>
      <c r="H1047" s="115" t="s">
        <v>4982</v>
      </c>
      <c r="I1047" s="114" t="s">
        <v>4981</v>
      </c>
      <c r="J1047" s="112" t="s">
        <v>43</v>
      </c>
      <c r="K1047" s="104" t="s">
        <v>44</v>
      </c>
      <c r="L1047" s="362">
        <v>37052</v>
      </c>
      <c r="M1047" s="348">
        <f ca="1">DATEDIF(DBGenzai[[#This Row],[生年月日]],TODAY(),"Y")</f>
        <v>24</v>
      </c>
      <c r="N1047" s="348">
        <v>1200</v>
      </c>
      <c r="O1047" s="116"/>
      <c r="P1047" s="348">
        <v>1650</v>
      </c>
      <c r="Q1047" s="116"/>
      <c r="R1047" s="348">
        <f t="shared" si="16"/>
        <v>450</v>
      </c>
      <c r="S1047" s="85">
        <v>190000</v>
      </c>
      <c r="T1047" s="85">
        <f>IF(OR(DBGenzai[[#This Row],[標準報酬]]="",DBGenzai[[#This Row],[標準報酬]]=0),"",ROUNDUP(_xlfn.XLOOKUP(DBGenzai[[#This Row],[標準報酬]],HDATE23[月  額],HDATE23[健康保険],"",0,1)-0.5,0))</f>
        <v>9528</v>
      </c>
      <c r="U104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7" s="85">
        <f ca="1">IF(DBGenzai[[#This Row],[年齢]]&lt;=69,_xlfn.XLOOKUP(DBGenzai[[#This Row],[標準報酬]],HDATE23[月  額],HDATE23[厚生年金],"",0,1),"0")</f>
        <v>17385</v>
      </c>
      <c r="W1047" s="117">
        <v>47052</v>
      </c>
      <c r="X104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7" s="114" t="s">
        <v>1712</v>
      </c>
      <c r="Z1047" s="112" t="s">
        <v>292</v>
      </c>
      <c r="AA1047" s="115" t="s">
        <v>847</v>
      </c>
      <c r="AB1047" s="115" t="s">
        <v>5020</v>
      </c>
      <c r="AC1047" s="104"/>
      <c r="AD1047" s="104">
        <v>45973</v>
      </c>
      <c r="AE1047" s="104"/>
      <c r="AF1047" s="104"/>
      <c r="AG1047" s="104">
        <v>45973</v>
      </c>
      <c r="AH1047" s="112" t="s">
        <v>5033</v>
      </c>
      <c r="AI1047" s="118"/>
      <c r="AJ1047" s="100">
        <f>DBGenzai[[#This Row],[入社日]]</f>
        <v>45973</v>
      </c>
      <c r="AK1047" s="343"/>
      <c r="AL1047" s="355"/>
      <c r="AM1047" s="80"/>
      <c r="AN1047" s="355"/>
      <c r="AO1047" s="409"/>
      <c r="AP1047" s="357"/>
    </row>
    <row r="1048" spans="1:42">
      <c r="A1048" s="112" t="s">
        <v>40</v>
      </c>
      <c r="B1048" s="112">
        <v>251107</v>
      </c>
      <c r="C1048" s="113">
        <v>242141</v>
      </c>
      <c r="D1048" s="114" t="s">
        <v>95</v>
      </c>
      <c r="E1048" s="275" t="s">
        <v>4626</v>
      </c>
      <c r="F1048" s="256" t="s">
        <v>1983</v>
      </c>
      <c r="G1048" s="6" t="s">
        <v>2650</v>
      </c>
      <c r="H1048" s="115" t="s">
        <v>4985</v>
      </c>
      <c r="I1048" s="114" t="s">
        <v>4986</v>
      </c>
      <c r="J1048" s="112" t="s">
        <v>43</v>
      </c>
      <c r="K1048" s="104" t="s">
        <v>44</v>
      </c>
      <c r="L1048" s="362">
        <v>37081</v>
      </c>
      <c r="M1048" s="348">
        <f ca="1">DATEDIF(DBGenzai[[#This Row],[生年月日]],TODAY(),"Y")</f>
        <v>24</v>
      </c>
      <c r="N1048" s="348">
        <v>1200</v>
      </c>
      <c r="O1048" s="116"/>
      <c r="P1048" s="348">
        <v>1650</v>
      </c>
      <c r="Q1048" s="116"/>
      <c r="R1048" s="348">
        <f t="shared" si="16"/>
        <v>450</v>
      </c>
      <c r="S1048" s="85">
        <v>190000</v>
      </c>
      <c r="T1048" s="85">
        <f>IF(OR(DBGenzai[[#This Row],[標準報酬]]="",DBGenzai[[#This Row],[標準報酬]]=0),"",ROUNDUP(_xlfn.XLOOKUP(DBGenzai[[#This Row],[標準報酬]],HDATE23[月  額],HDATE23[健康保険],"",0,1)-0.5,0))</f>
        <v>9528</v>
      </c>
      <c r="U104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8" s="85">
        <f ca="1">IF(DBGenzai[[#This Row],[年齢]]&lt;=69,_xlfn.XLOOKUP(DBGenzai[[#This Row],[標準報酬]],HDATE23[月  額],HDATE23[厚生年金],"",0,1),"0")</f>
        <v>17385</v>
      </c>
      <c r="W1048" s="117">
        <v>47061</v>
      </c>
      <c r="X104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8" s="114" t="s">
        <v>1712</v>
      </c>
      <c r="Z1048" s="112" t="s">
        <v>292</v>
      </c>
      <c r="AA1048" s="115" t="s">
        <v>847</v>
      </c>
      <c r="AB1048" s="115" t="s">
        <v>5020</v>
      </c>
      <c r="AC1048" s="104"/>
      <c r="AD1048" s="104">
        <v>45973</v>
      </c>
      <c r="AE1048" s="104"/>
      <c r="AF1048" s="104"/>
      <c r="AG1048" s="104">
        <v>45973</v>
      </c>
      <c r="AH1048" s="112" t="s">
        <v>5033</v>
      </c>
      <c r="AI1048" s="118"/>
      <c r="AJ1048" s="100">
        <f>DBGenzai[[#This Row],[入社日]]</f>
        <v>45973</v>
      </c>
      <c r="AK1048" s="343"/>
      <c r="AL1048" s="355"/>
      <c r="AM1048" s="80"/>
      <c r="AN1048" s="355"/>
      <c r="AO1048" s="409"/>
      <c r="AP1048" s="357"/>
    </row>
    <row r="1049" spans="1:42">
      <c r="A1049" s="112" t="s">
        <v>40</v>
      </c>
      <c r="B1049" s="112">
        <v>251108</v>
      </c>
      <c r="C1049" s="113">
        <v>232181</v>
      </c>
      <c r="D1049" s="114" t="s">
        <v>152</v>
      </c>
      <c r="E1049" s="101" t="s">
        <v>4626</v>
      </c>
      <c r="F1049" s="256" t="s">
        <v>1723</v>
      </c>
      <c r="G1049" s="6" t="s">
        <v>3775</v>
      </c>
      <c r="H1049" s="115" t="s">
        <v>4987</v>
      </c>
      <c r="I1049" s="114" t="s">
        <v>5060</v>
      </c>
      <c r="J1049" s="112" t="s">
        <v>43</v>
      </c>
      <c r="K1049" s="104" t="s">
        <v>44</v>
      </c>
      <c r="L1049" s="362">
        <v>37440</v>
      </c>
      <c r="M1049" s="348">
        <f ca="1">DATEDIF(DBGenzai[[#This Row],[生年月日]],TODAY(),"Y")</f>
        <v>23</v>
      </c>
      <c r="N1049" s="348">
        <v>1200</v>
      </c>
      <c r="O1049" s="116"/>
      <c r="P1049" s="348">
        <v>1650</v>
      </c>
      <c r="Q1049" s="116"/>
      <c r="R1049" s="348">
        <f t="shared" si="16"/>
        <v>450</v>
      </c>
      <c r="S1049" s="85">
        <v>190000</v>
      </c>
      <c r="T1049" s="85">
        <f>IF(OR(DBGenzai[[#This Row],[標準報酬]]="",DBGenzai[[#This Row],[標準報酬]]=0),"",ROUNDUP(_xlfn.XLOOKUP(DBGenzai[[#This Row],[標準報酬]],HDATE23[月  額],HDATE23[健康保険],"",0,1)-0.5,0))</f>
        <v>9528</v>
      </c>
      <c r="U104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9" s="85">
        <f ca="1">IF(DBGenzai[[#This Row],[年齢]]&lt;=69,_xlfn.XLOOKUP(DBGenzai[[#This Row],[標準報酬]],HDATE23[月  額],HDATE23[厚生年金],"",0,1),"0")</f>
        <v>17385</v>
      </c>
      <c r="W1049" s="117">
        <v>47061</v>
      </c>
      <c r="X104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9" s="114" t="s">
        <v>1712</v>
      </c>
      <c r="Z1049" s="80" t="s">
        <v>208</v>
      </c>
      <c r="AA1049" s="83" t="s">
        <v>213</v>
      </c>
      <c r="AB1049" s="83" t="s">
        <v>5028</v>
      </c>
      <c r="AC1049" s="104"/>
      <c r="AD1049" s="104">
        <v>45973</v>
      </c>
      <c r="AE1049" s="104"/>
      <c r="AF1049" s="104"/>
      <c r="AG1049" s="104">
        <v>45973</v>
      </c>
      <c r="AH1049" s="104" t="s">
        <v>1998</v>
      </c>
      <c r="AI1049" s="118"/>
      <c r="AJ1049" s="100">
        <f>DBGenzai[[#This Row],[入社日]]</f>
        <v>45973</v>
      </c>
      <c r="AK1049" s="343"/>
      <c r="AL1049" s="355"/>
      <c r="AM1049" s="80"/>
      <c r="AN1049" s="355"/>
      <c r="AO1049" s="409"/>
      <c r="AP1049" s="357"/>
    </row>
    <row r="1050" spans="1:42">
      <c r="A1050" s="112" t="s">
        <v>40</v>
      </c>
      <c r="B1050" s="112">
        <v>251109</v>
      </c>
      <c r="C1050" s="113">
        <v>232182</v>
      </c>
      <c r="D1050" s="114" t="s">
        <v>152</v>
      </c>
      <c r="E1050" s="101" t="s">
        <v>4626</v>
      </c>
      <c r="F1050" s="256" t="s">
        <v>1723</v>
      </c>
      <c r="G1050" s="6" t="s">
        <v>3775</v>
      </c>
      <c r="H1050" s="115" t="s">
        <v>4989</v>
      </c>
      <c r="I1050" s="114" t="s">
        <v>4988</v>
      </c>
      <c r="J1050" s="112" t="s">
        <v>43</v>
      </c>
      <c r="K1050" s="104" t="s">
        <v>44</v>
      </c>
      <c r="L1050" s="362">
        <v>37386</v>
      </c>
      <c r="M1050" s="348">
        <f ca="1">DATEDIF(DBGenzai[[#This Row],[生年月日]],TODAY(),"Y")</f>
        <v>23</v>
      </c>
      <c r="N1050" s="348">
        <v>1200</v>
      </c>
      <c r="O1050" s="116"/>
      <c r="P1050" s="348">
        <v>1650</v>
      </c>
      <c r="Q1050" s="116"/>
      <c r="R1050" s="348">
        <f t="shared" si="16"/>
        <v>450</v>
      </c>
      <c r="S1050" s="85">
        <v>190000</v>
      </c>
      <c r="T1050" s="85">
        <f>IF(OR(DBGenzai[[#This Row],[標準報酬]]="",DBGenzai[[#This Row],[標準報酬]]=0),"",ROUNDUP(_xlfn.XLOOKUP(DBGenzai[[#This Row],[標準報酬]],HDATE23[月  額],HDATE23[健康保険],"",0,1)-0.5,0))</f>
        <v>9528</v>
      </c>
      <c r="U105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0" s="85">
        <f ca="1">IF(DBGenzai[[#This Row],[年齢]]&lt;=69,_xlfn.XLOOKUP(DBGenzai[[#This Row],[標準報酬]],HDATE23[月  額],HDATE23[厚生年金],"",0,1),"0")</f>
        <v>17385</v>
      </c>
      <c r="W1050" s="117">
        <v>47061</v>
      </c>
      <c r="X105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0" s="114" t="s">
        <v>1712</v>
      </c>
      <c r="Z1050" s="80" t="s">
        <v>2521</v>
      </c>
      <c r="AA1050" s="83" t="s">
        <v>340</v>
      </c>
      <c r="AB1050" s="83" t="s">
        <v>5029</v>
      </c>
      <c r="AC1050" s="104"/>
      <c r="AD1050" s="104">
        <v>45973</v>
      </c>
      <c r="AE1050" s="104"/>
      <c r="AF1050" s="104"/>
      <c r="AG1050" s="104">
        <v>45973</v>
      </c>
      <c r="AH1050" s="104" t="s">
        <v>1998</v>
      </c>
      <c r="AI1050" s="118"/>
      <c r="AJ1050" s="100">
        <f>DBGenzai[[#This Row],[入社日]]</f>
        <v>45973</v>
      </c>
      <c r="AK1050" s="343"/>
      <c r="AL1050" s="355"/>
      <c r="AM1050" s="80"/>
      <c r="AN1050" s="355"/>
      <c r="AO1050" s="409"/>
      <c r="AP1050" s="357"/>
    </row>
    <row r="1051" spans="1:42">
      <c r="A1051" s="79" t="s">
        <v>40</v>
      </c>
      <c r="B1051" s="80">
        <v>211201</v>
      </c>
      <c r="C1051" s="81">
        <v>222037</v>
      </c>
      <c r="D1051" s="82" t="s">
        <v>3841</v>
      </c>
      <c r="E1051" s="82" t="s">
        <v>4632</v>
      </c>
      <c r="F1051" s="101" t="s">
        <v>1979</v>
      </c>
      <c r="G1051" s="6" t="s">
        <v>2649</v>
      </c>
      <c r="H1051" s="83" t="s">
        <v>635</v>
      </c>
      <c r="I1051" s="83" t="s">
        <v>636</v>
      </c>
      <c r="J1051" s="80" t="s">
        <v>43</v>
      </c>
      <c r="K1051" s="80" t="s">
        <v>44</v>
      </c>
      <c r="L1051" s="84">
        <v>33100</v>
      </c>
      <c r="M1051" s="80">
        <f ca="1">DATEDIF(DBGenzai[[#This Row],[生年月日]],TODAY(),"Y")</f>
        <v>35</v>
      </c>
      <c r="N1051" s="347">
        <v>1410</v>
      </c>
      <c r="O1051" s="85"/>
      <c r="P1051" s="347">
        <v>1840</v>
      </c>
      <c r="Q1051" s="85"/>
      <c r="R1051" s="347">
        <f t="shared" si="16"/>
        <v>430</v>
      </c>
      <c r="S1051" s="85">
        <v>300000</v>
      </c>
      <c r="T1051" s="78">
        <f>IF(OR(DBGenzai[[#This Row],[標準報酬]]="",DBGenzai[[#This Row],[標準報酬]]=0),"",ROUNDUP(_xlfn.XLOOKUP(DBGenzai[[#This Row],[標準報酬]],HDATE23[月  額],HDATE23[健康保険],"",0,1)-0.5,0))</f>
        <v>15045</v>
      </c>
      <c r="U105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1" s="85">
        <f ca="1">IF(DBGenzai[[#This Row],[年齢]]&lt;=69,_xlfn.XLOOKUP(DBGenzai[[#This Row],[標準報酬]],HDATE23[月  額],HDATE23[厚生年金],"",0,1),"0")</f>
        <v>27450</v>
      </c>
      <c r="W1051" s="86">
        <v>46709</v>
      </c>
      <c r="X1051" s="326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1" s="82" t="s">
        <v>46</v>
      </c>
      <c r="Z1051" s="80" t="s">
        <v>1719</v>
      </c>
      <c r="AA1051" s="83" t="s">
        <v>5052</v>
      </c>
      <c r="AB1051" s="83" t="s">
        <v>5053</v>
      </c>
      <c r="AC1051" s="87" t="s">
        <v>1697</v>
      </c>
      <c r="AD1051" s="87">
        <v>45978</v>
      </c>
      <c r="AE1051" s="87"/>
      <c r="AF1051" s="87"/>
      <c r="AG1051" s="87">
        <v>45978</v>
      </c>
      <c r="AH1051" s="80"/>
      <c r="AJ1051" s="100">
        <f>DBGenzai[[#This Row],[入社日]]</f>
        <v>45978</v>
      </c>
      <c r="AK1051" s="343"/>
      <c r="AL1051" s="355"/>
      <c r="AM1051" s="77"/>
      <c r="AN1051" s="355"/>
      <c r="AO1051" s="345"/>
    </row>
    <row r="1052" spans="1:42">
      <c r="A1052" s="112" t="s">
        <v>40</v>
      </c>
      <c r="B1052" s="112">
        <v>251110</v>
      </c>
      <c r="C1052" s="113"/>
      <c r="D1052" s="114" t="s">
        <v>4935</v>
      </c>
      <c r="E1052" s="114"/>
      <c r="F1052" s="82"/>
      <c r="G1052" s="82"/>
      <c r="H1052" s="115" t="s">
        <v>4977</v>
      </c>
      <c r="I1052" s="114" t="s">
        <v>4978</v>
      </c>
      <c r="J1052" s="112" t="s">
        <v>1951</v>
      </c>
      <c r="K1052" s="104" t="s">
        <v>44</v>
      </c>
      <c r="L1052" s="362">
        <v>33654</v>
      </c>
      <c r="M1052" s="348">
        <f ca="1">DATEDIF(DBGenzai[[#This Row],[生年月日]],TODAY(),"Y")</f>
        <v>33</v>
      </c>
      <c r="N1052" s="348">
        <v>1350</v>
      </c>
      <c r="O1052" s="116"/>
      <c r="P1052" s="348">
        <v>1850</v>
      </c>
      <c r="Q1052" s="116"/>
      <c r="R1052" s="348">
        <f t="shared" si="16"/>
        <v>500</v>
      </c>
      <c r="S1052" s="85">
        <v>220000</v>
      </c>
      <c r="T1052" s="85">
        <f>IF(OR(DBGenzai[[#This Row],[標準報酬]]="",DBGenzai[[#This Row],[標準報酬]]=0),"",ROUNDUP(_xlfn.XLOOKUP(DBGenzai[[#This Row],[標準報酬]],HDATE23[月  額],HDATE23[健康保険],"",0,1)-0.5,0))</f>
        <v>11033</v>
      </c>
      <c r="U105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2" s="85">
        <f ca="1">IF(DBGenzai[[#This Row],[年齢]]&lt;=69,_xlfn.XLOOKUP(DBGenzai[[#This Row],[標準報酬]],HDATE23[月  額],HDATE23[厚生年金],"",0,1),"0")</f>
        <v>20130</v>
      </c>
      <c r="W1052" s="117">
        <v>46702</v>
      </c>
      <c r="X105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2" s="114" t="s">
        <v>1712</v>
      </c>
      <c r="Z1052" s="396" t="s">
        <v>5030</v>
      </c>
      <c r="AA1052" s="115" t="s">
        <v>5031</v>
      </c>
      <c r="AB1052" s="117" t="s">
        <v>5032</v>
      </c>
      <c r="AC1052" s="104"/>
      <c r="AD1052" s="104">
        <v>45979</v>
      </c>
      <c r="AE1052" s="104"/>
      <c r="AF1052" s="104"/>
      <c r="AG1052" s="104">
        <v>45979</v>
      </c>
      <c r="AH1052" s="104" t="s">
        <v>1998</v>
      </c>
      <c r="AI1052" s="118"/>
      <c r="AJ1052" s="100">
        <f>DBGenzai[[#This Row],[入社日]]</f>
        <v>45979</v>
      </c>
      <c r="AK1052" s="343"/>
      <c r="AL1052" s="355"/>
      <c r="AM1052" s="80"/>
      <c r="AN1052" s="355"/>
      <c r="AO1052" s="409"/>
      <c r="AP1052" s="357"/>
    </row>
    <row r="1053" spans="1:42">
      <c r="A1053" s="112" t="s">
        <v>40</v>
      </c>
      <c r="B1053" s="112">
        <v>251201</v>
      </c>
      <c r="C1053" s="113"/>
      <c r="D1053" s="114" t="s">
        <v>4304</v>
      </c>
      <c r="E1053" s="114"/>
      <c r="F1053" s="82"/>
      <c r="G1053" s="82"/>
      <c r="H1053" s="115" t="s">
        <v>5026</v>
      </c>
      <c r="I1053" s="114" t="s">
        <v>5027</v>
      </c>
      <c r="J1053" s="112" t="s">
        <v>43</v>
      </c>
      <c r="K1053" s="104" t="s">
        <v>44</v>
      </c>
      <c r="L1053" s="362">
        <v>33919</v>
      </c>
      <c r="M1053" s="348">
        <f ca="1">DATEDIF(DBGenzai[[#This Row],[生年月日]],TODAY(),"Y")</f>
        <v>33</v>
      </c>
      <c r="N1053" s="348">
        <v>1300</v>
      </c>
      <c r="O1053" s="116"/>
      <c r="P1053" s="348">
        <v>1700</v>
      </c>
      <c r="Q1053" s="116"/>
      <c r="R1053" s="348">
        <f t="shared" si="16"/>
        <v>400</v>
      </c>
      <c r="S1053" s="85">
        <v>0</v>
      </c>
      <c r="T1053" s="85" t="str">
        <f>IF(OR(DBGenzai[[#This Row],[標準報酬]]="",DBGenzai[[#This Row],[標準報酬]]=0),"",ROUNDUP(_xlfn.XLOOKUP(DBGenzai[[#This Row],[標準報酬]],HDATE23[月  額],HDATE23[健康保険],"",0,1)-0.5,0))</f>
        <v/>
      </c>
      <c r="U105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3" s="85">
        <f ca="1">IF(DBGenzai[[#This Row],[年齢]]&lt;=69,_xlfn.XLOOKUP(DBGenzai[[#This Row],[標準報酬]],HDATE23[月  額],HDATE23[厚生年金],"",0,1),"0")</f>
        <v>0</v>
      </c>
      <c r="W1053" s="117">
        <v>46845</v>
      </c>
      <c r="X105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3" s="114" t="s">
        <v>1712</v>
      </c>
      <c r="Z1053" s="396" t="s">
        <v>5074</v>
      </c>
      <c r="AA1053" s="115" t="s">
        <v>5075</v>
      </c>
      <c r="AB1053" s="117" t="s">
        <v>5076</v>
      </c>
      <c r="AC1053" s="104"/>
      <c r="AD1053" s="104">
        <v>45993</v>
      </c>
      <c r="AE1053" s="104"/>
      <c r="AF1053" s="104"/>
      <c r="AG1053" s="104">
        <v>45993</v>
      </c>
      <c r="AH1053" s="112"/>
      <c r="AI1053" s="118"/>
      <c r="AJ1053" s="100">
        <f>DBGenzai[[#This Row],[入社日]]</f>
        <v>45993</v>
      </c>
      <c r="AK1053" s="343"/>
      <c r="AL1053" s="355"/>
      <c r="AM1053" s="80"/>
      <c r="AN1053" s="355"/>
      <c r="AO1053" s="409"/>
      <c r="AP1053" s="357"/>
    </row>
    <row r="1054" spans="1:42">
      <c r="A1054" s="112" t="s">
        <v>40</v>
      </c>
      <c r="B1054" s="112">
        <v>221002</v>
      </c>
      <c r="C1054" s="113">
        <v>6547</v>
      </c>
      <c r="D1054" s="114" t="s">
        <v>4862</v>
      </c>
      <c r="E1054" s="114" t="s">
        <v>4678</v>
      </c>
      <c r="F1054" s="82" t="s">
        <v>4678</v>
      </c>
      <c r="G1054" s="82" t="s">
        <v>4564</v>
      </c>
      <c r="H1054" s="115" t="s">
        <v>5038</v>
      </c>
      <c r="I1054" s="114" t="s">
        <v>5039</v>
      </c>
      <c r="J1054" s="112" t="s">
        <v>43</v>
      </c>
      <c r="K1054" s="104" t="s">
        <v>44</v>
      </c>
      <c r="L1054" s="362">
        <v>31801</v>
      </c>
      <c r="M1054" s="348">
        <f ca="1">DATEDIF(DBGenzai[[#This Row],[生年月日]],TODAY(),"Y")</f>
        <v>38</v>
      </c>
      <c r="N1054" s="348">
        <v>1300</v>
      </c>
      <c r="O1054" s="116"/>
      <c r="P1054" s="348">
        <v>1900</v>
      </c>
      <c r="Q1054" s="116"/>
      <c r="R1054" s="348">
        <f t="shared" ref="R1054:R1058" si="17">P1054-N1054</f>
        <v>600</v>
      </c>
      <c r="S1054" s="85">
        <v>0</v>
      </c>
      <c r="T1054" s="85" t="str">
        <f>IF(OR(DBGenzai[[#This Row],[標準報酬]]="",DBGenzai[[#This Row],[標準報酬]]=0),"",ROUNDUP(_xlfn.XLOOKUP(DBGenzai[[#This Row],[標準報酬]],HDATE23[月  額],HDATE23[健康保険],"",0,1)-0.5,0))</f>
        <v/>
      </c>
      <c r="U105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4" s="85">
        <f ca="1">IF(DBGenzai[[#This Row],[年齢]]&lt;=69,_xlfn.XLOOKUP(DBGenzai[[#This Row],[標準報酬]],HDATE23[月  額],HDATE23[厚生年金],"",0,1),"0")</f>
        <v>0</v>
      </c>
      <c r="W1054" s="117"/>
      <c r="X105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4" s="114" t="s">
        <v>1712</v>
      </c>
      <c r="Z1054" s="396" t="s">
        <v>5071</v>
      </c>
      <c r="AA1054" s="115" t="s">
        <v>5072</v>
      </c>
      <c r="AB1054" s="117" t="s">
        <v>5073</v>
      </c>
      <c r="AC1054" s="104"/>
      <c r="AD1054" s="104">
        <v>45999</v>
      </c>
      <c r="AE1054" s="104"/>
      <c r="AF1054" s="104"/>
      <c r="AG1054" s="104">
        <v>45999</v>
      </c>
      <c r="AH1054" s="112"/>
      <c r="AI1054" s="118"/>
      <c r="AJ1054" s="100">
        <f>DBGenzai[[#This Row],[入社日]]</f>
        <v>45999</v>
      </c>
      <c r="AK1054" s="343"/>
      <c r="AL1054" s="355"/>
      <c r="AM1054" s="80"/>
      <c r="AN1054" s="355"/>
      <c r="AO1054" s="409"/>
      <c r="AP1054" s="357"/>
    </row>
    <row r="1055" spans="1:42">
      <c r="A1055" s="112" t="s">
        <v>40</v>
      </c>
      <c r="B1055" s="112">
        <v>251202</v>
      </c>
      <c r="C1055" s="113"/>
      <c r="D1055" s="82" t="s">
        <v>107</v>
      </c>
      <c r="E1055" s="114"/>
      <c r="F1055" s="82"/>
      <c r="G1055" s="82"/>
      <c r="H1055" s="220" t="s">
        <v>4984</v>
      </c>
      <c r="I1055" s="220" t="s">
        <v>4983</v>
      </c>
      <c r="J1055" s="112" t="s">
        <v>43</v>
      </c>
      <c r="K1055" s="112" t="s">
        <v>44</v>
      </c>
      <c r="L1055" s="362">
        <v>36901</v>
      </c>
      <c r="M1055" s="348">
        <f ca="1">DATEDIF(DBGenzai[[#This Row],[生年月日]],TODAY(),"Y")</f>
        <v>24</v>
      </c>
      <c r="N1055" s="348">
        <v>1200</v>
      </c>
      <c r="O1055" s="116"/>
      <c r="P1055" s="348"/>
      <c r="Q1055" s="116"/>
      <c r="R1055" s="348">
        <f>P1055-N1055</f>
        <v>-1200</v>
      </c>
      <c r="S1055" s="85"/>
      <c r="T1055" s="85" t="str">
        <f>IF(OR(DBGenzai[[#This Row],[標準報酬]]="",DBGenzai[[#This Row],[標準報酬]]=0),"",ROUNDUP(_xlfn.XLOOKUP(DBGenzai[[#This Row],[標準報酬]],HDATE23[月  額],HDATE23[健康保険],"",0,1)-0.5,0))</f>
        <v/>
      </c>
      <c r="U105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5" s="85" t="str">
        <f ca="1">IF(DBGenzai[[#This Row],[年齢]]&lt;=69,_xlfn.XLOOKUP(DBGenzai[[#This Row],[標準報酬]],HDATE23[月  額],HDATE23[厚生年金],"",0,1),"0")</f>
        <v/>
      </c>
      <c r="W1055" s="117"/>
      <c r="X105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5" s="219" t="s">
        <v>1712</v>
      </c>
      <c r="Z1055" s="29" t="s">
        <v>777</v>
      </c>
      <c r="AA1055" s="28" t="s">
        <v>778</v>
      </c>
      <c r="AB1055" s="284" t="s">
        <v>5054</v>
      </c>
      <c r="AC1055" s="284"/>
      <c r="AD1055" s="104">
        <v>46000</v>
      </c>
      <c r="AE1055" s="104"/>
      <c r="AF1055" s="104"/>
      <c r="AG1055" s="104">
        <v>46000</v>
      </c>
      <c r="AH1055" s="112"/>
      <c r="AI1055" s="118" t="s">
        <v>4276</v>
      </c>
      <c r="AJ1055" s="100">
        <f>DBGenzai[[#This Row],[入社日]]</f>
        <v>46000</v>
      </c>
      <c r="AK1055" s="343"/>
      <c r="AL1055" s="355"/>
      <c r="AM1055" s="80"/>
      <c r="AN1055" s="355"/>
      <c r="AO1055" s="409"/>
      <c r="AP1055" s="357"/>
    </row>
    <row r="1056" spans="1:42">
      <c r="A1056" s="112" t="s">
        <v>5042</v>
      </c>
      <c r="B1056" s="112">
        <v>251203</v>
      </c>
      <c r="C1056" s="113"/>
      <c r="D1056" s="114" t="s">
        <v>1707</v>
      </c>
      <c r="E1056" s="114"/>
      <c r="F1056" s="82"/>
      <c r="G1056" s="82"/>
      <c r="H1056" s="115" t="s">
        <v>5045</v>
      </c>
      <c r="I1056" s="114" t="s">
        <v>5046</v>
      </c>
      <c r="J1056" s="112" t="s">
        <v>43</v>
      </c>
      <c r="K1056" s="104" t="s">
        <v>44</v>
      </c>
      <c r="L1056" s="362">
        <v>38134</v>
      </c>
      <c r="M1056" s="348">
        <f ca="1">DATEDIF(DBGenzai[[#This Row],[生年月日]],TODAY(),"Y")</f>
        <v>21</v>
      </c>
      <c r="N1056" s="348"/>
      <c r="O1056" s="116"/>
      <c r="P1056" s="348"/>
      <c r="Q1056" s="116"/>
      <c r="R1056" s="348">
        <f t="shared" si="17"/>
        <v>0</v>
      </c>
      <c r="S1056" s="85">
        <v>0</v>
      </c>
      <c r="T1056" s="85" t="str">
        <f>IF(OR(DBGenzai[[#This Row],[標準報酬]]="",DBGenzai[[#This Row],[標準報酬]]=0),"",ROUNDUP(_xlfn.XLOOKUP(DBGenzai[[#This Row],[標準報酬]],HDATE23[月  額],HDATE23[健康保険],"",0,1)-0.5,0))</f>
        <v/>
      </c>
      <c r="U105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6" s="85">
        <f ca="1">IF(DBGenzai[[#This Row],[年齢]]&lt;=69,_xlfn.XLOOKUP(DBGenzai[[#This Row],[標準報酬]],HDATE23[月  額],HDATE23[厚生年金],"",0,1),"0")</f>
        <v>0</v>
      </c>
      <c r="W1056" s="117">
        <v>47089</v>
      </c>
      <c r="X105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6" s="114" t="s">
        <v>1712</v>
      </c>
      <c r="Z1056" s="396"/>
      <c r="AA1056" s="115"/>
      <c r="AB1056" s="117"/>
      <c r="AC1056" s="104"/>
      <c r="AD1056" s="104">
        <v>46006</v>
      </c>
      <c r="AE1056" s="104"/>
      <c r="AF1056" s="104"/>
      <c r="AG1056" s="104"/>
      <c r="AH1056" s="112"/>
      <c r="AI1056" s="118"/>
      <c r="AJ1056" s="100">
        <f>DBGenzai[[#This Row],[入社日]]</f>
        <v>46006</v>
      </c>
      <c r="AK1056" s="343"/>
      <c r="AL1056" s="355"/>
      <c r="AM1056" s="80"/>
      <c r="AN1056" s="355"/>
      <c r="AO1056" s="409"/>
      <c r="AP1056" s="357"/>
    </row>
    <row r="1057" spans="1:42">
      <c r="A1057" s="112" t="s">
        <v>5042</v>
      </c>
      <c r="B1057" s="112">
        <v>251204</v>
      </c>
      <c r="C1057" s="113"/>
      <c r="D1057" s="114" t="s">
        <v>1707</v>
      </c>
      <c r="E1057" s="114"/>
      <c r="F1057" s="82"/>
      <c r="G1057" s="82"/>
      <c r="H1057" s="115" t="s">
        <v>5048</v>
      </c>
      <c r="I1057" s="114" t="s">
        <v>5047</v>
      </c>
      <c r="J1057" s="112" t="s">
        <v>43</v>
      </c>
      <c r="K1057" s="104" t="s">
        <v>44</v>
      </c>
      <c r="L1057" s="362">
        <v>38180</v>
      </c>
      <c r="M1057" s="348">
        <f ca="1">DATEDIF(DBGenzai[[#This Row],[生年月日]],TODAY(),"Y")</f>
        <v>21</v>
      </c>
      <c r="N1057" s="348"/>
      <c r="O1057" s="116"/>
      <c r="P1057" s="348"/>
      <c r="Q1057" s="116"/>
      <c r="R1057" s="348">
        <f t="shared" si="17"/>
        <v>0</v>
      </c>
      <c r="S1057" s="85">
        <v>0</v>
      </c>
      <c r="T1057" s="85" t="str">
        <f>IF(OR(DBGenzai[[#This Row],[標準報酬]]="",DBGenzai[[#This Row],[標準報酬]]=0),"",ROUNDUP(_xlfn.XLOOKUP(DBGenzai[[#This Row],[標準報酬]],HDATE23[月  額],HDATE23[健康保険],"",0,1)-0.5,0))</f>
        <v/>
      </c>
      <c r="U105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7" s="85">
        <f ca="1">IF(DBGenzai[[#This Row],[年齢]]&lt;=69,_xlfn.XLOOKUP(DBGenzai[[#This Row],[標準報酬]],HDATE23[月  額],HDATE23[厚生年金],"",0,1),"0")</f>
        <v>0</v>
      </c>
      <c r="W1057" s="117">
        <v>47089</v>
      </c>
      <c r="X105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7" s="114" t="s">
        <v>1712</v>
      </c>
      <c r="Z1057" s="396"/>
      <c r="AA1057" s="115"/>
      <c r="AB1057" s="117"/>
      <c r="AC1057" s="104"/>
      <c r="AD1057" s="104">
        <v>46006</v>
      </c>
      <c r="AE1057" s="104"/>
      <c r="AF1057" s="104"/>
      <c r="AG1057" s="104"/>
      <c r="AH1057" s="112"/>
      <c r="AI1057" s="118"/>
      <c r="AJ1057" s="100">
        <f>DBGenzai[[#This Row],[入社日]]</f>
        <v>46006</v>
      </c>
      <c r="AK1057" s="343"/>
      <c r="AL1057" s="355"/>
      <c r="AM1057" s="80"/>
      <c r="AN1057" s="355"/>
      <c r="AO1057" s="409"/>
      <c r="AP1057" s="357"/>
    </row>
    <row r="1058" spans="1:42">
      <c r="A1058" s="112" t="s">
        <v>5042</v>
      </c>
      <c r="B1058" s="112">
        <v>251205</v>
      </c>
      <c r="C1058" s="113"/>
      <c r="D1058" s="114" t="s">
        <v>1707</v>
      </c>
      <c r="E1058" s="114"/>
      <c r="F1058" s="82"/>
      <c r="G1058" s="82"/>
      <c r="H1058" s="115" t="s">
        <v>5049</v>
      </c>
      <c r="I1058" s="114" t="s">
        <v>5050</v>
      </c>
      <c r="J1058" s="112" t="s">
        <v>43</v>
      </c>
      <c r="K1058" s="104" t="s">
        <v>44</v>
      </c>
      <c r="L1058" s="362">
        <v>36764</v>
      </c>
      <c r="M1058" s="348">
        <f ca="1">DATEDIF(DBGenzai[[#This Row],[生年月日]],TODAY(),"Y")</f>
        <v>25</v>
      </c>
      <c r="N1058" s="362"/>
      <c r="O1058" s="116"/>
      <c r="P1058" s="348"/>
      <c r="Q1058" s="116"/>
      <c r="R1058" s="348">
        <f t="shared" si="17"/>
        <v>0</v>
      </c>
      <c r="S1058" s="85">
        <v>0</v>
      </c>
      <c r="T1058" s="85" t="str">
        <f>IF(OR(DBGenzai[[#This Row],[標準報酬]]="",DBGenzai[[#This Row],[標準報酬]]=0),"",ROUNDUP(_xlfn.XLOOKUP(DBGenzai[[#This Row],[標準報酬]],HDATE23[月  額],HDATE23[健康保険],"",0,1)-0.5,0))</f>
        <v/>
      </c>
      <c r="U105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8" s="85">
        <f ca="1">IF(DBGenzai[[#This Row],[年齢]]&lt;=69,_xlfn.XLOOKUP(DBGenzai[[#This Row],[標準報酬]],HDATE23[月  額],HDATE23[厚生年金],"",0,1),"0")</f>
        <v>0</v>
      </c>
      <c r="W1058" s="117">
        <v>47089</v>
      </c>
      <c r="X105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8" s="114" t="s">
        <v>1712</v>
      </c>
      <c r="Z1058" s="396"/>
      <c r="AA1058" s="115"/>
      <c r="AB1058" s="117"/>
      <c r="AC1058" s="104"/>
      <c r="AD1058" s="104">
        <v>46006</v>
      </c>
      <c r="AE1058" s="234"/>
      <c r="AF1058" s="234"/>
      <c r="AG1058" s="234"/>
      <c r="AH1058" s="231"/>
      <c r="AI1058" s="118"/>
      <c r="AJ1058" s="100">
        <f>DBGenzai[[#This Row],[入社日]]</f>
        <v>46006</v>
      </c>
      <c r="AK1058" s="385"/>
      <c r="AL1058" s="386"/>
      <c r="AM1058" s="92"/>
      <c r="AN1058" s="386"/>
      <c r="AO1058" s="409"/>
      <c r="AP1058" s="357"/>
    </row>
    <row r="1059" spans="1:42">
      <c r="A1059" s="112" t="s">
        <v>5042</v>
      </c>
      <c r="B1059" s="112"/>
      <c r="C1059" s="113"/>
      <c r="D1059" s="114" t="s">
        <v>1803</v>
      </c>
      <c r="E1059" s="114"/>
      <c r="F1059" s="82"/>
      <c r="G1059" s="82"/>
      <c r="H1059" s="115" t="s">
        <v>5061</v>
      </c>
      <c r="I1059" s="114" t="s">
        <v>5062</v>
      </c>
      <c r="J1059" s="112" t="s">
        <v>43</v>
      </c>
      <c r="K1059" s="104" t="s">
        <v>44</v>
      </c>
      <c r="L1059" s="362">
        <v>37266</v>
      </c>
      <c r="M1059" s="348">
        <f ca="1">DATEDIF(DBGenzai[[#This Row],[生年月日]],TODAY(),"Y")</f>
        <v>23</v>
      </c>
      <c r="N1059" s="348">
        <v>1200</v>
      </c>
      <c r="O1059" s="116"/>
      <c r="P1059" s="348">
        <v>1650</v>
      </c>
      <c r="Q1059" s="116"/>
      <c r="R1059" s="348">
        <f t="shared" ref="R1059:R1069" si="18">P1059-N1059</f>
        <v>450</v>
      </c>
      <c r="S1059" s="85">
        <v>0</v>
      </c>
      <c r="T1059" s="85" t="str">
        <f>IF(OR(DBGenzai[[#This Row],[標準報酬]]="",DBGenzai[[#This Row],[標準報酬]]=0),"",ROUNDUP(_xlfn.XLOOKUP(DBGenzai[[#This Row],[標準報酬]],HDATE23[月  額],HDATE23[健康保険],"",0,1)-0.5,0))</f>
        <v/>
      </c>
      <c r="U105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9" s="85">
        <f ca="1">IF(DBGenzai[[#This Row],[年齢]]&lt;=69,_xlfn.XLOOKUP(DBGenzai[[#This Row],[標準報酬]],HDATE23[月  額],HDATE23[厚生年金],"",0,1),"0")</f>
        <v>0</v>
      </c>
      <c r="W1059" s="117">
        <v>47099</v>
      </c>
      <c r="X105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9" s="114" t="s">
        <v>1712</v>
      </c>
      <c r="Z1059" s="396"/>
      <c r="AA1059" s="115"/>
      <c r="AB1059" s="494"/>
      <c r="AC1059" s="104"/>
      <c r="AD1059" s="104"/>
      <c r="AE1059" s="104"/>
      <c r="AF1059" s="104"/>
      <c r="AG1059" s="104"/>
      <c r="AH1059" s="112"/>
      <c r="AI1059" s="118"/>
      <c r="AJ1059" s="100">
        <f>DBGenzai[[#This Row],[入社日]]</f>
        <v>0</v>
      </c>
      <c r="AK1059" s="343"/>
      <c r="AL1059" s="355"/>
      <c r="AM1059" s="80"/>
      <c r="AN1059" s="355"/>
      <c r="AO1059" s="409"/>
      <c r="AP1059" s="357"/>
    </row>
    <row r="1060" spans="1:42">
      <c r="A1060" s="112" t="s">
        <v>5042</v>
      </c>
      <c r="B1060" s="112"/>
      <c r="C1060" s="113"/>
      <c r="D1060" s="114" t="s">
        <v>1803</v>
      </c>
      <c r="E1060" s="114"/>
      <c r="F1060" s="82"/>
      <c r="G1060" s="82"/>
      <c r="H1060" s="115" t="s">
        <v>5063</v>
      </c>
      <c r="I1060" s="114" t="s">
        <v>5064</v>
      </c>
      <c r="J1060" s="112" t="s">
        <v>43</v>
      </c>
      <c r="K1060" s="104" t="s">
        <v>44</v>
      </c>
      <c r="L1060" s="362">
        <v>36998</v>
      </c>
      <c r="M1060" s="348">
        <f ca="1">DATEDIF(DBGenzai[[#This Row],[生年月日]],TODAY(),"Y")</f>
        <v>24</v>
      </c>
      <c r="N1060" s="348">
        <v>1200</v>
      </c>
      <c r="O1060" s="116"/>
      <c r="P1060" s="348">
        <v>1650</v>
      </c>
      <c r="Q1060" s="116"/>
      <c r="R1060" s="348">
        <f t="shared" si="18"/>
        <v>450</v>
      </c>
      <c r="S1060" s="85">
        <v>0</v>
      </c>
      <c r="T1060" s="85" t="str">
        <f>IF(OR(DBGenzai[[#This Row],[標準報酬]]="",DBGenzai[[#This Row],[標準報酬]]=0),"",ROUNDUP(_xlfn.XLOOKUP(DBGenzai[[#This Row],[標準報酬]],HDATE23[月  額],HDATE23[健康保険],"",0,1)-0.5,0))</f>
        <v/>
      </c>
      <c r="U1060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0" s="85">
        <f ca="1">IF(DBGenzai[[#This Row],[年齢]]&lt;=69,_xlfn.XLOOKUP(DBGenzai[[#This Row],[標準報酬]],HDATE23[月  額],HDATE23[厚生年金],"",0,1),"0")</f>
        <v>0</v>
      </c>
      <c r="W1060" s="117">
        <v>47099</v>
      </c>
      <c r="X1060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0" s="114" t="s">
        <v>1712</v>
      </c>
      <c r="Z1060" s="396"/>
      <c r="AA1060" s="115"/>
      <c r="AB1060" s="494"/>
      <c r="AC1060" s="104"/>
      <c r="AD1060" s="104"/>
      <c r="AE1060" s="104"/>
      <c r="AF1060" s="104"/>
      <c r="AG1060" s="104"/>
      <c r="AH1060" s="112"/>
      <c r="AI1060" s="118"/>
      <c r="AJ1060" s="100">
        <f>DBGenzai[[#This Row],[入社日]]</f>
        <v>0</v>
      </c>
      <c r="AK1060" s="343"/>
      <c r="AL1060" s="355"/>
      <c r="AM1060" s="80"/>
      <c r="AN1060" s="355"/>
      <c r="AO1060" s="409"/>
      <c r="AP1060" s="357"/>
    </row>
    <row r="1061" spans="1:42">
      <c r="A1061" s="112" t="s">
        <v>5042</v>
      </c>
      <c r="B1061" s="112"/>
      <c r="C1061" s="113"/>
      <c r="D1061" s="114" t="s">
        <v>1803</v>
      </c>
      <c r="E1061" s="114"/>
      <c r="F1061" s="82"/>
      <c r="G1061" s="82"/>
      <c r="H1061" s="115" t="s">
        <v>5065</v>
      </c>
      <c r="I1061" s="114" t="s">
        <v>5066</v>
      </c>
      <c r="J1061" s="112" t="s">
        <v>43</v>
      </c>
      <c r="K1061" s="104" t="s">
        <v>44</v>
      </c>
      <c r="L1061" s="362">
        <v>37145</v>
      </c>
      <c r="M1061" s="348">
        <f ca="1">DATEDIF(DBGenzai[[#This Row],[生年月日]],TODAY(),"Y")</f>
        <v>24</v>
      </c>
      <c r="N1061" s="348">
        <v>1200</v>
      </c>
      <c r="O1061" s="116"/>
      <c r="P1061" s="348">
        <v>1650</v>
      </c>
      <c r="Q1061" s="116"/>
      <c r="R1061" s="348">
        <f t="shared" si="18"/>
        <v>450</v>
      </c>
      <c r="S1061" s="85">
        <v>0</v>
      </c>
      <c r="T1061" s="85" t="str">
        <f>IF(OR(DBGenzai[[#This Row],[標準報酬]]="",DBGenzai[[#This Row],[標準報酬]]=0),"",ROUNDUP(_xlfn.XLOOKUP(DBGenzai[[#This Row],[標準報酬]],HDATE23[月  額],HDATE23[健康保険],"",0,1)-0.5,0))</f>
        <v/>
      </c>
      <c r="U1061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1" s="85">
        <f ca="1">IF(DBGenzai[[#This Row],[年齢]]&lt;=69,_xlfn.XLOOKUP(DBGenzai[[#This Row],[標準報酬]],HDATE23[月  額],HDATE23[厚生年金],"",0,1),"0")</f>
        <v>0</v>
      </c>
      <c r="W1061" s="117">
        <v>47099</v>
      </c>
      <c r="X1061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1" s="114" t="s">
        <v>1712</v>
      </c>
      <c r="Z1061" s="396"/>
      <c r="AA1061" s="115"/>
      <c r="AB1061" s="494"/>
      <c r="AC1061" s="104"/>
      <c r="AD1061" s="104"/>
      <c r="AE1061" s="104"/>
      <c r="AF1061" s="104"/>
      <c r="AG1061" s="104"/>
      <c r="AH1061" s="112"/>
      <c r="AI1061" s="118"/>
      <c r="AJ1061" s="100">
        <f>DBGenzai[[#This Row],[入社日]]</f>
        <v>0</v>
      </c>
      <c r="AK1061" s="343"/>
      <c r="AL1061" s="355"/>
      <c r="AM1061" s="80"/>
      <c r="AN1061" s="355"/>
      <c r="AO1061" s="409"/>
      <c r="AP1061" s="357"/>
    </row>
    <row r="1062" spans="1:42">
      <c r="A1062" s="112" t="s">
        <v>5042</v>
      </c>
      <c r="B1062" s="112"/>
      <c r="C1062" s="113"/>
      <c r="D1062" s="114" t="s">
        <v>1803</v>
      </c>
      <c r="E1062" s="114"/>
      <c r="F1062" s="82"/>
      <c r="G1062" s="82"/>
      <c r="H1062" s="115" t="s">
        <v>5067</v>
      </c>
      <c r="I1062" s="114" t="s">
        <v>5068</v>
      </c>
      <c r="J1062" s="112" t="s">
        <v>43</v>
      </c>
      <c r="K1062" s="104" t="s">
        <v>44</v>
      </c>
      <c r="L1062" s="362">
        <v>37069</v>
      </c>
      <c r="M1062" s="348">
        <f ca="1">DATEDIF(DBGenzai[[#This Row],[生年月日]],TODAY(),"Y")</f>
        <v>24</v>
      </c>
      <c r="N1062" s="348">
        <v>1200</v>
      </c>
      <c r="O1062" s="116"/>
      <c r="P1062" s="348">
        <v>1650</v>
      </c>
      <c r="Q1062" s="116"/>
      <c r="R1062" s="348">
        <f t="shared" si="18"/>
        <v>450</v>
      </c>
      <c r="S1062" s="85">
        <v>0</v>
      </c>
      <c r="T1062" s="85" t="str">
        <f>IF(OR(DBGenzai[[#This Row],[標準報酬]]="",DBGenzai[[#This Row],[標準報酬]]=0),"",ROUNDUP(_xlfn.XLOOKUP(DBGenzai[[#This Row],[標準報酬]],HDATE23[月  額],HDATE23[健康保険],"",0,1)-0.5,0))</f>
        <v/>
      </c>
      <c r="U1062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2" s="85">
        <f ca="1">IF(DBGenzai[[#This Row],[年齢]]&lt;=69,_xlfn.XLOOKUP(DBGenzai[[#This Row],[標準報酬]],HDATE23[月  額],HDATE23[厚生年金],"",0,1),"0")</f>
        <v>0</v>
      </c>
      <c r="W1062" s="117">
        <v>47099</v>
      </c>
      <c r="X1062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2" s="114" t="s">
        <v>1712</v>
      </c>
      <c r="Z1062" s="396"/>
      <c r="AA1062" s="115"/>
      <c r="AB1062" s="494"/>
      <c r="AC1062" s="104"/>
      <c r="AD1062" s="104"/>
      <c r="AE1062" s="104"/>
      <c r="AF1062" s="104"/>
      <c r="AG1062" s="104"/>
      <c r="AH1062" s="112"/>
      <c r="AI1062" s="118"/>
      <c r="AJ1062" s="100">
        <f>DBGenzai[[#This Row],[入社日]]</f>
        <v>0</v>
      </c>
      <c r="AK1062" s="343"/>
      <c r="AL1062" s="355"/>
      <c r="AM1062" s="80"/>
      <c r="AN1062" s="355"/>
      <c r="AO1062" s="409"/>
      <c r="AP1062" s="357"/>
    </row>
    <row r="1063" spans="1:42">
      <c r="A1063" s="112" t="s">
        <v>5042</v>
      </c>
      <c r="B1063" s="112"/>
      <c r="C1063" s="113"/>
      <c r="D1063" s="114" t="s">
        <v>4732</v>
      </c>
      <c r="E1063" s="114"/>
      <c r="F1063" s="82"/>
      <c r="G1063" s="82"/>
      <c r="H1063" s="115" t="s">
        <v>5069</v>
      </c>
      <c r="I1063" s="114" t="s">
        <v>5070</v>
      </c>
      <c r="J1063" s="112" t="s">
        <v>43</v>
      </c>
      <c r="K1063" s="104" t="s">
        <v>44</v>
      </c>
      <c r="L1063" s="362">
        <v>37231</v>
      </c>
      <c r="M1063" s="348">
        <f ca="1">DATEDIF(DBGenzai[[#This Row],[生年月日]],TODAY(),"Y")</f>
        <v>24</v>
      </c>
      <c r="N1063" s="348">
        <v>1200</v>
      </c>
      <c r="O1063" s="116"/>
      <c r="P1063" s="348">
        <v>1650</v>
      </c>
      <c r="Q1063" s="116"/>
      <c r="R1063" s="348">
        <f t="shared" si="18"/>
        <v>450</v>
      </c>
      <c r="S1063" s="85">
        <v>0</v>
      </c>
      <c r="T1063" s="85" t="str">
        <f>IF(OR(DBGenzai[[#This Row],[標準報酬]]="",DBGenzai[[#This Row],[標準報酬]]=0),"",ROUNDUP(_xlfn.XLOOKUP(DBGenzai[[#This Row],[標準報酬]],HDATE23[月  額],HDATE23[健康保険],"",0,1)-0.5,0))</f>
        <v/>
      </c>
      <c r="U1063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3" s="85">
        <f ca="1">IF(DBGenzai[[#This Row],[年齢]]&lt;=69,_xlfn.XLOOKUP(DBGenzai[[#This Row],[標準報酬]],HDATE23[月  額],HDATE23[厚生年金],"",0,1),"0")</f>
        <v>0</v>
      </c>
      <c r="W1063" s="117">
        <v>47100</v>
      </c>
      <c r="X1063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3" s="114" t="s">
        <v>1712</v>
      </c>
      <c r="Z1063" s="396"/>
      <c r="AA1063" s="115"/>
      <c r="AB1063" s="494"/>
      <c r="AC1063" s="104"/>
      <c r="AD1063" s="104"/>
      <c r="AE1063" s="104"/>
      <c r="AF1063" s="104"/>
      <c r="AG1063" s="104"/>
      <c r="AH1063" s="112"/>
      <c r="AI1063" s="118"/>
      <c r="AJ1063" s="100">
        <f>DBGenzai[[#This Row],[入社日]]</f>
        <v>0</v>
      </c>
      <c r="AK1063" s="343"/>
      <c r="AL1063" s="355"/>
      <c r="AM1063" s="80"/>
      <c r="AN1063" s="355"/>
      <c r="AO1063" s="409"/>
      <c r="AP1063" s="357"/>
    </row>
    <row r="1064" spans="1:42">
      <c r="A1064" s="112"/>
      <c r="B1064" s="112"/>
      <c r="C1064" s="113"/>
      <c r="D1064" s="114"/>
      <c r="E1064" s="114"/>
      <c r="F1064" s="82"/>
      <c r="G1064" s="82"/>
      <c r="H1064" s="115"/>
      <c r="I1064" s="114"/>
      <c r="J1064" s="112"/>
      <c r="K1064" s="104"/>
      <c r="L1064" s="362"/>
      <c r="M1064" s="348">
        <f ca="1">DATEDIF(DBGenzai[[#This Row],[生年月日]],TODAY(),"Y")</f>
        <v>125</v>
      </c>
      <c r="N1064" s="348"/>
      <c r="O1064" s="116"/>
      <c r="P1064" s="348"/>
      <c r="Q1064" s="116"/>
      <c r="R1064" s="348">
        <f t="shared" si="18"/>
        <v>0</v>
      </c>
      <c r="S1064" s="85"/>
      <c r="T1064" s="85" t="str">
        <f>IF(OR(DBGenzai[[#This Row],[標準報酬]]="",DBGenzai[[#This Row],[標準報酬]]=0),"",ROUNDUP(_xlfn.XLOOKUP(DBGenzai[[#This Row],[標準報酬]],HDATE23[月  額],HDATE23[健康保険],"",0,1)-0.5,0))</f>
        <v/>
      </c>
      <c r="U1064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4" s="85" t="str">
        <f ca="1">IF(DBGenzai[[#This Row],[年齢]]&lt;=69,_xlfn.XLOOKUP(DBGenzai[[#This Row],[標準報酬]],HDATE23[月  額],HDATE23[厚生年金],"",0,1),"0")</f>
        <v>0</v>
      </c>
      <c r="W1064" s="117"/>
      <c r="X1064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4" s="114"/>
      <c r="Z1064" s="396"/>
      <c r="AA1064" s="115"/>
      <c r="AB1064" s="494"/>
      <c r="AC1064" s="104"/>
      <c r="AD1064" s="104"/>
      <c r="AE1064" s="104"/>
      <c r="AF1064" s="104"/>
      <c r="AG1064" s="104"/>
      <c r="AH1064" s="112"/>
      <c r="AI1064" s="118"/>
      <c r="AJ1064" s="100">
        <f>DBGenzai[[#This Row],[入社日]]</f>
        <v>0</v>
      </c>
      <c r="AK1064" s="343"/>
      <c r="AL1064" s="355"/>
      <c r="AM1064" s="80"/>
      <c r="AN1064" s="355"/>
      <c r="AO1064" s="409"/>
      <c r="AP1064" s="357"/>
    </row>
    <row r="1065" spans="1:42">
      <c r="A1065" s="112"/>
      <c r="B1065" s="112"/>
      <c r="C1065" s="113"/>
      <c r="D1065" s="114"/>
      <c r="E1065" s="114"/>
      <c r="F1065" s="82"/>
      <c r="G1065" s="82"/>
      <c r="H1065" s="115"/>
      <c r="I1065" s="114"/>
      <c r="J1065" s="112"/>
      <c r="K1065" s="104"/>
      <c r="L1065" s="362"/>
      <c r="M1065" s="348">
        <f ca="1">DATEDIF(DBGenzai[[#This Row],[生年月日]],TODAY(),"Y")</f>
        <v>125</v>
      </c>
      <c r="N1065" s="348"/>
      <c r="O1065" s="116"/>
      <c r="P1065" s="348"/>
      <c r="Q1065" s="116"/>
      <c r="R1065" s="348">
        <f t="shared" si="18"/>
        <v>0</v>
      </c>
      <c r="S1065" s="85"/>
      <c r="T1065" s="85" t="str">
        <f>IF(OR(DBGenzai[[#This Row],[標準報酬]]="",DBGenzai[[#This Row],[標準報酬]]=0),"",ROUNDUP(_xlfn.XLOOKUP(DBGenzai[[#This Row],[標準報酬]],HDATE23[月  額],HDATE23[健康保険],"",0,1)-0.5,0))</f>
        <v/>
      </c>
      <c r="U1065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5" s="85" t="str">
        <f ca="1">IF(DBGenzai[[#This Row],[年齢]]&lt;=69,_xlfn.XLOOKUP(DBGenzai[[#This Row],[標準報酬]],HDATE23[月  額],HDATE23[厚生年金],"",0,1),"0")</f>
        <v>0</v>
      </c>
      <c r="W1065" s="117"/>
      <c r="X1065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5" s="114"/>
      <c r="Z1065" s="396"/>
      <c r="AA1065" s="115"/>
      <c r="AB1065" s="494"/>
      <c r="AC1065" s="104"/>
      <c r="AD1065" s="104"/>
      <c r="AE1065" s="104"/>
      <c r="AF1065" s="104"/>
      <c r="AG1065" s="104"/>
      <c r="AH1065" s="112"/>
      <c r="AI1065" s="118"/>
      <c r="AJ1065" s="100">
        <f>DBGenzai[[#This Row],[入社日]]</f>
        <v>0</v>
      </c>
      <c r="AK1065" s="343"/>
      <c r="AL1065" s="355"/>
      <c r="AM1065" s="80"/>
      <c r="AN1065" s="355"/>
      <c r="AO1065" s="409"/>
      <c r="AP1065" s="357"/>
    </row>
    <row r="1066" spans="1:42">
      <c r="A1066" s="112"/>
      <c r="B1066" s="112"/>
      <c r="C1066" s="113"/>
      <c r="D1066" s="114"/>
      <c r="E1066" s="114"/>
      <c r="F1066" s="82"/>
      <c r="G1066" s="82"/>
      <c r="H1066" s="115"/>
      <c r="I1066" s="114"/>
      <c r="J1066" s="112"/>
      <c r="K1066" s="104"/>
      <c r="L1066" s="362"/>
      <c r="M1066" s="348">
        <f ca="1">DATEDIF(DBGenzai[[#This Row],[生年月日]],TODAY(),"Y")</f>
        <v>125</v>
      </c>
      <c r="N1066" s="348"/>
      <c r="O1066" s="116"/>
      <c r="P1066" s="348"/>
      <c r="Q1066" s="116"/>
      <c r="R1066" s="348">
        <f t="shared" si="18"/>
        <v>0</v>
      </c>
      <c r="S1066" s="85"/>
      <c r="T1066" s="85" t="str">
        <f>IF(OR(DBGenzai[[#This Row],[標準報酬]]="",DBGenzai[[#This Row],[標準報酬]]=0),"",ROUNDUP(_xlfn.XLOOKUP(DBGenzai[[#This Row],[標準報酬]],HDATE23[月  額],HDATE23[健康保険],"",0,1)-0.5,0))</f>
        <v/>
      </c>
      <c r="U1066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6" s="85" t="str">
        <f ca="1">IF(DBGenzai[[#This Row],[年齢]]&lt;=69,_xlfn.XLOOKUP(DBGenzai[[#This Row],[標準報酬]],HDATE23[月  額],HDATE23[厚生年金],"",0,1),"0")</f>
        <v>0</v>
      </c>
      <c r="W1066" s="117"/>
      <c r="X106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6" s="114"/>
      <c r="Z1066" s="396"/>
      <c r="AA1066" s="115"/>
      <c r="AB1066" s="494"/>
      <c r="AC1066" s="104"/>
      <c r="AD1066" s="104"/>
      <c r="AE1066" s="104"/>
      <c r="AF1066" s="104"/>
      <c r="AG1066" s="104"/>
      <c r="AH1066" s="112"/>
      <c r="AI1066" s="118"/>
      <c r="AJ1066" s="100">
        <f>DBGenzai[[#This Row],[入社日]]</f>
        <v>0</v>
      </c>
      <c r="AK1066" s="343"/>
      <c r="AL1066" s="355"/>
      <c r="AM1066" s="80"/>
      <c r="AN1066" s="355"/>
      <c r="AO1066" s="409"/>
      <c r="AP1066" s="357"/>
    </row>
    <row r="1067" spans="1:42">
      <c r="A1067" s="112"/>
      <c r="B1067" s="112"/>
      <c r="C1067" s="113"/>
      <c r="D1067" s="114"/>
      <c r="E1067" s="114"/>
      <c r="F1067" s="82"/>
      <c r="G1067" s="82"/>
      <c r="H1067" s="115"/>
      <c r="I1067" s="114"/>
      <c r="J1067" s="112"/>
      <c r="K1067" s="104"/>
      <c r="L1067" s="362"/>
      <c r="M1067" s="348">
        <f ca="1">DATEDIF(DBGenzai[[#This Row],[生年月日]],TODAY(),"Y")</f>
        <v>125</v>
      </c>
      <c r="N1067" s="348"/>
      <c r="O1067" s="116"/>
      <c r="P1067" s="348"/>
      <c r="Q1067" s="116"/>
      <c r="R1067" s="348">
        <f t="shared" si="18"/>
        <v>0</v>
      </c>
      <c r="S1067" s="85"/>
      <c r="T1067" s="85" t="str">
        <f>IF(OR(DBGenzai[[#This Row],[標準報酬]]="",DBGenzai[[#This Row],[標準報酬]]=0),"",ROUNDUP(_xlfn.XLOOKUP(DBGenzai[[#This Row],[標準報酬]],HDATE23[月  額],HDATE23[健康保険],"",0,1)-0.5,0))</f>
        <v/>
      </c>
      <c r="U1067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7" s="85" t="str">
        <f ca="1">IF(DBGenzai[[#This Row],[年齢]]&lt;=69,_xlfn.XLOOKUP(DBGenzai[[#This Row],[標準報酬]],HDATE23[月  額],HDATE23[厚生年金],"",0,1),"0")</f>
        <v>0</v>
      </c>
      <c r="W1067" s="117"/>
      <c r="X1067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7" s="114"/>
      <c r="Z1067" s="396"/>
      <c r="AA1067" s="115"/>
      <c r="AB1067" s="494"/>
      <c r="AC1067" s="104"/>
      <c r="AD1067" s="104"/>
      <c r="AE1067" s="104"/>
      <c r="AF1067" s="104"/>
      <c r="AG1067" s="104"/>
      <c r="AH1067" s="112"/>
      <c r="AI1067" s="118"/>
      <c r="AJ1067" s="100">
        <f>DBGenzai[[#This Row],[入社日]]</f>
        <v>0</v>
      </c>
      <c r="AK1067" s="343"/>
      <c r="AL1067" s="355"/>
      <c r="AM1067" s="80"/>
      <c r="AN1067" s="355"/>
      <c r="AO1067" s="409"/>
      <c r="AP1067" s="357"/>
    </row>
    <row r="1068" spans="1:42">
      <c r="A1068" s="112"/>
      <c r="B1068" s="112"/>
      <c r="C1068" s="113"/>
      <c r="D1068" s="114"/>
      <c r="E1068" s="114"/>
      <c r="F1068" s="82"/>
      <c r="G1068" s="82"/>
      <c r="H1068" s="115"/>
      <c r="I1068" s="114"/>
      <c r="J1068" s="112"/>
      <c r="K1068" s="104"/>
      <c r="L1068" s="362"/>
      <c r="M1068" s="348">
        <f ca="1">DATEDIF(DBGenzai[[#This Row],[生年月日]],TODAY(),"Y")</f>
        <v>125</v>
      </c>
      <c r="N1068" s="348"/>
      <c r="O1068" s="116"/>
      <c r="P1068" s="348"/>
      <c r="Q1068" s="116"/>
      <c r="R1068" s="348">
        <f t="shared" si="18"/>
        <v>0</v>
      </c>
      <c r="S1068" s="85"/>
      <c r="T1068" s="85" t="str">
        <f>IF(OR(DBGenzai[[#This Row],[標準報酬]]="",DBGenzai[[#This Row],[標準報酬]]=0),"",ROUNDUP(_xlfn.XLOOKUP(DBGenzai[[#This Row],[標準報酬]],HDATE23[月  額],HDATE23[健康保険],"",0,1)-0.5,0))</f>
        <v/>
      </c>
      <c r="U1068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8" s="85" t="str">
        <f ca="1">IF(DBGenzai[[#This Row],[年齢]]&lt;=69,_xlfn.XLOOKUP(DBGenzai[[#This Row],[標準報酬]],HDATE23[月  額],HDATE23[厚生年金],"",0,1),"0")</f>
        <v>0</v>
      </c>
      <c r="W1068" s="117"/>
      <c r="X1068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8" s="114"/>
      <c r="Z1068" s="396"/>
      <c r="AA1068" s="115"/>
      <c r="AB1068" s="494"/>
      <c r="AC1068" s="104"/>
      <c r="AD1068" s="104"/>
      <c r="AE1068" s="104"/>
      <c r="AF1068" s="104"/>
      <c r="AG1068" s="104"/>
      <c r="AH1068" s="112"/>
      <c r="AI1068" s="118"/>
      <c r="AJ1068" s="100">
        <f>DBGenzai[[#This Row],[入社日]]</f>
        <v>0</v>
      </c>
      <c r="AK1068" s="343"/>
      <c r="AL1068" s="355"/>
      <c r="AM1068" s="80"/>
      <c r="AN1068" s="355"/>
      <c r="AO1068" s="409"/>
      <c r="AP1068" s="357"/>
    </row>
    <row r="1069" spans="1:42">
      <c r="A1069" s="112"/>
      <c r="B1069" s="112"/>
      <c r="C1069" s="113"/>
      <c r="D1069" s="114"/>
      <c r="E1069" s="114"/>
      <c r="F1069" s="82"/>
      <c r="G1069" s="82"/>
      <c r="H1069" s="115"/>
      <c r="I1069" s="114"/>
      <c r="J1069" s="112"/>
      <c r="K1069" s="104"/>
      <c r="L1069" s="362"/>
      <c r="M1069" s="348">
        <f ca="1">DATEDIF(DBGenzai[[#This Row],[生年月日]],TODAY(),"Y")</f>
        <v>125</v>
      </c>
      <c r="N1069" s="348"/>
      <c r="O1069" s="116"/>
      <c r="P1069" s="348"/>
      <c r="Q1069" s="116"/>
      <c r="R1069" s="348">
        <f t="shared" si="18"/>
        <v>0</v>
      </c>
      <c r="S1069" s="85"/>
      <c r="T1069" s="85" t="str">
        <f>IF(OR(DBGenzai[[#This Row],[標準報酬]]="",DBGenzai[[#This Row],[標準報酬]]=0),"",ROUNDUP(_xlfn.XLOOKUP(DBGenzai[[#This Row],[標準報酬]],HDATE23[月  額],HDATE23[健康保険],"",0,1)-0.5,0))</f>
        <v/>
      </c>
      <c r="U1069" s="85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9" s="85" t="str">
        <f ca="1">IF(DBGenzai[[#This Row],[年齢]]&lt;=69,_xlfn.XLOOKUP(DBGenzai[[#This Row],[標準報酬]],HDATE23[月  額],HDATE23[厚生年金],"",0,1),"0")</f>
        <v>0</v>
      </c>
      <c r="W1069" s="117"/>
      <c r="X1069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9" s="114"/>
      <c r="Z1069" s="396"/>
      <c r="AA1069" s="115"/>
      <c r="AB1069" s="494"/>
      <c r="AC1069" s="104"/>
      <c r="AD1069" s="104"/>
      <c r="AE1069" s="234"/>
      <c r="AF1069" s="234"/>
      <c r="AG1069" s="234"/>
      <c r="AH1069" s="231"/>
      <c r="AI1069" s="118"/>
      <c r="AJ1069" s="100">
        <f>DBGenzai[[#This Row],[入社日]]</f>
        <v>0</v>
      </c>
      <c r="AK1069" s="385"/>
      <c r="AL1069" s="386"/>
      <c r="AM1069" s="92"/>
      <c r="AN1069" s="386"/>
      <c r="AO1069" s="409"/>
      <c r="AP1069" s="357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X814:X1024 W1025:W1048576">
    <cfRule type="cellIs" dxfId="235" priority="328" operator="between">
      <formula>90</formula>
      <formula>61</formula>
    </cfRule>
    <cfRule type="cellIs" dxfId="234" priority="329" operator="between">
      <formula>60</formula>
      <formula>31</formula>
    </cfRule>
    <cfRule type="cellIs" dxfId="233" priority="331" operator="between">
      <formula>30</formula>
      <formula>1</formula>
    </cfRule>
  </conditionalFormatting>
  <conditionalFormatting sqref="T1025:T1067">
    <cfRule type="expression" dxfId="232" priority="103">
      <formula>$L1025&gt;=40</formula>
    </cfRule>
  </conditionalFormatting>
  <conditionalFormatting sqref="H588:H589 W812:X813">
    <cfRule type="expression" priority="330">
      <formula>_xlfn.DAYS($T588,$T$2)&lt;30</formula>
    </cfRule>
  </conditionalFormatting>
  <conditionalFormatting sqref="V778">
    <cfRule type="cellIs" dxfId="231" priority="168" operator="between">
      <formula>90</formula>
      <formula>61</formula>
    </cfRule>
    <cfRule type="cellIs" dxfId="230" priority="169" operator="between">
      <formula>60</formula>
      <formula>31</formula>
    </cfRule>
    <cfRule type="cellIs" dxfId="229" priority="187" operator="between">
      <formula>30</formula>
      <formula>1</formula>
    </cfRule>
  </conditionalFormatting>
  <conditionalFormatting sqref="S778:S779 U3:U1069">
    <cfRule type="expression" dxfId="228" priority="186">
      <formula>$M3&gt;=40</formula>
    </cfRule>
  </conditionalFormatting>
  <conditionalFormatting sqref="X3:X904 X1020 X1011:X1018">
    <cfRule type="expression" dxfId="227" priority="166">
      <formula>_xlfn.DAYS($T3,$T$2)&lt;30</formula>
    </cfRule>
  </conditionalFormatting>
  <conditionalFormatting sqref="AM1 AN2:AN904 AN1011:AN1018">
    <cfRule type="expression" dxfId="226" priority="105">
      <formula>IF(AM1="","",AM1&gt;TODAY())</formula>
    </cfRule>
    <cfRule type="expression" dxfId="225" priority="150">
      <formula>IF(AM1="","",AM1&gt;TODAY()-60)</formula>
    </cfRule>
    <cfRule type="expression" dxfId="224" priority="165">
      <formula>IF(AM1="","",AM1&gt;TODAY()-30)</formula>
    </cfRule>
  </conditionalFormatting>
  <conditionalFormatting sqref="A1055:G1055 L1055:X1055 AD1055:AF1055 A1056:AP1069 A3:AP1052 A1053:AF1054 AG1053:AP1055">
    <cfRule type="expression" dxfId="223" priority="101">
      <formula>$A3="退社"</formula>
    </cfRule>
  </conditionalFormatting>
  <conditionalFormatting sqref="X931">
    <cfRule type="expression" dxfId="222" priority="90">
      <formula>_xlfn.DAYS($T931,$T$2)&lt;30</formula>
    </cfRule>
  </conditionalFormatting>
  <conditionalFormatting sqref="AN931">
    <cfRule type="expression" dxfId="221" priority="87">
      <formula>IF(AN931="","",AN931&gt;TODAY())</formula>
    </cfRule>
    <cfRule type="expression" dxfId="220" priority="88">
      <formula>IF(AN931="","",AN931&gt;TODAY()-60)</formula>
    </cfRule>
    <cfRule type="expression" dxfId="219" priority="89">
      <formula>IF(AN931="","",AN931&gt;TODAY()-30)</formula>
    </cfRule>
  </conditionalFormatting>
  <conditionalFormatting sqref="X934">
    <cfRule type="expression" dxfId="218" priority="79">
      <formula>_xlfn.DAYS($T934,$T$2)&lt;30</formula>
    </cfRule>
  </conditionalFormatting>
  <conditionalFormatting sqref="X963">
    <cfRule type="expression" dxfId="217" priority="69">
      <formula>_xlfn.DAYS($T963,$T$2)&lt;30</formula>
    </cfRule>
  </conditionalFormatting>
  <conditionalFormatting sqref="AN963">
    <cfRule type="expression" dxfId="216" priority="66">
      <formula>IF(AN963="","",AN963&gt;TODAY())</formula>
    </cfRule>
    <cfRule type="expression" dxfId="215" priority="67">
      <formula>IF(AN963="","",AN963&gt;TODAY()-60)</formula>
    </cfRule>
    <cfRule type="expression" dxfId="214" priority="68">
      <formula>IF(AN963="","",AN963&gt;TODAY()-30)</formula>
    </cfRule>
  </conditionalFormatting>
  <conditionalFormatting sqref="X974">
    <cfRule type="expression" dxfId="213" priority="60">
      <formula>_xlfn.DAYS($T974,$T$2)&lt;30</formula>
    </cfRule>
  </conditionalFormatting>
  <conditionalFormatting sqref="AN974">
    <cfRule type="expression" dxfId="212" priority="57">
      <formula>IF(AN974="","",AN974&gt;TODAY())</formula>
    </cfRule>
    <cfRule type="expression" dxfId="211" priority="58">
      <formula>IF(AN974="","",AN974&gt;TODAY()-60)</formula>
    </cfRule>
    <cfRule type="expression" dxfId="210" priority="59">
      <formula>IF(AN974="","",AN974&gt;TODAY()-30)</formula>
    </cfRule>
  </conditionalFormatting>
  <conditionalFormatting sqref="AG975">
    <cfRule type="expression" dxfId="209" priority="56">
      <formula>$A975="退社"</formula>
    </cfRule>
  </conditionalFormatting>
  <conditionalFormatting sqref="X980">
    <cfRule type="expression" dxfId="208" priority="53">
      <formula>_xlfn.DAYS($T980,$T$2)&lt;30</formula>
    </cfRule>
  </conditionalFormatting>
  <conditionalFormatting sqref="AN980">
    <cfRule type="expression" dxfId="207" priority="50">
      <formula>IF(AN980="","",AN980&gt;TODAY())</formula>
    </cfRule>
    <cfRule type="expression" dxfId="206" priority="51">
      <formula>IF(AN980="","",AN980&gt;TODAY()-60)</formula>
    </cfRule>
    <cfRule type="expression" dxfId="205" priority="52">
      <formula>IF(AN980="","",AN980&gt;TODAY()-30)</formula>
    </cfRule>
  </conditionalFormatting>
  <conditionalFormatting sqref="X988">
    <cfRule type="expression" dxfId="204" priority="42">
      <formula>_xlfn.DAYS($T988,$T$2)&lt;30</formula>
    </cfRule>
  </conditionalFormatting>
  <conditionalFormatting sqref="AN988">
    <cfRule type="expression" dxfId="203" priority="39">
      <formula>IF(AN988="","",AN988&gt;TODAY())</formula>
    </cfRule>
    <cfRule type="expression" dxfId="202" priority="40">
      <formula>IF(AN988="","",AN988&gt;TODAY()-60)</formula>
    </cfRule>
    <cfRule type="expression" dxfId="201" priority="41">
      <formula>IF(AN988="","",AN988&gt;TODAY()-30)</formula>
    </cfRule>
  </conditionalFormatting>
  <conditionalFormatting sqref="X992">
    <cfRule type="expression" dxfId="200" priority="37">
      <formula>_xlfn.DAYS($T992,$T$2)&lt;30</formula>
    </cfRule>
  </conditionalFormatting>
  <conditionalFormatting sqref="AN992">
    <cfRule type="expression" dxfId="199" priority="34">
      <formula>IF(AN992="","",AN992&gt;TODAY())</formula>
    </cfRule>
    <cfRule type="expression" dxfId="198" priority="35">
      <formula>IF(AN992="","",AN992&gt;TODAY()-60)</formula>
    </cfRule>
    <cfRule type="expression" dxfId="197" priority="36">
      <formula>IF(AN992="","",AN992&gt;TODAY()-30)</formula>
    </cfRule>
  </conditionalFormatting>
  <conditionalFormatting sqref="X1010">
    <cfRule type="expression" dxfId="196" priority="33">
      <formula>_xlfn.DAYS($T1010,$T$2)&lt;30</formula>
    </cfRule>
  </conditionalFormatting>
  <conditionalFormatting sqref="AN1010">
    <cfRule type="expression" dxfId="195" priority="30">
      <formula>IF(AN1010="","",AN1010&gt;TODAY())</formula>
    </cfRule>
    <cfRule type="expression" dxfId="194" priority="31">
      <formula>IF(AN1010="","",AN1010&gt;TODAY()-60)</formula>
    </cfRule>
    <cfRule type="expression" dxfId="193" priority="32">
      <formula>IF(AN1010="","",AN1010&gt;TODAY()-30)</formula>
    </cfRule>
  </conditionalFormatting>
  <conditionalFormatting sqref="B3:B1021 B1025:B1558">
    <cfRule type="duplicateValues" dxfId="192" priority="536"/>
  </conditionalFormatting>
  <conditionalFormatting sqref="AN1020">
    <cfRule type="expression" dxfId="191" priority="21">
      <formula>IF(AN1020="","",AN1020&gt;TODAY())</formula>
    </cfRule>
    <cfRule type="expression" dxfId="190" priority="22">
      <formula>IF(AN1020="","",AN1020&gt;TODAY()-60)</formula>
    </cfRule>
    <cfRule type="expression" dxfId="189" priority="23">
      <formula>IF(AN1020="","",AN1020&gt;TODAY()-30)</formula>
    </cfRule>
  </conditionalFormatting>
  <conditionalFormatting sqref="T1041">
    <cfRule type="expression" dxfId="188" priority="538">
      <formula>$N1058&gt;=40</formula>
    </cfRule>
  </conditionalFormatting>
  <conditionalFormatting sqref="H1055:K1055">
    <cfRule type="expression" dxfId="187" priority="13">
      <formula>$A1055="退社"</formula>
    </cfRule>
  </conditionalFormatting>
  <conditionalFormatting sqref="AC1055">
    <cfRule type="expression" dxfId="186" priority="12">
      <formula>$A1055="退社"</formula>
    </cfRule>
  </conditionalFormatting>
  <conditionalFormatting sqref="AC1055">
    <cfRule type="expression" priority="11">
      <formula>_xlfn.DAYS($S1055,$S$2)&lt;30</formula>
    </cfRule>
  </conditionalFormatting>
  <conditionalFormatting sqref="Y1055:AB1055">
    <cfRule type="expression" dxfId="185" priority="10">
      <formula>$A1055="退社"</formula>
    </cfRule>
  </conditionalFormatting>
  <conditionalFormatting sqref="AA1055:AB1055">
    <cfRule type="expression" priority="9">
      <formula>_xlfn.DAYS($S1055,$S$2)&lt;30</formula>
    </cfRule>
  </conditionalFormatting>
  <conditionalFormatting sqref="X1051">
    <cfRule type="cellIs" dxfId="184" priority="6" operator="between">
      <formula>90</formula>
      <formula>61</formula>
    </cfRule>
    <cfRule type="cellIs" dxfId="183" priority="7" operator="between">
      <formula>60</formula>
      <formula>31</formula>
    </cfRule>
    <cfRule type="cellIs" dxfId="182" priority="8" operator="between">
      <formula>30</formula>
      <formula>1</formula>
    </cfRule>
  </conditionalFormatting>
  <conditionalFormatting sqref="X1051">
    <cfRule type="expression" dxfId="181" priority="4">
      <formula>_xlfn.DAYS($T1051,$T$2)&lt;30</formula>
    </cfRule>
  </conditionalFormatting>
  <conditionalFormatting sqref="AN1051">
    <cfRule type="expression" dxfId="180" priority="1">
      <formula>IF(AN1051="","",AN1051&gt;TODAY())</formula>
    </cfRule>
    <cfRule type="expression" dxfId="179" priority="2">
      <formula>IF(AN1051="","",AN1051&gt;TODAY()-60)</formula>
    </cfRule>
    <cfRule type="expression" dxfId="178" priority="3">
      <formula>IF(AN1051="","",AN1051&gt;TODAY()-30)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69" xr:uid="{2A6537D9-D7BE-4FAC-94F9-102926B7E064}">
      <formula1>"在職中,退社,待機中"</formula1>
    </dataValidation>
    <dataValidation type="list" allowBlank="1" showInputMessage="1" showErrorMessage="1" sqref="AM3:AM1069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3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198" r:id="rId4" name="CommandButton1">
          <controlPr defaultSize="0" autoLine="0" autoPict="0" r:id="rId5">
            <anchor>
              <from>
                <xdr:col>3</xdr:col>
                <xdr:colOff>1085850</xdr:colOff>
                <xdr:row>0</xdr:row>
                <xdr:rowOff>57150</xdr:rowOff>
              </from>
              <to>
                <xdr:col>7</xdr:col>
                <xdr:colOff>342900</xdr:colOff>
                <xdr:row>0</xdr:row>
                <xdr:rowOff>285750</xdr:rowOff>
              </to>
            </anchor>
          </controlPr>
        </control>
      </mc:Choice>
      <mc:Fallback>
        <control shapeId="8198" r:id="rId4" name="CommandButton1"/>
      </mc:Fallback>
    </mc:AlternateContent>
    <mc:AlternateContent xmlns:mc="http://schemas.openxmlformats.org/markup-compatibility/2006">
      <mc:Choice Requires="x14">
        <control shapeId="8201" r:id="rId6" name="ToggleButton1">
          <controlPr defaultSize="0" autoLine="0" autoPict="0" r:id="rId7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8</xdr:col>
                <xdr:colOff>933450</xdr:colOff>
                <xdr:row>0</xdr:row>
                <xdr:rowOff>285750</xdr:rowOff>
              </to>
            </anchor>
          </controlPr>
        </control>
      </mc:Choice>
      <mc:Fallback>
        <control shapeId="8201" r:id="rId6" name="Toggle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8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X814:X1024 W1025:W1048576</xm:sqref>
        </x14:conditionalFormatting>
        <x14:conditionalFormatting xmlns:xm="http://schemas.microsoft.com/office/excel/2006/main">
          <x14:cfRule type="containsText" priority="167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  <x14:conditionalFormatting xmlns:xm="http://schemas.microsoft.com/office/excel/2006/main">
          <x14:cfRule type="containsText" priority="5" operator="containsText" id="{83F8FD43-B2D8-4511-BEAF-5EEB80AE11F5}">
            <xm:f>NOT(ISERROR(SEARCH("過ぎて",X1051)))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X1051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 S1051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1412D-EDA3-4ECA-9D03-CD5FB13BBEF9}">
  <sheetPr codeName="Sheet5"/>
  <dimension ref="A1:AJ142"/>
  <sheetViews>
    <sheetView workbookViewId="0"/>
  </sheetViews>
  <sheetFormatPr defaultColWidth="11" defaultRowHeight="18.75"/>
  <sheetData>
    <row r="1" spans="1:36">
      <c r="A1" t="str" cm="1">
        <f t="array" aca="1" ref="A1:AJ142" ca="1">DBUkeoi</f>
        <v>現在</v>
      </c>
      <c r="B1" t="str">
        <f ca="1"/>
        <v>社員№</v>
      </c>
      <c r="C1" t="str">
        <f ca="1"/>
        <v>請負業務</v>
      </c>
      <c r="D1" t="str">
        <f ca="1"/>
        <v>氏名</v>
      </c>
      <c r="E1" t="str">
        <f ca="1"/>
        <v>カナ</v>
      </c>
      <c r="F1" t="str">
        <f ca="1"/>
        <v>性別</v>
      </c>
      <c r="G1" t="str">
        <f ca="1"/>
        <v>国籍</v>
      </c>
      <c r="H1" t="str">
        <f ca="1"/>
        <v>生年月日</v>
      </c>
      <c r="I1" t="str">
        <f ca="1"/>
        <v>年齢</v>
      </c>
      <c r="J1" t="str">
        <f ca="1"/>
        <v>時給</v>
      </c>
      <c r="K1" t="str">
        <f ca="1"/>
        <v>時給改定</v>
      </c>
      <c r="L1" t="str">
        <f ca="1"/>
        <v>標準報酬</v>
      </c>
      <c r="M1" t="str">
        <f ca="1"/>
        <v>健康保険</v>
      </c>
      <c r="N1" t="str">
        <f ca="1"/>
        <v>介護保険</v>
      </c>
      <c r="O1" t="str">
        <f ca="1"/>
        <v>厚生年金</v>
      </c>
      <c r="P1" t="str">
        <f ca="1"/>
        <v>通勤距離</v>
      </c>
      <c r="Q1" t="str">
        <f ca="1"/>
        <v>交通費</v>
      </c>
      <c r="R1" t="str">
        <f ca="1"/>
        <v>差額利益</v>
      </c>
      <c r="S1" t="str">
        <f ca="1"/>
        <v>ビザ期限</v>
      </c>
      <c r="T1" t="str">
        <f ca="1"/>
        <v>ｱﾗｰﾄ(ﾋﾞｻﾞ更新)</v>
      </c>
      <c r="U1" t="str">
        <f ca="1"/>
        <v>ビザ種類</v>
      </c>
      <c r="V1" t="str">
        <f ca="1"/>
        <v>〒</v>
      </c>
      <c r="W1" t="str">
        <f ca="1"/>
        <v>住所</v>
      </c>
      <c r="X1" t="str">
        <f ca="1"/>
        <v>ｱﾊﾟｰﾄ</v>
      </c>
      <c r="Y1" t="str">
        <f ca="1"/>
        <v>入居</v>
      </c>
      <c r="Z1" t="str">
        <f ca="1"/>
        <v>入社日</v>
      </c>
      <c r="AA1" t="str">
        <f ca="1"/>
        <v>退社日</v>
      </c>
      <c r="AB1" t="str">
        <f ca="1"/>
        <v>退去</v>
      </c>
      <c r="AC1" t="str">
        <f ca="1"/>
        <v>社保加入</v>
      </c>
      <c r="AD1" t="str">
        <f ca="1"/>
        <v>口座名義</v>
      </c>
      <c r="AE1" t="str">
        <f ca="1"/>
        <v>銀行名</v>
      </c>
      <c r="AF1" t="str">
        <f ca="1"/>
        <v>支店番号</v>
      </c>
      <c r="AG1" t="str">
        <f ca="1"/>
        <v>支店名</v>
      </c>
      <c r="AH1" t="str">
        <f ca="1"/>
        <v>口座番号</v>
      </c>
      <c r="AI1" t="str">
        <f ca="1"/>
        <v>入社依頼</v>
      </c>
      <c r="AJ1" t="str">
        <f ca="1"/>
        <v>備考</v>
      </c>
    </row>
    <row r="2" spans="1:36">
      <c r="A2" t="str">
        <f ca="1"/>
        <v>在職中</v>
      </c>
      <c r="B2" t="str">
        <f ca="1"/>
        <v>030801</v>
      </c>
      <c r="C2" t="str">
        <f ca="1"/>
        <v>切粉回収</v>
      </c>
      <c r="D2" t="str">
        <f ca="1"/>
        <v>西岡　守</v>
      </c>
      <c r="E2" t="str">
        <f ca="1"/>
        <v>ニシオカ　マモル</v>
      </c>
      <c r="F2" t="str">
        <f ca="1"/>
        <v>男</v>
      </c>
      <c r="G2" t="str">
        <f ca="1"/>
        <v>日本</v>
      </c>
      <c r="H2">
        <f ca="1"/>
        <v>20017</v>
      </c>
      <c r="I2">
        <f ca="1"/>
        <v>71</v>
      </c>
      <c r="J2">
        <f ca="1"/>
        <v>1020</v>
      </c>
      <c r="K2">
        <f ca="1"/>
        <v>0</v>
      </c>
      <c r="L2">
        <f ca="1"/>
        <v>190000</v>
      </c>
      <c r="M2">
        <f ca="1"/>
        <v>9528</v>
      </c>
      <c r="N2" t="str">
        <f ca="1"/>
        <v>0</v>
      </c>
      <c r="O2" t="str">
        <f ca="1"/>
        <v>0</v>
      </c>
      <c r="P2">
        <f ca="1"/>
        <v>9.8000000000000007</v>
      </c>
      <c r="Q2">
        <f ca="1"/>
        <v>320</v>
      </c>
      <c r="R2">
        <f ca="1"/>
        <v>0</v>
      </c>
      <c r="S2" t="str">
        <f ca="1"/>
        <v>　</v>
      </c>
      <c r="T2">
        <f ca="1"/>
        <v>0</v>
      </c>
      <c r="U2">
        <f ca="1"/>
        <v>0</v>
      </c>
      <c r="V2" t="str">
        <f ca="1"/>
        <v xml:space="preserve">709-0721 </v>
      </c>
      <c r="W2" t="str">
        <f ca="1"/>
        <v>岡山県赤磐市桜が丘東6-6-20</v>
      </c>
      <c r="X2">
        <f ca="1"/>
        <v>0</v>
      </c>
      <c r="Y2">
        <f ca="1"/>
        <v>0</v>
      </c>
      <c r="Z2">
        <f ca="1"/>
        <v>44409</v>
      </c>
      <c r="AA2">
        <f ca="1"/>
        <v>0</v>
      </c>
      <c r="AB2">
        <f ca="1"/>
        <v>0</v>
      </c>
      <c r="AC2">
        <f ca="1"/>
        <v>0</v>
      </c>
      <c r="AD2">
        <f ca="1"/>
        <v>0</v>
      </c>
      <c r="AE2">
        <f ca="1"/>
        <v>0</v>
      </c>
      <c r="AF2">
        <f ca="1"/>
        <v>0</v>
      </c>
      <c r="AG2">
        <f ca="1"/>
        <v>0</v>
      </c>
      <c r="AH2">
        <f ca="1"/>
        <v>0</v>
      </c>
      <c r="AI2">
        <f ca="1"/>
        <v>0</v>
      </c>
      <c r="AJ2">
        <f ca="1"/>
        <v>0</v>
      </c>
    </row>
    <row r="3" spans="1:36">
      <c r="A3" t="str">
        <f ca="1"/>
        <v>退社</v>
      </c>
      <c r="B3" t="str">
        <f ca="1"/>
        <v>030802</v>
      </c>
      <c r="C3" t="str">
        <f ca="1"/>
        <v>切粉回収</v>
      </c>
      <c r="D3" t="str">
        <f ca="1"/>
        <v>長江　哲夫</v>
      </c>
      <c r="E3" t="str">
        <f ca="1"/>
        <v>ナガエ　テツオ</v>
      </c>
      <c r="F3" t="str">
        <f ca="1"/>
        <v>男</v>
      </c>
      <c r="G3" t="str">
        <f ca="1"/>
        <v>日本</v>
      </c>
      <c r="H3">
        <f ca="1"/>
        <v>20962</v>
      </c>
      <c r="I3">
        <f ca="1"/>
        <v>68</v>
      </c>
      <c r="J3">
        <f ca="1"/>
        <v>1000</v>
      </c>
      <c r="K3">
        <f ca="1"/>
        <v>0</v>
      </c>
      <c r="L3">
        <f ca="1"/>
        <v>0</v>
      </c>
      <c r="M3" t="str">
        <f ca="1"/>
        <v/>
      </c>
      <c r="N3" t="str">
        <f ca="1"/>
        <v>0</v>
      </c>
      <c r="O3" t="str">
        <f ca="1"/>
        <v/>
      </c>
      <c r="P3">
        <f ca="1"/>
        <v>19.7</v>
      </c>
      <c r="Q3">
        <f ca="1"/>
        <v>600</v>
      </c>
      <c r="R3">
        <f ca="1"/>
        <v>0</v>
      </c>
      <c r="S3" t="str">
        <f ca="1"/>
        <v>　</v>
      </c>
      <c r="T3">
        <f ca="1"/>
        <v>0</v>
      </c>
      <c r="U3">
        <f ca="1"/>
        <v>0</v>
      </c>
      <c r="V3" t="str">
        <f ca="1"/>
        <v>703-8203</v>
      </c>
      <c r="W3" t="str">
        <f ca="1"/>
        <v>岡山県岡山市中区国府市場484</v>
      </c>
      <c r="X3" t="str">
        <f ca="1"/>
        <v>光籐ｺｰﾎﾟ203</v>
      </c>
      <c r="Y3">
        <f ca="1"/>
        <v>0</v>
      </c>
      <c r="Z3">
        <f ca="1"/>
        <v>44409</v>
      </c>
      <c r="AA3">
        <f ca="1"/>
        <v>44849</v>
      </c>
      <c r="AB3">
        <f ca="1"/>
        <v>0</v>
      </c>
      <c r="AC3">
        <f ca="1"/>
        <v>0</v>
      </c>
      <c r="AD3">
        <f ca="1"/>
        <v>0</v>
      </c>
      <c r="AE3">
        <f ca="1"/>
        <v>0</v>
      </c>
      <c r="AF3">
        <f ca="1"/>
        <v>0</v>
      </c>
      <c r="AG3">
        <f ca="1"/>
        <v>0</v>
      </c>
      <c r="AH3">
        <f ca="1"/>
        <v>0</v>
      </c>
      <c r="AI3">
        <f ca="1"/>
        <v>0</v>
      </c>
      <c r="AJ3">
        <f ca="1"/>
        <v>0</v>
      </c>
    </row>
    <row r="4" spans="1:36">
      <c r="A4" t="str">
        <f ca="1"/>
        <v>在職中</v>
      </c>
      <c r="B4" t="str">
        <f ca="1"/>
        <v>030803</v>
      </c>
      <c r="C4" t="str">
        <f ca="1"/>
        <v>切粉回収</v>
      </c>
      <c r="D4" t="str">
        <f ca="1"/>
        <v>寺門　直文</v>
      </c>
      <c r="E4" t="str">
        <f ca="1"/>
        <v>テラカド　ナオフミ</v>
      </c>
      <c r="F4" t="str">
        <f ca="1"/>
        <v>男</v>
      </c>
      <c r="G4" t="str">
        <f ca="1"/>
        <v>日本</v>
      </c>
      <c r="H4">
        <f ca="1"/>
        <v>19982</v>
      </c>
      <c r="I4">
        <f ca="1"/>
        <v>71</v>
      </c>
      <c r="J4">
        <f ca="1"/>
        <v>982</v>
      </c>
      <c r="K4">
        <f ca="1"/>
        <v>0</v>
      </c>
      <c r="L4">
        <f ca="1"/>
        <v>150000</v>
      </c>
      <c r="M4">
        <f ca="1"/>
        <v>7522</v>
      </c>
      <c r="N4" t="str">
        <f ca="1"/>
        <v>0</v>
      </c>
      <c r="O4" t="str">
        <f ca="1"/>
        <v>0</v>
      </c>
      <c r="P4">
        <f ca="1"/>
        <v>6.5</v>
      </c>
      <c r="Q4">
        <f ca="1"/>
        <v>210</v>
      </c>
      <c r="R4">
        <f ca="1"/>
        <v>0</v>
      </c>
      <c r="S4" t="str">
        <f ca="1"/>
        <v>　</v>
      </c>
      <c r="T4">
        <f ca="1"/>
        <v>0</v>
      </c>
      <c r="U4">
        <f ca="1"/>
        <v>0</v>
      </c>
      <c r="V4" t="str">
        <f ca="1"/>
        <v>709-3124</v>
      </c>
      <c r="W4" t="str">
        <f ca="1"/>
        <v>岡山県岡山市北区建部町小倉652</v>
      </c>
      <c r="X4">
        <f ca="1"/>
        <v>0</v>
      </c>
      <c r="Y4">
        <f ca="1"/>
        <v>0</v>
      </c>
      <c r="Z4">
        <f ca="1"/>
        <v>44409</v>
      </c>
      <c r="AA4">
        <f ca="1"/>
        <v>0</v>
      </c>
      <c r="AB4">
        <f ca="1"/>
        <v>0</v>
      </c>
      <c r="AC4">
        <f ca="1"/>
        <v>0</v>
      </c>
      <c r="AD4">
        <f ca="1"/>
        <v>0</v>
      </c>
      <c r="AE4">
        <f ca="1"/>
        <v>0</v>
      </c>
      <c r="AF4">
        <f ca="1"/>
        <v>0</v>
      </c>
      <c r="AG4">
        <f ca="1"/>
        <v>0</v>
      </c>
      <c r="AH4">
        <f ca="1"/>
        <v>0</v>
      </c>
      <c r="AI4">
        <f ca="1"/>
        <v>0</v>
      </c>
      <c r="AJ4">
        <f ca="1"/>
        <v>0</v>
      </c>
    </row>
    <row r="5" spans="1:36">
      <c r="A5" t="str">
        <f ca="1"/>
        <v>在職中</v>
      </c>
      <c r="B5" t="str">
        <f ca="1"/>
        <v>030804</v>
      </c>
      <c r="C5" t="str">
        <f ca="1"/>
        <v>切粉回収</v>
      </c>
      <c r="D5" t="str">
        <f ca="1"/>
        <v>内藤　忠</v>
      </c>
      <c r="E5" t="str">
        <f ca="1"/>
        <v>ナイトウ　タダシ</v>
      </c>
      <c r="F5" t="str">
        <f ca="1"/>
        <v>男</v>
      </c>
      <c r="G5" t="str">
        <f ca="1"/>
        <v>日本</v>
      </c>
      <c r="H5">
        <f ca="1"/>
        <v>21077</v>
      </c>
      <c r="I5">
        <f ca="1"/>
        <v>68</v>
      </c>
      <c r="J5">
        <f ca="1"/>
        <v>1000</v>
      </c>
      <c r="K5">
        <f ca="1"/>
        <v>0</v>
      </c>
      <c r="L5">
        <f ca="1"/>
        <v>170000</v>
      </c>
      <c r="M5">
        <f ca="1"/>
        <v>8525</v>
      </c>
      <c r="N5" t="str">
        <f ca="1"/>
        <v>0</v>
      </c>
      <c r="O5">
        <f ca="1"/>
        <v>15555</v>
      </c>
      <c r="P5">
        <f ca="1"/>
        <v>38.5</v>
      </c>
      <c r="Q5">
        <f ca="1"/>
        <v>600</v>
      </c>
      <c r="R5">
        <f ca="1"/>
        <v>0</v>
      </c>
      <c r="S5" t="str">
        <f ca="1"/>
        <v>　</v>
      </c>
      <c r="T5">
        <f ca="1"/>
        <v>0</v>
      </c>
      <c r="U5">
        <f ca="1"/>
        <v>0</v>
      </c>
      <c r="V5" t="str">
        <f ca="1"/>
        <v>709-1216</v>
      </c>
      <c r="W5" t="str">
        <f ca="1"/>
        <v>岡山県岡山市南区宗津958-3</v>
      </c>
      <c r="X5">
        <f ca="1"/>
        <v>0</v>
      </c>
      <c r="Y5">
        <f ca="1"/>
        <v>0</v>
      </c>
      <c r="Z5">
        <f ca="1"/>
        <v>44409</v>
      </c>
      <c r="AA5">
        <f ca="1"/>
        <v>0</v>
      </c>
      <c r="AB5">
        <f ca="1"/>
        <v>0</v>
      </c>
      <c r="AC5">
        <f ca="1"/>
        <v>0</v>
      </c>
      <c r="AD5">
        <f ca="1"/>
        <v>0</v>
      </c>
      <c r="AE5">
        <f ca="1"/>
        <v>0</v>
      </c>
      <c r="AF5">
        <f ca="1"/>
        <v>0</v>
      </c>
      <c r="AG5">
        <f ca="1"/>
        <v>0</v>
      </c>
      <c r="AH5">
        <f ca="1"/>
        <v>0</v>
      </c>
      <c r="AI5">
        <f ca="1"/>
        <v>0</v>
      </c>
      <c r="AJ5">
        <f ca="1"/>
        <v>0</v>
      </c>
    </row>
    <row r="6" spans="1:36">
      <c r="A6" t="str">
        <f ca="1"/>
        <v>在職中</v>
      </c>
      <c r="B6" t="str">
        <f ca="1"/>
        <v>030805</v>
      </c>
      <c r="C6" t="str">
        <f ca="1"/>
        <v>切粉回収</v>
      </c>
      <c r="D6" t="str">
        <f ca="1"/>
        <v>三宅　実</v>
      </c>
      <c r="E6" t="str">
        <f ca="1"/>
        <v>ミヤケ　ミノル</v>
      </c>
      <c r="F6" t="str">
        <f ca="1"/>
        <v>男</v>
      </c>
      <c r="G6" t="str">
        <f ca="1"/>
        <v>日本</v>
      </c>
      <c r="H6">
        <f ca="1"/>
        <v>19151</v>
      </c>
      <c r="I6">
        <f ca="1"/>
        <v>73</v>
      </c>
      <c r="J6">
        <f ca="1"/>
        <v>982</v>
      </c>
      <c r="K6">
        <f ca="1"/>
        <v>0</v>
      </c>
      <c r="L6">
        <f ca="1"/>
        <v>150000</v>
      </c>
      <c r="M6">
        <f ca="1"/>
        <v>7522</v>
      </c>
      <c r="N6" t="str">
        <f ca="1"/>
        <v>0</v>
      </c>
      <c r="O6" t="str">
        <f ca="1"/>
        <v>0</v>
      </c>
      <c r="P6">
        <f ca="1"/>
        <v>10</v>
      </c>
      <c r="Q6">
        <f ca="1"/>
        <v>320</v>
      </c>
      <c r="R6">
        <f ca="1"/>
        <v>0</v>
      </c>
      <c r="S6" t="str">
        <f ca="1"/>
        <v>　</v>
      </c>
      <c r="T6">
        <f ca="1"/>
        <v>0</v>
      </c>
      <c r="U6">
        <f ca="1"/>
        <v>0</v>
      </c>
      <c r="V6" t="str">
        <f ca="1"/>
        <v>709-0802</v>
      </c>
      <c r="W6" t="str">
        <f ca="1"/>
        <v>岡山県赤磐市桜ヶ丘西10丁目26番2号</v>
      </c>
      <c r="X6" t="str">
        <f ca="1"/>
        <v>ﾊｰﾓﾆｰｺｰﾄ201</v>
      </c>
      <c r="Y6">
        <f ca="1"/>
        <v>0</v>
      </c>
      <c r="Z6">
        <f ca="1"/>
        <v>44409</v>
      </c>
      <c r="AA6">
        <f ca="1"/>
        <v>0</v>
      </c>
      <c r="AB6">
        <f ca="1"/>
        <v>0</v>
      </c>
      <c r="AC6">
        <f ca="1"/>
        <v>0</v>
      </c>
      <c r="AD6">
        <f ca="1"/>
        <v>0</v>
      </c>
      <c r="AE6">
        <f ca="1"/>
        <v>0</v>
      </c>
      <c r="AF6">
        <f ca="1"/>
        <v>0</v>
      </c>
      <c r="AG6">
        <f ca="1"/>
        <v>0</v>
      </c>
      <c r="AH6">
        <f ca="1"/>
        <v>0</v>
      </c>
      <c r="AI6">
        <f ca="1"/>
        <v>0</v>
      </c>
      <c r="AJ6">
        <f ca="1"/>
        <v>0</v>
      </c>
    </row>
    <row r="7" spans="1:36">
      <c r="A7" t="str">
        <f ca="1"/>
        <v>退社</v>
      </c>
      <c r="B7" t="str">
        <f ca="1"/>
        <v>030806</v>
      </c>
      <c r="C7" t="str">
        <f ca="1"/>
        <v>切粉回収</v>
      </c>
      <c r="D7" t="str">
        <f ca="1"/>
        <v>竹内　孝</v>
      </c>
      <c r="E7" t="str">
        <f ca="1"/>
        <v>タケウチ　タカシ</v>
      </c>
      <c r="F7" t="str">
        <f ca="1"/>
        <v>男</v>
      </c>
      <c r="G7" t="str">
        <f ca="1"/>
        <v>日本</v>
      </c>
      <c r="H7">
        <f ca="1"/>
        <v>22639</v>
      </c>
      <c r="I7">
        <f ca="1"/>
        <v>63</v>
      </c>
      <c r="J7">
        <f ca="1"/>
        <v>1000</v>
      </c>
      <c r="K7">
        <f ca="1"/>
        <v>0</v>
      </c>
      <c r="L7">
        <f ca="1"/>
        <v>170000</v>
      </c>
      <c r="M7">
        <f ca="1"/>
        <v>8525</v>
      </c>
      <c r="N7">
        <f ca="1"/>
        <v>1351.5</v>
      </c>
      <c r="O7">
        <f ca="1"/>
        <v>15555</v>
      </c>
      <c r="P7">
        <f ca="1"/>
        <v>9.6</v>
      </c>
      <c r="Q7">
        <f ca="1"/>
        <v>310</v>
      </c>
      <c r="R7">
        <f ca="1"/>
        <v>0</v>
      </c>
      <c r="S7" t="str">
        <f ca="1"/>
        <v>　</v>
      </c>
      <c r="T7">
        <f ca="1"/>
        <v>0</v>
      </c>
      <c r="U7">
        <f ca="1"/>
        <v>0</v>
      </c>
      <c r="V7" t="str">
        <f ca="1"/>
        <v>709-0721</v>
      </c>
      <c r="W7" t="str">
        <f ca="1"/>
        <v>岡山県赤磐市桜が丘東6丁目6-603</v>
      </c>
      <c r="X7">
        <f ca="1"/>
        <v>0</v>
      </c>
      <c r="Y7">
        <f ca="1"/>
        <v>0</v>
      </c>
      <c r="Z7">
        <f ca="1"/>
        <v>44409</v>
      </c>
      <c r="AA7">
        <f ca="1"/>
        <v>45930</v>
      </c>
      <c r="AB7">
        <f ca="1"/>
        <v>0</v>
      </c>
      <c r="AC7">
        <f ca="1"/>
        <v>0</v>
      </c>
      <c r="AD7">
        <f ca="1"/>
        <v>0</v>
      </c>
      <c r="AE7">
        <f ca="1"/>
        <v>0</v>
      </c>
      <c r="AF7">
        <f ca="1"/>
        <v>0</v>
      </c>
      <c r="AG7">
        <f ca="1"/>
        <v>0</v>
      </c>
      <c r="AH7">
        <f ca="1"/>
        <v>0</v>
      </c>
      <c r="AI7">
        <f ca="1"/>
        <v>0</v>
      </c>
      <c r="AJ7">
        <f ca="1"/>
        <v>0</v>
      </c>
    </row>
    <row r="8" spans="1:36">
      <c r="A8" t="str">
        <f ca="1"/>
        <v>退社</v>
      </c>
      <c r="B8" t="str">
        <f ca="1"/>
        <v>030807</v>
      </c>
      <c r="C8" t="str">
        <f ca="1"/>
        <v>切粉回収</v>
      </c>
      <c r="D8" t="str">
        <f ca="1"/>
        <v>下谷　芳明</v>
      </c>
      <c r="E8" t="str">
        <f ca="1"/>
        <v>シモタニ　ヨシアキ</v>
      </c>
      <c r="F8" t="str">
        <f ca="1"/>
        <v>男</v>
      </c>
      <c r="G8" t="str">
        <f ca="1"/>
        <v>日本</v>
      </c>
      <c r="H8">
        <f ca="1"/>
        <v>20861</v>
      </c>
      <c r="I8">
        <f ca="1"/>
        <v>68</v>
      </c>
      <c r="J8">
        <f ca="1"/>
        <v>0</v>
      </c>
      <c r="K8">
        <f ca="1"/>
        <v>0</v>
      </c>
      <c r="L8">
        <f ca="1"/>
        <v>0</v>
      </c>
      <c r="M8" t="str">
        <f ca="1"/>
        <v/>
      </c>
      <c r="N8" t="str">
        <f ca="1"/>
        <v>0</v>
      </c>
      <c r="O8" t="str">
        <f ca="1"/>
        <v/>
      </c>
      <c r="P8">
        <f ca="1"/>
        <v>0</v>
      </c>
      <c r="Q8">
        <f ca="1"/>
        <v>0</v>
      </c>
      <c r="R8">
        <f ca="1"/>
        <v>0</v>
      </c>
      <c r="S8">
        <f ca="1"/>
        <v>0</v>
      </c>
      <c r="T8">
        <f ca="1"/>
        <v>0</v>
      </c>
      <c r="U8">
        <f ca="1"/>
        <v>0</v>
      </c>
      <c r="V8" t="str">
        <f ca="1"/>
        <v>703-8201</v>
      </c>
      <c r="W8" t="str">
        <f ca="1"/>
        <v>岡山県岡山市中区四御神211-19</v>
      </c>
      <c r="X8">
        <f ca="1"/>
        <v>0</v>
      </c>
      <c r="Y8">
        <f ca="1"/>
        <v>0</v>
      </c>
      <c r="Z8">
        <f ca="1"/>
        <v>44409</v>
      </c>
      <c r="AA8">
        <f ca="1"/>
        <v>44561</v>
      </c>
      <c r="AB8">
        <f ca="1"/>
        <v>0</v>
      </c>
      <c r="AC8">
        <f ca="1"/>
        <v>0</v>
      </c>
      <c r="AD8">
        <f ca="1"/>
        <v>0</v>
      </c>
      <c r="AE8">
        <f ca="1"/>
        <v>0</v>
      </c>
      <c r="AF8">
        <f ca="1"/>
        <v>0</v>
      </c>
      <c r="AG8">
        <f ca="1"/>
        <v>0</v>
      </c>
      <c r="AH8">
        <f ca="1"/>
        <v>0</v>
      </c>
      <c r="AI8">
        <f ca="1"/>
        <v>0</v>
      </c>
      <c r="AJ8">
        <f ca="1"/>
        <v>0</v>
      </c>
    </row>
    <row r="9" spans="1:36">
      <c r="A9" t="str">
        <f ca="1"/>
        <v>在職中</v>
      </c>
      <c r="B9" t="str">
        <f ca="1"/>
        <v>030808</v>
      </c>
      <c r="C9" t="str">
        <f ca="1"/>
        <v>切粉回収</v>
      </c>
      <c r="D9" t="str">
        <f ca="1"/>
        <v>佐々野　修吉</v>
      </c>
      <c r="E9" t="str">
        <f ca="1"/>
        <v>ササノ　シュウキチ</v>
      </c>
      <c r="F9" t="str">
        <f ca="1"/>
        <v>男</v>
      </c>
      <c r="G9" t="str">
        <f ca="1"/>
        <v>日本</v>
      </c>
      <c r="H9">
        <f ca="1"/>
        <v>19464</v>
      </c>
      <c r="I9">
        <f ca="1"/>
        <v>72</v>
      </c>
      <c r="J9">
        <f ca="1"/>
        <v>982</v>
      </c>
      <c r="K9">
        <f ca="1"/>
        <v>0</v>
      </c>
      <c r="L9">
        <f ca="1"/>
        <v>190000</v>
      </c>
      <c r="M9">
        <f ca="1"/>
        <v>9528</v>
      </c>
      <c r="N9" t="str">
        <f ca="1"/>
        <v>0</v>
      </c>
      <c r="O9" t="str">
        <f ca="1"/>
        <v>0</v>
      </c>
      <c r="P9">
        <f ca="1"/>
        <v>18.5</v>
      </c>
      <c r="Q9">
        <f ca="1"/>
        <v>600</v>
      </c>
      <c r="R9">
        <f ca="1"/>
        <v>0</v>
      </c>
      <c r="S9" t="str">
        <f ca="1"/>
        <v>　</v>
      </c>
      <c r="T9">
        <f ca="1"/>
        <v>0</v>
      </c>
      <c r="U9">
        <f ca="1"/>
        <v>0</v>
      </c>
      <c r="V9" t="str">
        <f ca="1"/>
        <v>703-8201</v>
      </c>
      <c r="W9" t="str">
        <f ca="1"/>
        <v>岡山県岡山市中区四御神211-12</v>
      </c>
      <c r="X9">
        <f ca="1"/>
        <v>0</v>
      </c>
      <c r="Y9">
        <f ca="1"/>
        <v>0</v>
      </c>
      <c r="Z9">
        <f ca="1"/>
        <v>44409</v>
      </c>
      <c r="AA9">
        <f ca="1"/>
        <v>0</v>
      </c>
      <c r="AB9">
        <f ca="1"/>
        <v>0</v>
      </c>
      <c r="AC9">
        <f ca="1"/>
        <v>0</v>
      </c>
      <c r="AD9">
        <f ca="1"/>
        <v>0</v>
      </c>
      <c r="AE9">
        <f ca="1"/>
        <v>0</v>
      </c>
      <c r="AF9">
        <f ca="1"/>
        <v>0</v>
      </c>
      <c r="AG9">
        <f ca="1"/>
        <v>0</v>
      </c>
      <c r="AH9">
        <f ca="1"/>
        <v>0</v>
      </c>
      <c r="AI9">
        <f ca="1"/>
        <v>0</v>
      </c>
      <c r="AJ9">
        <f ca="1"/>
        <v>0</v>
      </c>
    </row>
    <row r="10" spans="1:36">
      <c r="A10" t="str">
        <f ca="1"/>
        <v>退社</v>
      </c>
      <c r="B10" t="str">
        <f ca="1"/>
        <v>030809</v>
      </c>
      <c r="C10" t="str">
        <f ca="1"/>
        <v>切粉回収</v>
      </c>
      <c r="D10" t="str">
        <f ca="1"/>
        <v>岩尾　勝夫</v>
      </c>
      <c r="E10" t="str">
        <f ca="1"/>
        <v>イワオ　ヒデオ</v>
      </c>
      <c r="F10" t="str">
        <f ca="1"/>
        <v>男</v>
      </c>
      <c r="G10" t="str">
        <f ca="1"/>
        <v>日本</v>
      </c>
      <c r="H10">
        <f ca="1"/>
        <v>19291</v>
      </c>
      <c r="I10">
        <f ca="1"/>
        <v>73</v>
      </c>
      <c r="J10">
        <f ca="1"/>
        <v>932</v>
      </c>
      <c r="K10" t="str">
        <f ca="1"/>
        <v>入社900　23/9/16~932</v>
      </c>
      <c r="L10">
        <f ca="1"/>
        <v>0</v>
      </c>
      <c r="M10" t="str">
        <f ca="1"/>
        <v/>
      </c>
      <c r="N10" t="str">
        <f ca="1"/>
        <v>0</v>
      </c>
      <c r="O10" t="str">
        <f ca="1"/>
        <v>0</v>
      </c>
      <c r="P10">
        <f ca="1"/>
        <v>3.4</v>
      </c>
      <c r="Q10">
        <f ca="1"/>
        <v>110</v>
      </c>
      <c r="R10">
        <f ca="1"/>
        <v>0</v>
      </c>
      <c r="S10" t="str">
        <f ca="1"/>
        <v>　</v>
      </c>
      <c r="T10">
        <f ca="1"/>
        <v>0</v>
      </c>
      <c r="U10">
        <f ca="1"/>
        <v>0</v>
      </c>
      <c r="V10" t="str">
        <f ca="1"/>
        <v>709-0631</v>
      </c>
      <c r="W10" t="str">
        <f ca="1"/>
        <v>岡山県岡山市北区御津新庄1947-1</v>
      </c>
      <c r="X10">
        <f ca="1"/>
        <v>0</v>
      </c>
      <c r="Y10">
        <f ca="1"/>
        <v>0</v>
      </c>
      <c r="Z10">
        <f ca="1"/>
        <v>44409</v>
      </c>
      <c r="AA10">
        <f ca="1"/>
        <v>45731</v>
      </c>
      <c r="AB10">
        <f ca="1"/>
        <v>0</v>
      </c>
      <c r="AC10">
        <f ca="1"/>
        <v>0</v>
      </c>
      <c r="AD10">
        <f ca="1"/>
        <v>0</v>
      </c>
      <c r="AE10">
        <f ca="1"/>
        <v>0</v>
      </c>
      <c r="AF10">
        <f ca="1"/>
        <v>0</v>
      </c>
      <c r="AG10">
        <f ca="1"/>
        <v>0</v>
      </c>
      <c r="AH10">
        <f ca="1"/>
        <v>0</v>
      </c>
      <c r="AI10">
        <f ca="1"/>
        <v>0</v>
      </c>
      <c r="AJ10">
        <f ca="1"/>
        <v>0</v>
      </c>
    </row>
    <row r="11" spans="1:36">
      <c r="A11" t="str">
        <f ca="1"/>
        <v>在職中</v>
      </c>
      <c r="B11" t="str">
        <f ca="1"/>
        <v>030810</v>
      </c>
      <c r="C11" t="str">
        <f ca="1"/>
        <v>切粉回収</v>
      </c>
      <c r="D11" t="str">
        <f ca="1"/>
        <v>西本　八壽裕</v>
      </c>
      <c r="E11" t="str">
        <f ca="1"/>
        <v>ニシモト　ヤスヒロ</v>
      </c>
      <c r="F11" t="str">
        <f ca="1"/>
        <v>男</v>
      </c>
      <c r="G11" t="str">
        <f ca="1"/>
        <v>日本</v>
      </c>
      <c r="H11">
        <f ca="1"/>
        <v>18658</v>
      </c>
      <c r="I11">
        <f ca="1"/>
        <v>74</v>
      </c>
      <c r="J11">
        <f ca="1"/>
        <v>982</v>
      </c>
      <c r="K11">
        <f ca="1"/>
        <v>0</v>
      </c>
      <c r="L11">
        <f ca="1"/>
        <v>170000</v>
      </c>
      <c r="M11">
        <f ca="1"/>
        <v>8525</v>
      </c>
      <c r="N11" t="str">
        <f ca="1"/>
        <v>0</v>
      </c>
      <c r="O11" t="str">
        <f ca="1"/>
        <v>0</v>
      </c>
      <c r="P11">
        <f ca="1"/>
        <v>1.8</v>
      </c>
      <c r="Q11">
        <f ca="1"/>
        <v>60</v>
      </c>
      <c r="R11">
        <f ca="1"/>
        <v>0</v>
      </c>
      <c r="S11" t="str">
        <f ca="1"/>
        <v>　</v>
      </c>
      <c r="T11">
        <f ca="1"/>
        <v>0</v>
      </c>
      <c r="U11">
        <f ca="1"/>
        <v>0</v>
      </c>
      <c r="V11" t="str">
        <f ca="1"/>
        <v>709-2106</v>
      </c>
      <c r="W11" t="str">
        <f ca="1"/>
        <v>岡山県岡山市北区御津新庄2869-56</v>
      </c>
      <c r="X11">
        <f ca="1"/>
        <v>0</v>
      </c>
      <c r="Y11">
        <f ca="1"/>
        <v>0</v>
      </c>
      <c r="Z11">
        <f ca="1"/>
        <v>44409</v>
      </c>
      <c r="AA11">
        <f ca="1"/>
        <v>0</v>
      </c>
      <c r="AB11">
        <f ca="1"/>
        <v>0</v>
      </c>
      <c r="AC11">
        <f ca="1"/>
        <v>0</v>
      </c>
      <c r="AD11">
        <f ca="1"/>
        <v>0</v>
      </c>
      <c r="AE11">
        <f ca="1"/>
        <v>0</v>
      </c>
      <c r="AF11">
        <f ca="1"/>
        <v>0</v>
      </c>
      <c r="AG11">
        <f ca="1"/>
        <v>0</v>
      </c>
      <c r="AH11">
        <f ca="1"/>
        <v>0</v>
      </c>
      <c r="AI11">
        <f ca="1"/>
        <v>0</v>
      </c>
      <c r="AJ11">
        <f ca="1"/>
        <v>0</v>
      </c>
    </row>
    <row r="12" spans="1:36">
      <c r="A12" t="str">
        <f ca="1"/>
        <v>退社</v>
      </c>
      <c r="B12" t="str">
        <f ca="1"/>
        <v>030811</v>
      </c>
      <c r="C12" t="str">
        <f ca="1"/>
        <v>切粉回収</v>
      </c>
      <c r="D12" t="str">
        <f ca="1"/>
        <v>宮田　明昇</v>
      </c>
      <c r="E12" t="str">
        <f ca="1"/>
        <v>ミヤタ　アキノリ</v>
      </c>
      <c r="F12" t="str">
        <f ca="1"/>
        <v>男</v>
      </c>
      <c r="G12" t="str">
        <f ca="1"/>
        <v>日本</v>
      </c>
      <c r="H12">
        <f ca="1"/>
        <v>34676</v>
      </c>
      <c r="I12">
        <f ca="1"/>
        <v>31</v>
      </c>
      <c r="J12">
        <f ca="1"/>
        <v>850</v>
      </c>
      <c r="K12">
        <f ca="1"/>
        <v>0</v>
      </c>
      <c r="L12">
        <f ca="1"/>
        <v>0</v>
      </c>
      <c r="M12" t="str">
        <f ca="1"/>
        <v/>
      </c>
      <c r="N12" t="str">
        <f ca="1"/>
        <v>0</v>
      </c>
      <c r="O12" t="str">
        <f ca="1"/>
        <v/>
      </c>
      <c r="P12">
        <f ca="1"/>
        <v>32.5</v>
      </c>
      <c r="Q12">
        <f ca="1"/>
        <v>600</v>
      </c>
      <c r="R12">
        <f ca="1"/>
        <v>0</v>
      </c>
      <c r="S12" t="str">
        <f ca="1"/>
        <v>　</v>
      </c>
      <c r="T12">
        <f ca="1"/>
        <v>0</v>
      </c>
      <c r="U12">
        <f ca="1"/>
        <v>0</v>
      </c>
      <c r="V12" t="str">
        <f ca="1"/>
        <v>703-8234</v>
      </c>
      <c r="W12" t="str">
        <f ca="1"/>
        <v>岡山県岡山市中区沢田7-11</v>
      </c>
      <c r="X12" t="str">
        <f ca="1"/>
        <v>ｸﾚｾｰﾙB-102号</v>
      </c>
      <c r="Y12">
        <f ca="1"/>
        <v>0</v>
      </c>
      <c r="Z12">
        <f ca="1"/>
        <v>44409</v>
      </c>
      <c r="AA12">
        <f ca="1"/>
        <v>44957</v>
      </c>
      <c r="AB12">
        <f ca="1"/>
        <v>0</v>
      </c>
      <c r="AC12">
        <f ca="1"/>
        <v>0</v>
      </c>
      <c r="AD12">
        <f ca="1"/>
        <v>0</v>
      </c>
      <c r="AE12">
        <f ca="1"/>
        <v>0</v>
      </c>
      <c r="AF12">
        <f ca="1"/>
        <v>0</v>
      </c>
      <c r="AG12">
        <f ca="1"/>
        <v>0</v>
      </c>
      <c r="AH12">
        <f ca="1"/>
        <v>0</v>
      </c>
      <c r="AI12">
        <f ca="1"/>
        <v>0</v>
      </c>
      <c r="AJ12">
        <f ca="1"/>
        <v>0</v>
      </c>
    </row>
    <row r="13" spans="1:36">
      <c r="A13" t="str">
        <f ca="1"/>
        <v>退社</v>
      </c>
      <c r="B13" t="str">
        <f ca="1"/>
        <v>030813</v>
      </c>
      <c r="C13" t="str">
        <f ca="1"/>
        <v>切粉回収</v>
      </c>
      <c r="D13" t="str">
        <f ca="1"/>
        <v>PUPUTO PRASETYO</v>
      </c>
      <c r="E13" t="str">
        <f ca="1"/>
        <v>ププト　プラセティヨ</v>
      </c>
      <c r="F13" t="str">
        <f ca="1"/>
        <v>男</v>
      </c>
      <c r="G13" t="str">
        <f ca="1"/>
        <v>ｲﾝﾄﾞﾈｼｱ</v>
      </c>
      <c r="H13">
        <f ca="1"/>
        <v>36484</v>
      </c>
      <c r="I13">
        <f ca="1"/>
        <v>26</v>
      </c>
      <c r="J13">
        <f ca="1"/>
        <v>880</v>
      </c>
      <c r="K13">
        <f ca="1"/>
        <v>0</v>
      </c>
      <c r="L13">
        <f ca="1"/>
        <v>0</v>
      </c>
      <c r="M13" t="str">
        <f ca="1"/>
        <v/>
      </c>
      <c r="N13" t="str">
        <f ca="1"/>
        <v>0</v>
      </c>
      <c r="O13" t="str">
        <f ca="1"/>
        <v/>
      </c>
      <c r="P13">
        <f ca="1"/>
        <v>0</v>
      </c>
      <c r="Q13">
        <f ca="1"/>
        <v>0</v>
      </c>
      <c r="R13">
        <f ca="1"/>
        <v>0</v>
      </c>
      <c r="S13">
        <f ca="1"/>
        <v>44611</v>
      </c>
      <c r="T13" t="str">
        <f ca="1"/>
        <v>残り期限90日!</v>
      </c>
      <c r="U13" t="str">
        <f ca="1"/>
        <v>特定活動</v>
      </c>
      <c r="V13" t="str">
        <f ca="1"/>
        <v>709-2107</v>
      </c>
      <c r="W13" t="str">
        <f ca="1"/>
        <v>岡山県岡山市北区御津矢原288番地1</v>
      </c>
      <c r="X13" t="str">
        <f ca="1"/>
        <v>ｸﾞﾗﾝﾃﾞｰｻﾞ202</v>
      </c>
      <c r="Y13">
        <f ca="1"/>
        <v>44409</v>
      </c>
      <c r="Z13">
        <f ca="1"/>
        <v>44409</v>
      </c>
      <c r="AA13">
        <f ca="1"/>
        <v>44708</v>
      </c>
      <c r="AB13">
        <f ca="1"/>
        <v>0</v>
      </c>
      <c r="AC13">
        <f ca="1"/>
        <v>0</v>
      </c>
      <c r="AD13">
        <f ca="1"/>
        <v>0</v>
      </c>
      <c r="AE13">
        <f ca="1"/>
        <v>0</v>
      </c>
      <c r="AF13">
        <f ca="1"/>
        <v>0</v>
      </c>
      <c r="AG13">
        <f ca="1"/>
        <v>0</v>
      </c>
      <c r="AH13">
        <f ca="1"/>
        <v>0</v>
      </c>
      <c r="AI13">
        <f ca="1"/>
        <v>0</v>
      </c>
      <c r="AJ13">
        <f ca="1"/>
        <v>0</v>
      </c>
    </row>
    <row r="14" spans="1:36">
      <c r="A14" t="str">
        <f ca="1"/>
        <v>退社</v>
      </c>
      <c r="B14" t="str">
        <f ca="1"/>
        <v>030814</v>
      </c>
      <c r="C14" t="str">
        <f ca="1"/>
        <v>切粉回収</v>
      </c>
      <c r="D14" t="str">
        <f ca="1"/>
        <v>YUDHA ARDI HERMAWAN</v>
      </c>
      <c r="E14" t="str">
        <f ca="1"/>
        <v>ユダ　アルディ　ヘルマワン</v>
      </c>
      <c r="F14" t="str">
        <f ca="1"/>
        <v>男</v>
      </c>
      <c r="G14" t="str">
        <f ca="1"/>
        <v>ｲﾝﾄﾞﾈｼｱ</v>
      </c>
      <c r="H14">
        <f ca="1"/>
        <v>35171</v>
      </c>
      <c r="I14">
        <f ca="1"/>
        <v>29</v>
      </c>
      <c r="J14">
        <f ca="1"/>
        <v>900</v>
      </c>
      <c r="K14">
        <f ca="1"/>
        <v>0</v>
      </c>
      <c r="L14">
        <f ca="1"/>
        <v>0</v>
      </c>
      <c r="M14" t="str">
        <f ca="1"/>
        <v/>
      </c>
      <c r="N14" t="str">
        <f ca="1"/>
        <v>0</v>
      </c>
      <c r="O14" t="str">
        <f ca="1"/>
        <v/>
      </c>
      <c r="P14">
        <f ca="1"/>
        <v>0</v>
      </c>
      <c r="Q14">
        <f ca="1"/>
        <v>0</v>
      </c>
      <c r="R14">
        <f ca="1"/>
        <v>0</v>
      </c>
      <c r="S14">
        <f ca="1"/>
        <v>44726</v>
      </c>
      <c r="T14" t="str">
        <f ca="1"/>
        <v>残り期限90日!</v>
      </c>
      <c r="U14" t="str">
        <f ca="1"/>
        <v>特定活動</v>
      </c>
      <c r="V14" t="str">
        <f ca="1"/>
        <v>709-2107</v>
      </c>
      <c r="W14" t="str">
        <f ca="1"/>
        <v xml:space="preserve">岡山県岡山市北区御津矢原288番地1 </v>
      </c>
      <c r="X14" t="str">
        <f ca="1"/>
        <v>ｸﾞﾗﾝﾃﾞｰｻﾞ201</v>
      </c>
      <c r="Y14">
        <f ca="1"/>
        <v>44409</v>
      </c>
      <c r="Z14">
        <f ca="1"/>
        <v>44409</v>
      </c>
      <c r="AA14">
        <f ca="1"/>
        <v>44680</v>
      </c>
      <c r="AB14">
        <f ca="1"/>
        <v>0</v>
      </c>
      <c r="AC14">
        <f ca="1"/>
        <v>0</v>
      </c>
      <c r="AD14">
        <f ca="1"/>
        <v>0</v>
      </c>
      <c r="AE14">
        <f ca="1"/>
        <v>0</v>
      </c>
      <c r="AF14">
        <f ca="1"/>
        <v>0</v>
      </c>
      <c r="AG14">
        <f ca="1"/>
        <v>0</v>
      </c>
      <c r="AH14">
        <f ca="1"/>
        <v>0</v>
      </c>
      <c r="AI14">
        <f ca="1"/>
        <v>0</v>
      </c>
      <c r="AJ14">
        <f ca="1"/>
        <v>0</v>
      </c>
    </row>
    <row r="15" spans="1:36">
      <c r="A15" t="str">
        <f ca="1"/>
        <v>退社</v>
      </c>
      <c r="B15" t="str">
        <f ca="1"/>
        <v>030815</v>
      </c>
      <c r="C15" t="str">
        <f ca="1"/>
        <v>切粉回収</v>
      </c>
      <c r="D15" t="str">
        <f ca="1"/>
        <v>IKORI BILI ALDA</v>
      </c>
      <c r="E15" t="str">
        <f ca="1"/>
        <v>イコリ　ビリ　アルダ</v>
      </c>
      <c r="F15" t="str">
        <f ca="1"/>
        <v>男</v>
      </c>
      <c r="G15" t="str">
        <f ca="1"/>
        <v>ｲﾝﾄﾞﾈｼｱ</v>
      </c>
      <c r="H15">
        <f ca="1"/>
        <v>35959</v>
      </c>
      <c r="I15">
        <f ca="1"/>
        <v>27</v>
      </c>
      <c r="J15">
        <f ca="1"/>
        <v>880</v>
      </c>
      <c r="K15">
        <f ca="1"/>
        <v>0</v>
      </c>
      <c r="L15">
        <f ca="1"/>
        <v>0</v>
      </c>
      <c r="M15" t="str">
        <f ca="1"/>
        <v/>
      </c>
      <c r="N15" t="str">
        <f ca="1"/>
        <v>0</v>
      </c>
      <c r="O15" t="str">
        <f ca="1"/>
        <v/>
      </c>
      <c r="P15">
        <f ca="1"/>
        <v>0</v>
      </c>
      <c r="Q15">
        <f ca="1"/>
        <v>0</v>
      </c>
      <c r="R15">
        <f ca="1"/>
        <v>-880</v>
      </c>
      <c r="S15">
        <f ca="1"/>
        <v>0</v>
      </c>
      <c r="T15">
        <f ca="1"/>
        <v>0</v>
      </c>
      <c r="U15" t="str">
        <f ca="1"/>
        <v>技能実習2号</v>
      </c>
      <c r="V15" t="str">
        <f ca="1"/>
        <v>709-2107</v>
      </c>
      <c r="W15" t="str">
        <f ca="1"/>
        <v>岡山県岡山市北区御津矢原294-1</v>
      </c>
      <c r="X15" t="str">
        <f ca="1"/>
        <v>成広矢原ｺｰﾎﾟⅢ103号</v>
      </c>
      <c r="Y15">
        <f ca="1"/>
        <v>0</v>
      </c>
      <c r="Z15">
        <f ca="1"/>
        <v>0</v>
      </c>
      <c r="AA15">
        <f ca="1"/>
        <v>44498</v>
      </c>
      <c r="AB15">
        <f ca="1"/>
        <v>0</v>
      </c>
      <c r="AC15">
        <f ca="1"/>
        <v>0</v>
      </c>
      <c r="AD15">
        <f ca="1"/>
        <v>0</v>
      </c>
      <c r="AE15">
        <f ca="1"/>
        <v>0</v>
      </c>
      <c r="AF15">
        <f ca="1"/>
        <v>0</v>
      </c>
      <c r="AG15">
        <f ca="1"/>
        <v>0</v>
      </c>
      <c r="AH15">
        <f ca="1"/>
        <v>0</v>
      </c>
      <c r="AI15">
        <f ca="1"/>
        <v>0</v>
      </c>
      <c r="AJ15">
        <f ca="1"/>
        <v>0</v>
      </c>
    </row>
    <row r="16" spans="1:36">
      <c r="A16" t="str">
        <f ca="1"/>
        <v>退社</v>
      </c>
      <c r="B16" t="str">
        <f ca="1"/>
        <v>030816</v>
      </c>
      <c r="C16" t="str">
        <f ca="1"/>
        <v>切粉回収</v>
      </c>
      <c r="D16" t="str">
        <f ca="1"/>
        <v>MUHAMMAD KHOIRUR RIFAN　</v>
      </c>
      <c r="E16" t="str">
        <f ca="1"/>
        <v>ムハンマド　コイルル　リファン</v>
      </c>
      <c r="F16" t="str">
        <f ca="1"/>
        <v>男</v>
      </c>
      <c r="G16" t="str">
        <f ca="1"/>
        <v>ｲﾝﾄﾞﾈｼｱ</v>
      </c>
      <c r="H16">
        <f ca="1"/>
        <v>35744</v>
      </c>
      <c r="I16">
        <f ca="1"/>
        <v>28</v>
      </c>
      <c r="J16">
        <f ca="1"/>
        <v>900</v>
      </c>
      <c r="K16">
        <f ca="1"/>
        <v>0</v>
      </c>
      <c r="L16">
        <f ca="1"/>
        <v>0</v>
      </c>
      <c r="M16" t="str">
        <f ca="1"/>
        <v/>
      </c>
      <c r="N16" t="str">
        <f ca="1"/>
        <v>0</v>
      </c>
      <c r="O16" t="str">
        <f ca="1"/>
        <v/>
      </c>
      <c r="P16">
        <f ca="1"/>
        <v>0</v>
      </c>
      <c r="Q16">
        <f ca="1"/>
        <v>0</v>
      </c>
      <c r="R16">
        <f ca="1"/>
        <v>0</v>
      </c>
      <c r="S16">
        <f ca="1"/>
        <v>44726</v>
      </c>
      <c r="T16" t="str">
        <f ca="1"/>
        <v>残り期限90日!</v>
      </c>
      <c r="U16" t="str">
        <f ca="1"/>
        <v>特定活動</v>
      </c>
      <c r="V16" t="str">
        <f ca="1"/>
        <v>709-2107</v>
      </c>
      <c r="W16" t="str">
        <f ca="1"/>
        <v xml:space="preserve">岡山県岡山市北区御津矢原288番地1 </v>
      </c>
      <c r="X16" t="str">
        <f ca="1"/>
        <v>ｸﾞﾗﾝﾃﾞｰｻﾞ201</v>
      </c>
      <c r="Y16">
        <f ca="1"/>
        <v>44409</v>
      </c>
      <c r="Z16">
        <f ca="1"/>
        <v>44409</v>
      </c>
      <c r="AA16">
        <f ca="1"/>
        <v>44666</v>
      </c>
      <c r="AB16">
        <f ca="1"/>
        <v>0</v>
      </c>
      <c r="AC16">
        <f ca="1"/>
        <v>0</v>
      </c>
      <c r="AD16">
        <f ca="1"/>
        <v>0</v>
      </c>
      <c r="AE16">
        <f ca="1"/>
        <v>0</v>
      </c>
      <c r="AF16">
        <f ca="1"/>
        <v>0</v>
      </c>
      <c r="AG16">
        <f ca="1"/>
        <v>0</v>
      </c>
      <c r="AH16">
        <f ca="1"/>
        <v>0</v>
      </c>
      <c r="AI16">
        <f ca="1"/>
        <v>0</v>
      </c>
      <c r="AJ16">
        <f ca="1"/>
        <v>0</v>
      </c>
    </row>
    <row r="17" spans="1:36">
      <c r="A17" t="str">
        <f ca="1"/>
        <v>退社</v>
      </c>
      <c r="B17" t="str">
        <f ca="1"/>
        <v>030817</v>
      </c>
      <c r="C17" t="str">
        <f ca="1"/>
        <v>切粉回収</v>
      </c>
      <c r="D17" t="str">
        <f ca="1"/>
        <v>RIDO GUSTI PRATAMA</v>
      </c>
      <c r="E17" t="str">
        <f ca="1"/>
        <v>リド　グスティ　プラタマ</v>
      </c>
      <c r="F17" t="str">
        <f ca="1"/>
        <v>男</v>
      </c>
      <c r="G17" t="str">
        <f ca="1"/>
        <v>ｲﾝﾄﾞﾈｼｱ</v>
      </c>
      <c r="H17">
        <f ca="1"/>
        <v>36221</v>
      </c>
      <c r="I17">
        <f ca="1"/>
        <v>26</v>
      </c>
      <c r="J17">
        <f ca="1"/>
        <v>880</v>
      </c>
      <c r="K17">
        <f ca="1"/>
        <v>0</v>
      </c>
      <c r="L17">
        <f ca="1"/>
        <v>0</v>
      </c>
      <c r="M17" t="str">
        <f ca="1"/>
        <v/>
      </c>
      <c r="N17" t="str">
        <f ca="1"/>
        <v>0</v>
      </c>
      <c r="O17" t="str">
        <f ca="1"/>
        <v/>
      </c>
      <c r="P17">
        <f ca="1"/>
        <v>0</v>
      </c>
      <c r="Q17">
        <f ca="1"/>
        <v>0</v>
      </c>
      <c r="R17">
        <f ca="1"/>
        <v>0</v>
      </c>
      <c r="S17">
        <f ca="1"/>
        <v>44593</v>
      </c>
      <c r="T17" t="str">
        <f ca="1"/>
        <v>残り期限90日!</v>
      </c>
      <c r="U17" t="str">
        <f ca="1"/>
        <v>技能実習2号</v>
      </c>
      <c r="V17" t="str">
        <f ca="1"/>
        <v>709-2107</v>
      </c>
      <c r="W17" t="str">
        <f ca="1"/>
        <v xml:space="preserve">岡山県岡山市北区御津矢原288番地1 </v>
      </c>
      <c r="X17" t="str">
        <f ca="1"/>
        <v>ｸﾞﾗﾝﾃﾞｰｻﾞ206</v>
      </c>
      <c r="Y17">
        <f ca="1"/>
        <v>44409</v>
      </c>
      <c r="Z17">
        <f ca="1"/>
        <v>44409</v>
      </c>
      <c r="AA17">
        <f ca="1"/>
        <v>44681</v>
      </c>
      <c r="AB17">
        <f ca="1"/>
        <v>0</v>
      </c>
      <c r="AC17">
        <f ca="1"/>
        <v>0</v>
      </c>
      <c r="AD17">
        <f ca="1"/>
        <v>0</v>
      </c>
      <c r="AE17">
        <f ca="1"/>
        <v>0</v>
      </c>
      <c r="AF17">
        <f ca="1"/>
        <v>0</v>
      </c>
      <c r="AG17">
        <f ca="1"/>
        <v>0</v>
      </c>
      <c r="AH17">
        <f ca="1"/>
        <v>0</v>
      </c>
      <c r="AI17">
        <f ca="1"/>
        <v>0</v>
      </c>
      <c r="AJ17">
        <f ca="1"/>
        <v>0</v>
      </c>
    </row>
    <row r="18" spans="1:36">
      <c r="A18" t="str">
        <f ca="1"/>
        <v>退社</v>
      </c>
      <c r="B18" t="str">
        <f ca="1"/>
        <v>030818</v>
      </c>
      <c r="C18" t="str">
        <f ca="1"/>
        <v>切粉回収</v>
      </c>
      <c r="D18" t="str">
        <f ca="1"/>
        <v>OKTA SUSILO</v>
      </c>
      <c r="E18" t="str">
        <f ca="1"/>
        <v>オクタ　スシロ</v>
      </c>
      <c r="F18" t="str">
        <f ca="1"/>
        <v>男</v>
      </c>
      <c r="G18" t="str">
        <f ca="1"/>
        <v>ｲﾝﾄﾞﾈｼｱ</v>
      </c>
      <c r="H18">
        <f ca="1"/>
        <v>35701</v>
      </c>
      <c r="I18">
        <f ca="1"/>
        <v>28</v>
      </c>
      <c r="J18">
        <f ca="1"/>
        <v>880</v>
      </c>
      <c r="K18">
        <f ca="1"/>
        <v>0</v>
      </c>
      <c r="L18">
        <f ca="1"/>
        <v>0</v>
      </c>
      <c r="M18" t="str">
        <f ca="1"/>
        <v/>
      </c>
      <c r="N18" t="str">
        <f ca="1"/>
        <v>0</v>
      </c>
      <c r="O18" t="str">
        <f ca="1"/>
        <v/>
      </c>
      <c r="P18">
        <f ca="1"/>
        <v>0</v>
      </c>
      <c r="Q18">
        <f ca="1"/>
        <v>0</v>
      </c>
      <c r="R18">
        <f ca="1"/>
        <v>0</v>
      </c>
      <c r="S18">
        <f ca="1"/>
        <v>44593</v>
      </c>
      <c r="T18" t="str">
        <f ca="1"/>
        <v>残り期限90日!</v>
      </c>
      <c r="U18" t="str">
        <f ca="1"/>
        <v>技能実習2号</v>
      </c>
      <c r="V18" t="str">
        <f ca="1"/>
        <v>709-2107</v>
      </c>
      <c r="W18" t="str">
        <f ca="1"/>
        <v>岡山県岡山市北区御津矢原288番地1</v>
      </c>
      <c r="X18" t="str">
        <f ca="1"/>
        <v>ｸﾞﾗﾝﾃﾞｰｻﾞ206</v>
      </c>
      <c r="Y18">
        <f ca="1"/>
        <v>44409</v>
      </c>
      <c r="Z18">
        <f ca="1"/>
        <v>44409</v>
      </c>
      <c r="AA18">
        <f ca="1"/>
        <v>44666</v>
      </c>
      <c r="AB18">
        <f ca="1"/>
        <v>0</v>
      </c>
      <c r="AC18">
        <f ca="1"/>
        <v>0</v>
      </c>
      <c r="AD18">
        <f ca="1"/>
        <v>0</v>
      </c>
      <c r="AE18">
        <f ca="1"/>
        <v>0</v>
      </c>
      <c r="AF18">
        <f ca="1"/>
        <v>0</v>
      </c>
      <c r="AG18">
        <f ca="1"/>
        <v>0</v>
      </c>
      <c r="AH18">
        <f ca="1"/>
        <v>0</v>
      </c>
      <c r="AI18">
        <f ca="1"/>
        <v>0</v>
      </c>
      <c r="AJ18">
        <f ca="1"/>
        <v>0</v>
      </c>
    </row>
    <row r="19" spans="1:36">
      <c r="A19" t="str">
        <f ca="1"/>
        <v>退社</v>
      </c>
      <c r="B19" t="str">
        <f ca="1"/>
        <v>030819</v>
      </c>
      <c r="C19" t="str">
        <f ca="1"/>
        <v>切粉回収</v>
      </c>
      <c r="D19" t="str">
        <f ca="1"/>
        <v>ANDIKA FIRMANSYAH</v>
      </c>
      <c r="E19" t="str">
        <f ca="1"/>
        <v>アンディカ　フィルマンシャー</v>
      </c>
      <c r="F19" t="str">
        <f ca="1"/>
        <v>男</v>
      </c>
      <c r="G19" t="str">
        <f ca="1"/>
        <v>ｲﾝﾄﾞﾈｼｱ</v>
      </c>
      <c r="H19">
        <f ca="1"/>
        <v>34157</v>
      </c>
      <c r="I19">
        <f ca="1"/>
        <v>32</v>
      </c>
      <c r="J19">
        <f ca="1"/>
        <v>900</v>
      </c>
      <c r="K19">
        <f ca="1"/>
        <v>0</v>
      </c>
      <c r="L19">
        <f ca="1"/>
        <v>0</v>
      </c>
      <c r="M19" t="str">
        <f ca="1"/>
        <v/>
      </c>
      <c r="N19" t="str">
        <f ca="1"/>
        <v>0</v>
      </c>
      <c r="O19" t="str">
        <f ca="1"/>
        <v/>
      </c>
      <c r="P19">
        <f ca="1"/>
        <v>0</v>
      </c>
      <c r="Q19">
        <f ca="1"/>
        <v>0</v>
      </c>
      <c r="R19">
        <f ca="1"/>
        <v>0</v>
      </c>
      <c r="S19">
        <f ca="1"/>
        <v>44593</v>
      </c>
      <c r="T19" t="str">
        <f ca="1"/>
        <v>残り期限90日!</v>
      </c>
      <c r="U19" t="str">
        <f ca="1"/>
        <v>技能実習2号</v>
      </c>
      <c r="V19" t="str">
        <f ca="1"/>
        <v>709-2107</v>
      </c>
      <c r="W19" t="str">
        <f ca="1"/>
        <v xml:space="preserve">岡山県岡山市北区御津矢原288番地1 </v>
      </c>
      <c r="X19" t="str">
        <f ca="1"/>
        <v>ｸﾞﾗﾝﾃﾞｰｻﾞ206</v>
      </c>
      <c r="Y19">
        <f ca="1"/>
        <v>44409</v>
      </c>
      <c r="Z19">
        <f ca="1"/>
        <v>44409</v>
      </c>
      <c r="AA19">
        <f ca="1"/>
        <v>44771</v>
      </c>
      <c r="AB19">
        <f ca="1"/>
        <v>0</v>
      </c>
      <c r="AC19">
        <f ca="1"/>
        <v>0</v>
      </c>
      <c r="AD19">
        <f ca="1"/>
        <v>0</v>
      </c>
      <c r="AE19">
        <f ca="1"/>
        <v>0</v>
      </c>
      <c r="AF19">
        <f ca="1"/>
        <v>0</v>
      </c>
      <c r="AG19">
        <f ca="1"/>
        <v>0</v>
      </c>
      <c r="AH19">
        <f ca="1"/>
        <v>0</v>
      </c>
      <c r="AI19">
        <f ca="1"/>
        <v>0</v>
      </c>
      <c r="AJ19">
        <f ca="1"/>
        <v>0</v>
      </c>
    </row>
    <row r="20" spans="1:36">
      <c r="A20" t="str">
        <f ca="1"/>
        <v>退社</v>
      </c>
      <c r="B20" t="str">
        <f ca="1"/>
        <v>030812</v>
      </c>
      <c r="C20" t="str">
        <f ca="1"/>
        <v>切粉回収</v>
      </c>
      <c r="D20" t="str">
        <f ca="1"/>
        <v>KHOIRUL ANAM</v>
      </c>
      <c r="E20" t="str">
        <f ca="1"/>
        <v>コイルル　アナム</v>
      </c>
      <c r="F20" t="str">
        <f ca="1"/>
        <v>男</v>
      </c>
      <c r="G20" t="str">
        <f ca="1"/>
        <v>ｲﾝﾄﾞﾈｼｱ</v>
      </c>
      <c r="H20">
        <f ca="1"/>
        <v>34139</v>
      </c>
      <c r="I20">
        <f ca="1"/>
        <v>32</v>
      </c>
      <c r="J20">
        <f ca="1"/>
        <v>900</v>
      </c>
      <c r="K20">
        <f ca="1"/>
        <v>0</v>
      </c>
      <c r="L20">
        <f ca="1"/>
        <v>0</v>
      </c>
      <c r="M20" t="str">
        <f ca="1"/>
        <v/>
      </c>
      <c r="N20" t="str">
        <f ca="1"/>
        <v>0</v>
      </c>
      <c r="O20" t="str">
        <f ca="1"/>
        <v/>
      </c>
      <c r="P20">
        <f ca="1"/>
        <v>0</v>
      </c>
      <c r="Q20">
        <f ca="1"/>
        <v>0</v>
      </c>
      <c r="R20">
        <f ca="1"/>
        <v>-900</v>
      </c>
      <c r="S20">
        <f ca="1"/>
        <v>44611</v>
      </c>
      <c r="T20" t="str">
        <f ca="1"/>
        <v>残り期限90日!</v>
      </c>
      <c r="U20" t="str">
        <f ca="1"/>
        <v>特定活動</v>
      </c>
      <c r="V20" t="str">
        <f ca="1"/>
        <v>709-2107</v>
      </c>
      <c r="W20" t="str">
        <f ca="1"/>
        <v>岡山県岡山市北区御津矢原288番地1</v>
      </c>
      <c r="X20" t="str">
        <f ca="1"/>
        <v>ｸﾞﾗﾝﾃﾞｰｻﾞ202</v>
      </c>
      <c r="Y20">
        <f ca="1"/>
        <v>44409</v>
      </c>
      <c r="Z20">
        <f ca="1"/>
        <v>44409</v>
      </c>
      <c r="AA20">
        <f ca="1"/>
        <v>44607</v>
      </c>
      <c r="AB20">
        <f ca="1"/>
        <v>0</v>
      </c>
      <c r="AC20">
        <f ca="1"/>
        <v>0</v>
      </c>
      <c r="AD20">
        <f ca="1"/>
        <v>0</v>
      </c>
      <c r="AE20">
        <f ca="1"/>
        <v>0</v>
      </c>
      <c r="AF20">
        <f ca="1"/>
        <v>0</v>
      </c>
      <c r="AG20">
        <f ca="1"/>
        <v>0</v>
      </c>
      <c r="AH20">
        <f ca="1"/>
        <v>0</v>
      </c>
      <c r="AI20">
        <f ca="1"/>
        <v>0</v>
      </c>
      <c r="AJ20">
        <f ca="1"/>
        <v>0</v>
      </c>
    </row>
    <row r="21" spans="1:36">
      <c r="A21" t="str">
        <f ca="1"/>
        <v>退社</v>
      </c>
      <c r="B21" t="str">
        <f ca="1"/>
        <v>030820</v>
      </c>
      <c r="C21" t="str">
        <f ca="1"/>
        <v>切粉回収</v>
      </c>
      <c r="D21" t="str">
        <f ca="1"/>
        <v>森　保二</v>
      </c>
      <c r="E21" t="str">
        <f ca="1"/>
        <v>モリ　ヤスジ</v>
      </c>
      <c r="F21" t="str">
        <f ca="1"/>
        <v>男</v>
      </c>
      <c r="G21" t="str">
        <f ca="1"/>
        <v>日本</v>
      </c>
      <c r="H21">
        <f ca="1"/>
        <v>20211</v>
      </c>
      <c r="I21">
        <f ca="1"/>
        <v>70</v>
      </c>
      <c r="J21">
        <f ca="1"/>
        <v>950</v>
      </c>
      <c r="K21">
        <f ca="1"/>
        <v>0</v>
      </c>
      <c r="L21">
        <f ca="1"/>
        <v>170000</v>
      </c>
      <c r="M21">
        <f ca="1"/>
        <v>8525</v>
      </c>
      <c r="N21" t="str">
        <f ca="1"/>
        <v>0</v>
      </c>
      <c r="O21" t="str">
        <f ca="1"/>
        <v>0</v>
      </c>
      <c r="P21">
        <f ca="1"/>
        <v>10.8</v>
      </c>
      <c r="Q21">
        <f ca="1"/>
        <v>350</v>
      </c>
      <c r="R21">
        <f ca="1"/>
        <v>0</v>
      </c>
      <c r="S21" t="str">
        <f ca="1"/>
        <v>　</v>
      </c>
      <c r="T21">
        <f ca="1"/>
        <v>0</v>
      </c>
      <c r="U21">
        <f ca="1"/>
        <v>0</v>
      </c>
      <c r="V21" t="str">
        <f ca="1"/>
        <v>709-0802</v>
      </c>
      <c r="W21" t="str">
        <f ca="1"/>
        <v>岡山県赤磐市桜ヶ丘西6-28-13</v>
      </c>
      <c r="X21">
        <f ca="1"/>
        <v>0</v>
      </c>
      <c r="Y21">
        <f ca="1"/>
        <v>0</v>
      </c>
      <c r="Z21">
        <f ca="1"/>
        <v>44409</v>
      </c>
      <c r="AA21">
        <f ca="1"/>
        <v>45197</v>
      </c>
      <c r="AB21">
        <f ca="1"/>
        <v>0</v>
      </c>
      <c r="AC21">
        <f ca="1"/>
        <v>0</v>
      </c>
      <c r="AD21">
        <f ca="1"/>
        <v>0</v>
      </c>
      <c r="AE21">
        <f ca="1"/>
        <v>0</v>
      </c>
      <c r="AF21">
        <f ca="1"/>
        <v>0</v>
      </c>
      <c r="AG21">
        <f ca="1"/>
        <v>0</v>
      </c>
      <c r="AH21">
        <f ca="1"/>
        <v>0</v>
      </c>
      <c r="AI21">
        <f ca="1"/>
        <v>0</v>
      </c>
      <c r="AJ21">
        <f ca="1"/>
        <v>0</v>
      </c>
    </row>
    <row r="22" spans="1:36">
      <c r="A22" t="str">
        <f ca="1"/>
        <v>在職中</v>
      </c>
      <c r="B22" t="str">
        <f ca="1"/>
        <v>030821</v>
      </c>
      <c r="C22" t="str">
        <f ca="1"/>
        <v>運搬</v>
      </c>
      <c r="D22" t="str">
        <f ca="1"/>
        <v>齋藤　勝</v>
      </c>
      <c r="E22" t="str">
        <f ca="1"/>
        <v>サイトウ　マサル</v>
      </c>
      <c r="F22" t="str">
        <f ca="1"/>
        <v>男</v>
      </c>
      <c r="G22" t="str">
        <f ca="1"/>
        <v>日本</v>
      </c>
      <c r="H22">
        <f ca="1"/>
        <v>18264</v>
      </c>
      <c r="I22">
        <f ca="1"/>
        <v>75</v>
      </c>
      <c r="J22">
        <f ca="1"/>
        <v>982</v>
      </c>
      <c r="K22" t="str">
        <f ca="1"/>
        <v>入社900　23/9/16~932</v>
      </c>
      <c r="L22">
        <f ca="1"/>
        <v>0</v>
      </c>
      <c r="M22" t="str">
        <f ca="1"/>
        <v/>
      </c>
      <c r="N22" t="str">
        <f ca="1"/>
        <v>0</v>
      </c>
      <c r="O22" t="str">
        <f ca="1"/>
        <v>0</v>
      </c>
      <c r="P22">
        <f ca="1"/>
        <v>15.2</v>
      </c>
      <c r="Q22">
        <f ca="1"/>
        <v>490</v>
      </c>
      <c r="R22">
        <f ca="1"/>
        <v>0</v>
      </c>
      <c r="S22" t="str">
        <f ca="1"/>
        <v>　</v>
      </c>
      <c r="T22">
        <f ca="1"/>
        <v>0</v>
      </c>
      <c r="U22">
        <f ca="1"/>
        <v>0</v>
      </c>
      <c r="V22" t="str">
        <f ca="1"/>
        <v>709-0631</v>
      </c>
      <c r="W22" t="str">
        <f ca="1"/>
        <v>岡山県岡山市東区東平島1201-7</v>
      </c>
      <c r="X22">
        <f ca="1"/>
        <v>0</v>
      </c>
      <c r="Y22">
        <f ca="1"/>
        <v>0</v>
      </c>
      <c r="Z22">
        <f ca="1"/>
        <v>44409</v>
      </c>
      <c r="AA22">
        <f ca="1"/>
        <v>0</v>
      </c>
      <c r="AB22">
        <f ca="1"/>
        <v>0</v>
      </c>
      <c r="AC22">
        <f ca="1"/>
        <v>0</v>
      </c>
      <c r="AD22">
        <f ca="1"/>
        <v>0</v>
      </c>
      <c r="AE22">
        <f ca="1"/>
        <v>0</v>
      </c>
      <c r="AF22">
        <f ca="1"/>
        <v>0</v>
      </c>
      <c r="AG22">
        <f ca="1"/>
        <v>0</v>
      </c>
      <c r="AH22">
        <f ca="1"/>
        <v>0</v>
      </c>
      <c r="AI22">
        <f ca="1"/>
        <v>0</v>
      </c>
      <c r="AJ22">
        <f ca="1"/>
        <v>0</v>
      </c>
    </row>
    <row r="23" spans="1:36">
      <c r="A23" t="str">
        <f ca="1"/>
        <v>退社</v>
      </c>
      <c r="B23" t="str">
        <f ca="1"/>
        <v>030822</v>
      </c>
      <c r="C23" t="str">
        <f ca="1"/>
        <v>運搬</v>
      </c>
      <c r="D23" t="str">
        <f ca="1"/>
        <v>蒲　實</v>
      </c>
      <c r="E23" t="str">
        <f ca="1"/>
        <v>ガマ　ミノル</v>
      </c>
      <c r="F23" t="str">
        <f ca="1"/>
        <v>男</v>
      </c>
      <c r="G23" t="str">
        <f ca="1"/>
        <v>日本</v>
      </c>
      <c r="H23">
        <f ca="1"/>
        <v>19742</v>
      </c>
      <c r="I23">
        <f ca="1"/>
        <v>71</v>
      </c>
      <c r="J23">
        <f ca="1"/>
        <v>980</v>
      </c>
      <c r="K23">
        <f ca="1"/>
        <v>0</v>
      </c>
      <c r="L23">
        <f ca="1"/>
        <v>180000</v>
      </c>
      <c r="M23">
        <f ca="1"/>
        <v>9027</v>
      </c>
      <c r="N23" t="str">
        <f ca="1"/>
        <v>0</v>
      </c>
      <c r="O23" t="str">
        <f ca="1"/>
        <v>0</v>
      </c>
      <c r="P23">
        <f ca="1"/>
        <v>24.5</v>
      </c>
      <c r="Q23">
        <f ca="1"/>
        <v>600</v>
      </c>
      <c r="R23">
        <f ca="1"/>
        <v>0</v>
      </c>
      <c r="S23" t="str">
        <f ca="1"/>
        <v>　</v>
      </c>
      <c r="T23">
        <f ca="1"/>
        <v>0</v>
      </c>
      <c r="U23">
        <f ca="1"/>
        <v>0</v>
      </c>
      <c r="V23" t="str">
        <f ca="1"/>
        <v>701-4247</v>
      </c>
      <c r="W23" t="str">
        <f ca="1"/>
        <v>岡山県瀬戸内市邑久町下笠加107-4</v>
      </c>
      <c r="X23">
        <f ca="1"/>
        <v>0</v>
      </c>
      <c r="Y23">
        <f ca="1"/>
        <v>0</v>
      </c>
      <c r="Z23">
        <f ca="1"/>
        <v>44409</v>
      </c>
      <c r="AA23">
        <f ca="1"/>
        <v>45191</v>
      </c>
      <c r="AB23">
        <f ca="1"/>
        <v>0</v>
      </c>
      <c r="AC23">
        <f ca="1"/>
        <v>0</v>
      </c>
      <c r="AD23">
        <f ca="1"/>
        <v>0</v>
      </c>
      <c r="AE23">
        <f ca="1"/>
        <v>0</v>
      </c>
      <c r="AF23">
        <f ca="1"/>
        <v>0</v>
      </c>
      <c r="AG23">
        <f ca="1"/>
        <v>0</v>
      </c>
      <c r="AH23">
        <f ca="1"/>
        <v>0</v>
      </c>
      <c r="AI23">
        <f ca="1"/>
        <v>0</v>
      </c>
      <c r="AJ23">
        <f ca="1"/>
        <v>0</v>
      </c>
    </row>
    <row r="24" spans="1:36">
      <c r="A24" t="str">
        <f ca="1"/>
        <v>退社</v>
      </c>
      <c r="B24" t="str">
        <f ca="1"/>
        <v>030823</v>
      </c>
      <c r="C24" t="str">
        <f ca="1"/>
        <v>運搬</v>
      </c>
      <c r="D24" t="str">
        <f ca="1"/>
        <v>吉岡　宏</v>
      </c>
      <c r="E24" t="str">
        <f ca="1"/>
        <v>ヨシオカ　ヒロシ</v>
      </c>
      <c r="F24" t="str">
        <f ca="1"/>
        <v>男</v>
      </c>
      <c r="G24" t="str">
        <f ca="1"/>
        <v>日本</v>
      </c>
      <c r="H24">
        <f ca="1"/>
        <v>23170</v>
      </c>
      <c r="I24">
        <f ca="1"/>
        <v>62</v>
      </c>
      <c r="J24">
        <f ca="1"/>
        <v>950</v>
      </c>
      <c r="K24">
        <f ca="1"/>
        <v>0</v>
      </c>
      <c r="L24">
        <f ca="1"/>
        <v>180000</v>
      </c>
      <c r="M24">
        <f ca="1"/>
        <v>9027</v>
      </c>
      <c r="N24">
        <f ca="1"/>
        <v>1431</v>
      </c>
      <c r="O24">
        <f ca="1"/>
        <v>16470</v>
      </c>
      <c r="P24">
        <f ca="1"/>
        <v>22.5</v>
      </c>
      <c r="Q24">
        <f ca="1"/>
        <v>600</v>
      </c>
      <c r="R24">
        <f ca="1"/>
        <v>0</v>
      </c>
      <c r="S24" t="str">
        <f ca="1"/>
        <v>　</v>
      </c>
      <c r="T24">
        <f ca="1"/>
        <v>0</v>
      </c>
      <c r="U24">
        <f ca="1"/>
        <v>0</v>
      </c>
      <c r="V24" t="str">
        <f ca="1"/>
        <v>709-3714</v>
      </c>
      <c r="W24" t="str">
        <f ca="1"/>
        <v>岡山県久米郡美咲町小原439-5</v>
      </c>
      <c r="X24">
        <f ca="1"/>
        <v>0</v>
      </c>
      <c r="Y24">
        <f ca="1"/>
        <v>0</v>
      </c>
      <c r="Z24">
        <f ca="1"/>
        <v>44409</v>
      </c>
      <c r="AA24">
        <f ca="1"/>
        <v>45135</v>
      </c>
      <c r="AB24">
        <f ca="1"/>
        <v>0</v>
      </c>
      <c r="AC24">
        <f ca="1"/>
        <v>0</v>
      </c>
      <c r="AD24">
        <f ca="1"/>
        <v>0</v>
      </c>
      <c r="AE24">
        <f ca="1"/>
        <v>0</v>
      </c>
      <c r="AF24">
        <f ca="1"/>
        <v>0</v>
      </c>
      <c r="AG24">
        <f ca="1"/>
        <v>0</v>
      </c>
      <c r="AH24">
        <f ca="1"/>
        <v>0</v>
      </c>
      <c r="AI24">
        <f ca="1"/>
        <v>0</v>
      </c>
      <c r="AJ24">
        <f ca="1"/>
        <v>0</v>
      </c>
    </row>
    <row r="25" spans="1:36">
      <c r="A25" t="str">
        <f ca="1"/>
        <v>在職中</v>
      </c>
      <c r="B25" t="str">
        <f ca="1"/>
        <v>030824</v>
      </c>
      <c r="C25" t="str">
        <f ca="1"/>
        <v>投入</v>
      </c>
      <c r="D25" t="str">
        <f ca="1"/>
        <v>中島　健</v>
      </c>
      <c r="E25" t="str">
        <f ca="1"/>
        <v>ナカシマ　タケシ</v>
      </c>
      <c r="F25" t="str">
        <f ca="1"/>
        <v>男</v>
      </c>
      <c r="G25" t="str">
        <f ca="1"/>
        <v>日本</v>
      </c>
      <c r="H25">
        <f ca="1"/>
        <v>24727</v>
      </c>
      <c r="I25">
        <f ca="1"/>
        <v>58</v>
      </c>
      <c r="J25">
        <f ca="1"/>
        <v>1170</v>
      </c>
      <c r="K25">
        <f ca="1"/>
        <v>0</v>
      </c>
      <c r="L25">
        <f ca="1"/>
        <v>280000</v>
      </c>
      <c r="M25">
        <f ca="1"/>
        <v>14042</v>
      </c>
      <c r="N25">
        <f ca="1"/>
        <v>2226</v>
      </c>
      <c r="O25">
        <f ca="1"/>
        <v>25620</v>
      </c>
      <c r="P25">
        <f ca="1"/>
        <v>10.199999999999999</v>
      </c>
      <c r="Q25">
        <f ca="1"/>
        <v>330</v>
      </c>
      <c r="R25">
        <f ca="1"/>
        <v>0</v>
      </c>
      <c r="S25" t="str">
        <f ca="1"/>
        <v>　</v>
      </c>
      <c r="T25">
        <f ca="1"/>
        <v>0</v>
      </c>
      <c r="U25">
        <f ca="1"/>
        <v>0</v>
      </c>
      <c r="V25" t="str">
        <f ca="1"/>
        <v>709-0827</v>
      </c>
      <c r="W25" t="str">
        <f ca="1"/>
        <v>岡山県赤磐市山陽4丁目4番12号</v>
      </c>
      <c r="X25">
        <f ca="1"/>
        <v>0</v>
      </c>
      <c r="Y25">
        <f ca="1"/>
        <v>0</v>
      </c>
      <c r="Z25">
        <f ca="1"/>
        <v>44409</v>
      </c>
      <c r="AA25">
        <f ca="1"/>
        <v>0</v>
      </c>
      <c r="AB25">
        <f ca="1"/>
        <v>0</v>
      </c>
      <c r="AC25">
        <f ca="1"/>
        <v>0</v>
      </c>
      <c r="AD25">
        <f ca="1"/>
        <v>0</v>
      </c>
      <c r="AE25">
        <f ca="1"/>
        <v>0</v>
      </c>
      <c r="AF25">
        <f ca="1"/>
        <v>0</v>
      </c>
      <c r="AG25">
        <f ca="1"/>
        <v>0</v>
      </c>
      <c r="AH25">
        <f ca="1"/>
        <v>0</v>
      </c>
      <c r="AI25">
        <f ca="1"/>
        <v>0</v>
      </c>
      <c r="AJ25">
        <f ca="1"/>
        <v>0</v>
      </c>
    </row>
    <row r="26" spans="1:36">
      <c r="A26" t="str">
        <f ca="1"/>
        <v>在職中</v>
      </c>
      <c r="B26" t="str">
        <f ca="1"/>
        <v>030825</v>
      </c>
      <c r="C26" t="str">
        <f ca="1"/>
        <v>投入</v>
      </c>
      <c r="D26" t="str">
        <f ca="1"/>
        <v>江口　保幸</v>
      </c>
      <c r="E26" t="str">
        <f ca="1"/>
        <v>エグチ　ヤスユキ</v>
      </c>
      <c r="F26" t="str">
        <f ca="1"/>
        <v>男</v>
      </c>
      <c r="G26" t="str">
        <f ca="1"/>
        <v>日本</v>
      </c>
      <c r="H26">
        <f ca="1"/>
        <v>23049</v>
      </c>
      <c r="I26">
        <f ca="1"/>
        <v>62</v>
      </c>
      <c r="J26">
        <f ca="1"/>
        <v>1200</v>
      </c>
      <c r="K26">
        <f ca="1"/>
        <v>0</v>
      </c>
      <c r="L26">
        <f ca="1"/>
        <v>200000</v>
      </c>
      <c r="M26">
        <f ca="1"/>
        <v>10030</v>
      </c>
      <c r="N26">
        <f ca="1"/>
        <v>1590</v>
      </c>
      <c r="O26">
        <f ca="1"/>
        <v>18300</v>
      </c>
      <c r="P26">
        <f ca="1"/>
        <v>7.1</v>
      </c>
      <c r="Q26">
        <f ca="1"/>
        <v>230</v>
      </c>
      <c r="R26">
        <f ca="1"/>
        <v>0</v>
      </c>
      <c r="S26" t="str">
        <f ca="1"/>
        <v>　</v>
      </c>
      <c r="T26">
        <f ca="1"/>
        <v>0</v>
      </c>
      <c r="U26">
        <f ca="1"/>
        <v>0</v>
      </c>
      <c r="V26" t="str">
        <f ca="1"/>
        <v>709-2117</v>
      </c>
      <c r="W26" t="str">
        <f ca="1"/>
        <v>岡山県岡山市北区御津野々口1157-11</v>
      </c>
      <c r="X26">
        <f ca="1"/>
        <v>0</v>
      </c>
      <c r="Y26">
        <f ca="1"/>
        <v>0</v>
      </c>
      <c r="Z26">
        <f ca="1"/>
        <v>44409</v>
      </c>
      <c r="AA26">
        <f ca="1"/>
        <v>0</v>
      </c>
      <c r="AB26">
        <f ca="1"/>
        <v>0</v>
      </c>
      <c r="AC26">
        <f ca="1"/>
        <v>0</v>
      </c>
      <c r="AD26">
        <f ca="1"/>
        <v>0</v>
      </c>
      <c r="AE26">
        <f ca="1"/>
        <v>0</v>
      </c>
      <c r="AF26">
        <f ca="1"/>
        <v>0</v>
      </c>
      <c r="AG26">
        <f ca="1"/>
        <v>0</v>
      </c>
      <c r="AH26">
        <f ca="1"/>
        <v>0</v>
      </c>
      <c r="AI26">
        <f ca="1"/>
        <v>0</v>
      </c>
      <c r="AJ26">
        <f ca="1"/>
        <v>0</v>
      </c>
    </row>
    <row r="27" spans="1:36">
      <c r="A27" t="str">
        <f ca="1"/>
        <v>在職中</v>
      </c>
      <c r="B27" t="str">
        <f ca="1"/>
        <v>030826</v>
      </c>
      <c r="C27" t="str">
        <f ca="1"/>
        <v>投入</v>
      </c>
      <c r="D27" t="str">
        <f ca="1"/>
        <v>久米　亨</v>
      </c>
      <c r="E27" t="str">
        <f ca="1"/>
        <v>クメ　トオル</v>
      </c>
      <c r="F27" t="str">
        <f ca="1"/>
        <v>男</v>
      </c>
      <c r="G27" t="str">
        <f ca="1"/>
        <v>日本</v>
      </c>
      <c r="H27">
        <f ca="1"/>
        <v>21793</v>
      </c>
      <c r="I27">
        <f ca="1"/>
        <v>66</v>
      </c>
      <c r="J27">
        <f ca="1"/>
        <v>1170</v>
      </c>
      <c r="K27">
        <f ca="1"/>
        <v>0</v>
      </c>
      <c r="L27">
        <f ca="1"/>
        <v>260000</v>
      </c>
      <c r="M27">
        <f ca="1"/>
        <v>13039</v>
      </c>
      <c r="N27" t="str">
        <f ca="1"/>
        <v>0</v>
      </c>
      <c r="O27">
        <f ca="1"/>
        <v>23790</v>
      </c>
      <c r="P27">
        <f ca="1"/>
        <v>9.9</v>
      </c>
      <c r="Q27">
        <f ca="1"/>
        <v>320</v>
      </c>
      <c r="R27">
        <f ca="1"/>
        <v>0</v>
      </c>
      <c r="S27" t="str">
        <f ca="1"/>
        <v>　</v>
      </c>
      <c r="T27">
        <f ca="1"/>
        <v>0</v>
      </c>
      <c r="U27">
        <f ca="1"/>
        <v>0</v>
      </c>
      <c r="V27" t="str">
        <f ca="1"/>
        <v>709-0816</v>
      </c>
      <c r="W27" t="str">
        <f ca="1"/>
        <v>岡山県赤磐市下市62-9</v>
      </c>
      <c r="X27">
        <f ca="1"/>
        <v>0</v>
      </c>
      <c r="Y27">
        <f ca="1"/>
        <v>0</v>
      </c>
      <c r="Z27">
        <f ca="1"/>
        <v>44409</v>
      </c>
      <c r="AA27">
        <f ca="1"/>
        <v>0</v>
      </c>
      <c r="AB27">
        <f ca="1"/>
        <v>0</v>
      </c>
      <c r="AC27">
        <f ca="1"/>
        <v>0</v>
      </c>
      <c r="AD27">
        <f ca="1"/>
        <v>0</v>
      </c>
      <c r="AE27">
        <f ca="1"/>
        <v>0</v>
      </c>
      <c r="AF27">
        <f ca="1"/>
        <v>0</v>
      </c>
      <c r="AG27">
        <f ca="1"/>
        <v>0</v>
      </c>
      <c r="AH27">
        <f ca="1"/>
        <v>0</v>
      </c>
      <c r="AI27">
        <f ca="1"/>
        <v>0</v>
      </c>
      <c r="AJ27">
        <f ca="1"/>
        <v>0</v>
      </c>
    </row>
    <row r="28" spans="1:36">
      <c r="A28" t="str">
        <f ca="1"/>
        <v>退社</v>
      </c>
      <c r="B28" t="str">
        <f ca="1"/>
        <v>030827</v>
      </c>
      <c r="C28" t="str">
        <f ca="1"/>
        <v>投入</v>
      </c>
      <c r="D28" t="str">
        <f ca="1"/>
        <v>橋本　勝也</v>
      </c>
      <c r="E28" t="str">
        <f ca="1"/>
        <v>ハシモト　カツヤ</v>
      </c>
      <c r="F28" t="str">
        <f ca="1"/>
        <v>男</v>
      </c>
      <c r="G28" t="str">
        <f ca="1"/>
        <v>日本</v>
      </c>
      <c r="H28">
        <f ca="1"/>
        <v>22189</v>
      </c>
      <c r="I28">
        <f ca="1"/>
        <v>65</v>
      </c>
      <c r="J28">
        <f ca="1"/>
        <v>1200</v>
      </c>
      <c r="K28">
        <f ca="1"/>
        <v>0</v>
      </c>
      <c r="L28">
        <f ca="1"/>
        <v>220000</v>
      </c>
      <c r="M28">
        <f ca="1"/>
        <v>11033</v>
      </c>
      <c r="N28" t="str">
        <f ca="1"/>
        <v>0</v>
      </c>
      <c r="O28">
        <f ca="1"/>
        <v>20130</v>
      </c>
      <c r="P28">
        <f ca="1"/>
        <v>24.9</v>
      </c>
      <c r="Q28">
        <f ca="1"/>
        <v>600</v>
      </c>
      <c r="R28">
        <f ca="1"/>
        <v>0</v>
      </c>
      <c r="S28" t="str">
        <f ca="1"/>
        <v>　</v>
      </c>
      <c r="T28">
        <f ca="1"/>
        <v>0</v>
      </c>
      <c r="U28">
        <f ca="1"/>
        <v>0</v>
      </c>
      <c r="V28" t="str">
        <f ca="1"/>
        <v>700-0843</v>
      </c>
      <c r="W28" t="str">
        <f ca="1"/>
        <v>岡山県岡山市北区二日市町236</v>
      </c>
      <c r="X28">
        <f ca="1"/>
        <v>0</v>
      </c>
      <c r="Y28">
        <f ca="1"/>
        <v>0</v>
      </c>
      <c r="Z28">
        <f ca="1"/>
        <v>44409</v>
      </c>
      <c r="AA28">
        <f ca="1"/>
        <v>45853</v>
      </c>
      <c r="AB28">
        <f ca="1"/>
        <v>0</v>
      </c>
      <c r="AC28">
        <f ca="1"/>
        <v>0</v>
      </c>
      <c r="AD28">
        <f ca="1"/>
        <v>0</v>
      </c>
      <c r="AE28">
        <f ca="1"/>
        <v>0</v>
      </c>
      <c r="AF28">
        <f ca="1"/>
        <v>0</v>
      </c>
      <c r="AG28">
        <f ca="1"/>
        <v>0</v>
      </c>
      <c r="AH28">
        <f ca="1"/>
        <v>0</v>
      </c>
      <c r="AI28">
        <f ca="1"/>
        <v>0</v>
      </c>
      <c r="AJ28">
        <f ca="1"/>
        <v>0</v>
      </c>
    </row>
    <row r="29" spans="1:36">
      <c r="A29" t="str">
        <f ca="1"/>
        <v>在職中</v>
      </c>
      <c r="B29" t="str">
        <f ca="1"/>
        <v>030828</v>
      </c>
      <c r="C29" t="str">
        <f ca="1"/>
        <v>投入</v>
      </c>
      <c r="D29" t="str">
        <f ca="1"/>
        <v>難波　修</v>
      </c>
      <c r="E29" t="str">
        <f ca="1"/>
        <v>ナンバ　オサム</v>
      </c>
      <c r="F29" t="str">
        <f ca="1"/>
        <v>男</v>
      </c>
      <c r="G29" t="str">
        <f ca="1"/>
        <v>日本</v>
      </c>
      <c r="H29">
        <f ca="1"/>
        <v>24054</v>
      </c>
      <c r="I29">
        <f ca="1"/>
        <v>60</v>
      </c>
      <c r="J29">
        <f ca="1"/>
        <v>1200</v>
      </c>
      <c r="K29">
        <f ca="1"/>
        <v>0</v>
      </c>
      <c r="L29">
        <f ca="1"/>
        <v>280000</v>
      </c>
      <c r="M29">
        <f ca="1"/>
        <v>14042</v>
      </c>
      <c r="N29">
        <f ca="1"/>
        <v>2226</v>
      </c>
      <c r="O29">
        <f ca="1"/>
        <v>25620</v>
      </c>
      <c r="P29">
        <f ca="1"/>
        <v>4.9000000000000004</v>
      </c>
      <c r="Q29">
        <f ca="1"/>
        <v>160</v>
      </c>
      <c r="R29">
        <f ca="1"/>
        <v>0</v>
      </c>
      <c r="S29" t="str">
        <f ca="1"/>
        <v>　</v>
      </c>
      <c r="T29">
        <f ca="1"/>
        <v>0</v>
      </c>
      <c r="U29">
        <f ca="1"/>
        <v>0</v>
      </c>
      <c r="V29" t="str">
        <f ca="1"/>
        <v>701-2226</v>
      </c>
      <c r="W29" t="str">
        <f ca="1"/>
        <v>岡山県赤磐市由津里2234</v>
      </c>
      <c r="X29">
        <f ca="1"/>
        <v>0</v>
      </c>
      <c r="Y29">
        <f ca="1"/>
        <v>0</v>
      </c>
      <c r="Z29">
        <f ca="1"/>
        <v>44409</v>
      </c>
      <c r="AA29">
        <f ca="1"/>
        <v>0</v>
      </c>
      <c r="AB29">
        <f ca="1"/>
        <v>0</v>
      </c>
      <c r="AC29">
        <f ca="1"/>
        <v>0</v>
      </c>
      <c r="AD29">
        <f ca="1"/>
        <v>0</v>
      </c>
      <c r="AE29">
        <f ca="1"/>
        <v>0</v>
      </c>
      <c r="AF29">
        <f ca="1"/>
        <v>0</v>
      </c>
      <c r="AG29">
        <f ca="1"/>
        <v>0</v>
      </c>
      <c r="AH29">
        <f ca="1"/>
        <v>0</v>
      </c>
      <c r="AI29">
        <f ca="1"/>
        <v>0</v>
      </c>
      <c r="AJ29">
        <f ca="1"/>
        <v>0</v>
      </c>
    </row>
    <row r="30" spans="1:36">
      <c r="A30" t="str">
        <f ca="1"/>
        <v>在職中</v>
      </c>
      <c r="B30" t="str">
        <f ca="1"/>
        <v>030829</v>
      </c>
      <c r="C30" t="str">
        <f ca="1"/>
        <v>投入</v>
      </c>
      <c r="D30" t="str">
        <f ca="1"/>
        <v>入澤　憲二</v>
      </c>
      <c r="E30" t="str">
        <f ca="1"/>
        <v>イリサワ　ケンジ</v>
      </c>
      <c r="F30" t="str">
        <f ca="1"/>
        <v>男</v>
      </c>
      <c r="G30" t="str">
        <f ca="1"/>
        <v>日本</v>
      </c>
      <c r="H30">
        <f ca="1"/>
        <v>24726</v>
      </c>
      <c r="I30">
        <f ca="1"/>
        <v>58</v>
      </c>
      <c r="J30">
        <f ca="1"/>
        <v>1170</v>
      </c>
      <c r="K30">
        <f ca="1"/>
        <v>0</v>
      </c>
      <c r="L30">
        <f ca="1"/>
        <v>260000</v>
      </c>
      <c r="M30">
        <f ca="1"/>
        <v>13039</v>
      </c>
      <c r="N30">
        <f ca="1"/>
        <v>2067</v>
      </c>
      <c r="O30">
        <f ca="1"/>
        <v>23790</v>
      </c>
      <c r="P30">
        <f ca="1"/>
        <v>25.8</v>
      </c>
      <c r="Q30">
        <f ca="1"/>
        <v>600</v>
      </c>
      <c r="R30">
        <f ca="1"/>
        <v>0</v>
      </c>
      <c r="S30" t="str">
        <f ca="1"/>
        <v>　</v>
      </c>
      <c r="T30">
        <f ca="1"/>
        <v>0</v>
      </c>
      <c r="U30">
        <f ca="1"/>
        <v>0</v>
      </c>
      <c r="V30" t="str">
        <f ca="1"/>
        <v>701-0151</v>
      </c>
      <c r="W30" t="str">
        <f ca="1"/>
        <v>岡山県岡山市北区平野902-1</v>
      </c>
      <c r="X30">
        <f ca="1"/>
        <v>0</v>
      </c>
      <c r="Y30">
        <f ca="1"/>
        <v>0</v>
      </c>
      <c r="Z30">
        <f ca="1"/>
        <v>44409</v>
      </c>
      <c r="AA30">
        <f ca="1"/>
        <v>0</v>
      </c>
      <c r="AB30">
        <f ca="1"/>
        <v>0</v>
      </c>
      <c r="AC30">
        <f ca="1"/>
        <v>0</v>
      </c>
      <c r="AD30">
        <f ca="1"/>
        <v>0</v>
      </c>
      <c r="AE30">
        <f ca="1"/>
        <v>0</v>
      </c>
      <c r="AF30">
        <f ca="1"/>
        <v>0</v>
      </c>
      <c r="AG30">
        <f ca="1"/>
        <v>0</v>
      </c>
      <c r="AH30">
        <f ca="1"/>
        <v>0</v>
      </c>
      <c r="AI30">
        <f ca="1"/>
        <v>0</v>
      </c>
      <c r="AJ30">
        <f ca="1"/>
        <v>0</v>
      </c>
    </row>
    <row r="31" spans="1:36">
      <c r="A31" t="str">
        <f ca="1"/>
        <v>在職中</v>
      </c>
      <c r="B31" t="str">
        <f ca="1"/>
        <v>030830</v>
      </c>
      <c r="C31" t="str">
        <f ca="1"/>
        <v>投入</v>
      </c>
      <c r="D31" t="str">
        <f ca="1"/>
        <v>矢野　美明</v>
      </c>
      <c r="E31" t="str">
        <f ca="1"/>
        <v>ヤノ　ヨシアキ</v>
      </c>
      <c r="F31" t="str">
        <f ca="1"/>
        <v>男</v>
      </c>
      <c r="G31" t="str">
        <f ca="1"/>
        <v>日本</v>
      </c>
      <c r="H31">
        <f ca="1"/>
        <v>22721</v>
      </c>
      <c r="I31">
        <f ca="1"/>
        <v>63</v>
      </c>
      <c r="J31">
        <f ca="1"/>
        <v>1170</v>
      </c>
      <c r="K31">
        <f ca="1"/>
        <v>0</v>
      </c>
      <c r="L31">
        <f ca="1"/>
        <v>190000</v>
      </c>
      <c r="M31">
        <f ca="1"/>
        <v>9528</v>
      </c>
      <c r="N31">
        <f ca="1"/>
        <v>1510.5</v>
      </c>
      <c r="O31">
        <f ca="1"/>
        <v>17385</v>
      </c>
      <c r="P31">
        <f ca="1"/>
        <v>23.8</v>
      </c>
      <c r="Q31">
        <f ca="1"/>
        <v>600</v>
      </c>
      <c r="R31">
        <f ca="1"/>
        <v>0</v>
      </c>
      <c r="S31" t="str">
        <f ca="1"/>
        <v>　</v>
      </c>
      <c r="T31">
        <f ca="1"/>
        <v>0</v>
      </c>
      <c r="U31">
        <f ca="1"/>
        <v>0</v>
      </c>
      <c r="V31" t="str">
        <f ca="1"/>
        <v>709-0421</v>
      </c>
      <c r="W31" t="str">
        <f ca="1"/>
        <v>岡山県和気郡和気町日室526-44</v>
      </c>
      <c r="X31">
        <f ca="1"/>
        <v>0</v>
      </c>
      <c r="Y31">
        <f ca="1"/>
        <v>0</v>
      </c>
      <c r="Z31">
        <f ca="1"/>
        <v>44409</v>
      </c>
      <c r="AA31">
        <f ca="1"/>
        <v>0</v>
      </c>
      <c r="AB31">
        <f ca="1"/>
        <v>0</v>
      </c>
      <c r="AC31">
        <f ca="1"/>
        <v>0</v>
      </c>
      <c r="AD31">
        <f ca="1"/>
        <v>0</v>
      </c>
      <c r="AE31">
        <f ca="1"/>
        <v>0</v>
      </c>
      <c r="AF31">
        <f ca="1"/>
        <v>0</v>
      </c>
      <c r="AG31">
        <f ca="1"/>
        <v>0</v>
      </c>
      <c r="AH31">
        <f ca="1"/>
        <v>0</v>
      </c>
      <c r="AI31">
        <f ca="1"/>
        <v>0</v>
      </c>
      <c r="AJ31">
        <f ca="1"/>
        <v>0</v>
      </c>
    </row>
    <row r="32" spans="1:36">
      <c r="A32" t="str">
        <f ca="1"/>
        <v>在職中</v>
      </c>
      <c r="B32" t="str">
        <f ca="1"/>
        <v>030831</v>
      </c>
      <c r="C32" t="str">
        <f ca="1"/>
        <v>投入</v>
      </c>
      <c r="D32" t="str">
        <f ca="1"/>
        <v>早川　広治</v>
      </c>
      <c r="E32" t="str">
        <f ca="1"/>
        <v>ハヤカワ　コウジ</v>
      </c>
      <c r="F32" t="str">
        <f ca="1"/>
        <v>男</v>
      </c>
      <c r="G32" t="str">
        <f ca="1"/>
        <v>日本</v>
      </c>
      <c r="H32">
        <f ca="1"/>
        <v>23481</v>
      </c>
      <c r="I32">
        <f ca="1"/>
        <v>61</v>
      </c>
      <c r="J32">
        <f ca="1"/>
        <v>1170</v>
      </c>
      <c r="K32">
        <f ca="1"/>
        <v>0</v>
      </c>
      <c r="L32">
        <f ca="1"/>
        <v>260000</v>
      </c>
      <c r="M32">
        <f ca="1"/>
        <v>13039</v>
      </c>
      <c r="N32">
        <f ca="1"/>
        <v>2067</v>
      </c>
      <c r="O32">
        <f ca="1"/>
        <v>23790</v>
      </c>
      <c r="P32">
        <f ca="1"/>
        <v>18.600000000000001</v>
      </c>
      <c r="Q32">
        <f ca="1"/>
        <v>600</v>
      </c>
      <c r="R32">
        <f ca="1"/>
        <v>0</v>
      </c>
      <c r="S32" t="str">
        <f ca="1"/>
        <v>　</v>
      </c>
      <c r="T32">
        <f ca="1"/>
        <v>0</v>
      </c>
      <c r="U32">
        <f ca="1"/>
        <v>0</v>
      </c>
      <c r="V32" t="str">
        <f ca="1"/>
        <v>709-3113</v>
      </c>
      <c r="W32" t="str">
        <f ca="1"/>
        <v>岡山県岡山市北区建部町下神目605</v>
      </c>
      <c r="X32">
        <f ca="1"/>
        <v>0</v>
      </c>
      <c r="Y32">
        <f ca="1"/>
        <v>0</v>
      </c>
      <c r="Z32">
        <f ca="1"/>
        <v>44409</v>
      </c>
      <c r="AA32">
        <f ca="1"/>
        <v>0</v>
      </c>
      <c r="AB32">
        <f ca="1"/>
        <v>0</v>
      </c>
      <c r="AC32">
        <f ca="1"/>
        <v>0</v>
      </c>
      <c r="AD32">
        <f ca="1"/>
        <v>0</v>
      </c>
      <c r="AE32">
        <f ca="1"/>
        <v>0</v>
      </c>
      <c r="AF32">
        <f ca="1"/>
        <v>0</v>
      </c>
      <c r="AG32">
        <f ca="1"/>
        <v>0</v>
      </c>
      <c r="AH32">
        <f ca="1"/>
        <v>0</v>
      </c>
      <c r="AI32">
        <f ca="1"/>
        <v>0</v>
      </c>
      <c r="AJ32">
        <f ca="1"/>
        <v>0</v>
      </c>
    </row>
    <row r="33" spans="1:36">
      <c r="A33" t="str">
        <f ca="1"/>
        <v>在職中</v>
      </c>
      <c r="B33" t="str">
        <f ca="1"/>
        <v>030832</v>
      </c>
      <c r="C33" t="str">
        <f ca="1"/>
        <v>投入</v>
      </c>
      <c r="D33" t="str">
        <f ca="1"/>
        <v>久重　延夫</v>
      </c>
      <c r="E33" t="str">
        <f ca="1"/>
        <v>ヒサエ　ノブオ</v>
      </c>
      <c r="F33" t="str">
        <f ca="1"/>
        <v>男</v>
      </c>
      <c r="G33" t="str">
        <f ca="1"/>
        <v>日本</v>
      </c>
      <c r="H33">
        <f ca="1"/>
        <v>25767</v>
      </c>
      <c r="I33">
        <f ca="1"/>
        <v>55</v>
      </c>
      <c r="J33">
        <f ca="1"/>
        <v>1170</v>
      </c>
      <c r="K33">
        <f ca="1"/>
        <v>0</v>
      </c>
      <c r="L33">
        <f ca="1"/>
        <v>280000</v>
      </c>
      <c r="M33">
        <f ca="1"/>
        <v>14042</v>
      </c>
      <c r="N33">
        <f ca="1"/>
        <v>2226</v>
      </c>
      <c r="O33">
        <f ca="1"/>
        <v>25620</v>
      </c>
      <c r="P33">
        <f ca="1"/>
        <v>26.4</v>
      </c>
      <c r="Q33">
        <f ca="1"/>
        <v>600</v>
      </c>
      <c r="R33">
        <f ca="1"/>
        <v>0</v>
      </c>
      <c r="S33" t="str">
        <f ca="1"/>
        <v>　</v>
      </c>
      <c r="T33">
        <f ca="1"/>
        <v>0</v>
      </c>
      <c r="U33">
        <f ca="1"/>
        <v>0</v>
      </c>
      <c r="V33" t="str">
        <f ca="1"/>
        <v>701-4222</v>
      </c>
      <c r="W33" t="str">
        <f ca="1"/>
        <v>岡山県瀬戸内市邑久町豊安325-8</v>
      </c>
      <c r="X33">
        <f ca="1"/>
        <v>0</v>
      </c>
      <c r="Y33">
        <f ca="1"/>
        <v>0</v>
      </c>
      <c r="Z33">
        <f ca="1"/>
        <v>44409</v>
      </c>
      <c r="AA33">
        <f ca="1"/>
        <v>0</v>
      </c>
      <c r="AB33">
        <f ca="1"/>
        <v>0</v>
      </c>
      <c r="AC33">
        <f ca="1"/>
        <v>0</v>
      </c>
      <c r="AD33">
        <f ca="1"/>
        <v>0</v>
      </c>
      <c r="AE33">
        <f ca="1"/>
        <v>0</v>
      </c>
      <c r="AF33">
        <f ca="1"/>
        <v>0</v>
      </c>
      <c r="AG33">
        <f ca="1"/>
        <v>0</v>
      </c>
      <c r="AH33">
        <f ca="1"/>
        <v>0</v>
      </c>
      <c r="AI33">
        <f ca="1"/>
        <v>0</v>
      </c>
      <c r="AJ33">
        <f ca="1"/>
        <v>0</v>
      </c>
    </row>
    <row r="34" spans="1:36">
      <c r="A34" t="str">
        <f ca="1"/>
        <v>退社</v>
      </c>
      <c r="B34" t="str">
        <f ca="1"/>
        <v>030833</v>
      </c>
      <c r="C34" t="str">
        <f ca="1"/>
        <v>ブローチ</v>
      </c>
      <c r="D34" t="str">
        <f ca="1"/>
        <v>小玉　武志</v>
      </c>
      <c r="E34" t="str">
        <f ca="1"/>
        <v>コダマ　タケシ</v>
      </c>
      <c r="F34" t="str">
        <f ca="1"/>
        <v>男</v>
      </c>
      <c r="G34" t="str">
        <f ca="1"/>
        <v>日本</v>
      </c>
      <c r="H34">
        <f ca="1"/>
        <v>22014</v>
      </c>
      <c r="I34">
        <f ca="1"/>
        <v>65</v>
      </c>
      <c r="J34">
        <f ca="1"/>
        <v>1250</v>
      </c>
      <c r="K34" t="str">
        <f ca="1"/>
        <v>2024/4/16~1200→1250</v>
      </c>
      <c r="L34">
        <f ca="1"/>
        <v>220000</v>
      </c>
      <c r="M34">
        <f ca="1"/>
        <v>11033</v>
      </c>
      <c r="N34" t="str">
        <f ca="1"/>
        <v>0</v>
      </c>
      <c r="O34">
        <f ca="1"/>
        <v>20130</v>
      </c>
      <c r="P34">
        <f ca="1"/>
        <v>10.6</v>
      </c>
      <c r="Q34">
        <f ca="1"/>
        <v>340</v>
      </c>
      <c r="R34">
        <f ca="1"/>
        <v>0</v>
      </c>
      <c r="S34" t="str">
        <f ca="1"/>
        <v>　</v>
      </c>
      <c r="T34">
        <f ca="1"/>
        <v>0</v>
      </c>
      <c r="U34">
        <f ca="1"/>
        <v>0</v>
      </c>
      <c r="V34" t="str">
        <f ca="1"/>
        <v>709-0802</v>
      </c>
      <c r="W34" t="str">
        <f ca="1"/>
        <v>岡山県赤磐市桜が丘西7-18-14</v>
      </c>
      <c r="X34">
        <f ca="1"/>
        <v>0</v>
      </c>
      <c r="Y34">
        <f ca="1"/>
        <v>0</v>
      </c>
      <c r="Z34">
        <f ca="1"/>
        <v>44409</v>
      </c>
      <c r="AA34">
        <f ca="1"/>
        <v>45731</v>
      </c>
      <c r="AB34">
        <f ca="1"/>
        <v>0</v>
      </c>
      <c r="AC34">
        <f ca="1"/>
        <v>0</v>
      </c>
      <c r="AD34">
        <f ca="1"/>
        <v>0</v>
      </c>
      <c r="AE34">
        <f ca="1"/>
        <v>0</v>
      </c>
      <c r="AF34">
        <f ca="1"/>
        <v>0</v>
      </c>
      <c r="AG34">
        <f ca="1"/>
        <v>0</v>
      </c>
      <c r="AH34">
        <f ca="1"/>
        <v>0</v>
      </c>
      <c r="AI34">
        <f ca="1"/>
        <v>0</v>
      </c>
      <c r="AJ34">
        <f ca="1"/>
        <v>0</v>
      </c>
    </row>
    <row r="35" spans="1:36">
      <c r="A35" t="str">
        <f ca="1"/>
        <v>在職中</v>
      </c>
      <c r="B35" t="str">
        <f ca="1"/>
        <v>030834</v>
      </c>
      <c r="C35" t="str">
        <f ca="1"/>
        <v>２次旋</v>
      </c>
      <c r="D35" t="str">
        <f ca="1"/>
        <v>松田　純一</v>
      </c>
      <c r="E35" t="str">
        <f ca="1"/>
        <v>マツダ　ジュンイチ</v>
      </c>
      <c r="F35" t="str">
        <f ca="1"/>
        <v>男</v>
      </c>
      <c r="G35" t="str">
        <f ca="1"/>
        <v>日本</v>
      </c>
      <c r="H35">
        <f ca="1"/>
        <v>24439</v>
      </c>
      <c r="I35">
        <f ca="1"/>
        <v>59</v>
      </c>
      <c r="J35">
        <f ca="1"/>
        <v>1200</v>
      </c>
      <c r="K35">
        <f ca="1"/>
        <v>0</v>
      </c>
      <c r="L35">
        <f ca="1"/>
        <v>280000</v>
      </c>
      <c r="M35">
        <f ca="1"/>
        <v>14042</v>
      </c>
      <c r="N35">
        <f ca="1"/>
        <v>2226</v>
      </c>
      <c r="O35">
        <f ca="1"/>
        <v>25620</v>
      </c>
      <c r="P35">
        <f ca="1"/>
        <v>24.6</v>
      </c>
      <c r="Q35">
        <f ca="1"/>
        <v>600</v>
      </c>
      <c r="R35">
        <f ca="1"/>
        <v>0</v>
      </c>
      <c r="S35" t="str">
        <f ca="1"/>
        <v>　</v>
      </c>
      <c r="T35">
        <f ca="1"/>
        <v>0</v>
      </c>
      <c r="U35">
        <f ca="1"/>
        <v>0</v>
      </c>
      <c r="V35" t="str">
        <f ca="1"/>
        <v>704-8182</v>
      </c>
      <c r="W35" t="str">
        <f ca="1"/>
        <v>岡山県岡山市東区広谷513</v>
      </c>
      <c r="X35">
        <f ca="1"/>
        <v>0</v>
      </c>
      <c r="Y35">
        <f ca="1"/>
        <v>0</v>
      </c>
      <c r="Z35">
        <f ca="1"/>
        <v>44409</v>
      </c>
      <c r="AA35">
        <f ca="1"/>
        <v>0</v>
      </c>
      <c r="AB35">
        <f ca="1"/>
        <v>0</v>
      </c>
      <c r="AC35">
        <f ca="1"/>
        <v>0</v>
      </c>
      <c r="AD35">
        <f ca="1"/>
        <v>0</v>
      </c>
      <c r="AE35">
        <f ca="1"/>
        <v>0</v>
      </c>
      <c r="AF35">
        <f ca="1"/>
        <v>0</v>
      </c>
      <c r="AG35">
        <f ca="1"/>
        <v>0</v>
      </c>
      <c r="AH35">
        <f ca="1"/>
        <v>0</v>
      </c>
      <c r="AI35">
        <f ca="1"/>
        <v>0</v>
      </c>
      <c r="AJ35">
        <f ca="1"/>
        <v>0</v>
      </c>
    </row>
    <row r="36" spans="1:36">
      <c r="A36" t="str">
        <f ca="1"/>
        <v>在職中</v>
      </c>
      <c r="B36" t="str">
        <f ca="1"/>
        <v>030835</v>
      </c>
      <c r="C36" t="str">
        <f ca="1"/>
        <v>２次旋</v>
      </c>
      <c r="D36" t="str">
        <f ca="1"/>
        <v>岡崎　浩二</v>
      </c>
      <c r="E36" t="str">
        <f ca="1"/>
        <v>オカザキ　コウジ</v>
      </c>
      <c r="F36" t="str">
        <f ca="1"/>
        <v>男</v>
      </c>
      <c r="G36" t="str">
        <f ca="1"/>
        <v>日本</v>
      </c>
      <c r="H36">
        <f ca="1"/>
        <v>23032</v>
      </c>
      <c r="I36">
        <f ca="1"/>
        <v>62</v>
      </c>
      <c r="J36">
        <f ca="1"/>
        <v>1200</v>
      </c>
      <c r="K36">
        <f ca="1"/>
        <v>0</v>
      </c>
      <c r="L36">
        <f ca="1"/>
        <v>220000</v>
      </c>
      <c r="M36">
        <f ca="1"/>
        <v>11033</v>
      </c>
      <c r="N36">
        <f ca="1"/>
        <v>1749</v>
      </c>
      <c r="O36">
        <f ca="1"/>
        <v>20130</v>
      </c>
      <c r="P36">
        <f ca="1"/>
        <v>25.2</v>
      </c>
      <c r="Q36">
        <f ca="1"/>
        <v>600</v>
      </c>
      <c r="R36">
        <f ca="1"/>
        <v>0</v>
      </c>
      <c r="S36" t="str">
        <f ca="1"/>
        <v>　</v>
      </c>
      <c r="T36">
        <f ca="1"/>
        <v>0</v>
      </c>
      <c r="U36">
        <f ca="1"/>
        <v>0</v>
      </c>
      <c r="V36" t="str">
        <f ca="1"/>
        <v>701-0153</v>
      </c>
      <c r="W36" t="str">
        <f ca="1"/>
        <v>岡山県岡山市庭瀬272-2</v>
      </c>
      <c r="X36">
        <f ca="1"/>
        <v>0</v>
      </c>
      <c r="Y36">
        <f ca="1"/>
        <v>0</v>
      </c>
      <c r="Z36">
        <f ca="1"/>
        <v>44409</v>
      </c>
      <c r="AA36">
        <f ca="1"/>
        <v>0</v>
      </c>
      <c r="AB36">
        <f ca="1"/>
        <v>0</v>
      </c>
      <c r="AC36">
        <f ca="1"/>
        <v>0</v>
      </c>
      <c r="AD36">
        <f ca="1"/>
        <v>0</v>
      </c>
      <c r="AE36">
        <f ca="1"/>
        <v>0</v>
      </c>
      <c r="AF36">
        <f ca="1"/>
        <v>0</v>
      </c>
      <c r="AG36">
        <f ca="1"/>
        <v>0</v>
      </c>
      <c r="AH36">
        <f ca="1"/>
        <v>0</v>
      </c>
      <c r="AI36">
        <f ca="1"/>
        <v>0</v>
      </c>
      <c r="AJ36">
        <f ca="1"/>
        <v>0</v>
      </c>
    </row>
    <row r="37" spans="1:36">
      <c r="A37" t="str">
        <f ca="1"/>
        <v>在職中</v>
      </c>
      <c r="B37" t="str">
        <f ca="1"/>
        <v>030836</v>
      </c>
      <c r="C37" t="str">
        <f ca="1"/>
        <v>梱包</v>
      </c>
      <c r="D37" t="str">
        <f ca="1"/>
        <v>大﨑　康雄</v>
      </c>
      <c r="E37" t="str">
        <f ca="1"/>
        <v>オオサキ　ヤスオ</v>
      </c>
      <c r="F37" t="str">
        <f ca="1"/>
        <v>男</v>
      </c>
      <c r="G37" t="str">
        <f ca="1"/>
        <v>日本</v>
      </c>
      <c r="H37">
        <f ca="1"/>
        <v>22822</v>
      </c>
      <c r="I37">
        <f ca="1"/>
        <v>63</v>
      </c>
      <c r="J37">
        <f ca="1"/>
        <v>1150</v>
      </c>
      <c r="K37">
        <f ca="1"/>
        <v>0</v>
      </c>
      <c r="L37">
        <f ca="1"/>
        <v>260000</v>
      </c>
      <c r="M37">
        <f ca="1"/>
        <v>13039</v>
      </c>
      <c r="N37">
        <f ca="1"/>
        <v>2067</v>
      </c>
      <c r="O37">
        <f ca="1"/>
        <v>23790</v>
      </c>
      <c r="P37">
        <f ca="1"/>
        <v>20.2</v>
      </c>
      <c r="Q37">
        <f ca="1"/>
        <v>600</v>
      </c>
      <c r="R37">
        <f ca="1"/>
        <v>0</v>
      </c>
      <c r="S37" t="str">
        <f ca="1"/>
        <v>　</v>
      </c>
      <c r="T37">
        <f ca="1"/>
        <v>0</v>
      </c>
      <c r="U37">
        <f ca="1"/>
        <v>0</v>
      </c>
      <c r="V37" t="str">
        <f ca="1"/>
        <v>700-0083</v>
      </c>
      <c r="W37" t="str">
        <f ca="1"/>
        <v>岡山県岡山市北区津島新野1丁目6番-5</v>
      </c>
      <c r="X37">
        <f ca="1"/>
        <v>0</v>
      </c>
      <c r="Y37">
        <f ca="1"/>
        <v>0</v>
      </c>
      <c r="Z37">
        <f ca="1"/>
        <v>44409</v>
      </c>
      <c r="AA37">
        <f ca="1"/>
        <v>0</v>
      </c>
      <c r="AB37">
        <f ca="1"/>
        <v>0</v>
      </c>
      <c r="AC37">
        <f ca="1"/>
        <v>0</v>
      </c>
      <c r="AD37">
        <f ca="1"/>
        <v>0</v>
      </c>
      <c r="AE37">
        <f ca="1"/>
        <v>0</v>
      </c>
      <c r="AF37">
        <f ca="1"/>
        <v>0</v>
      </c>
      <c r="AG37">
        <f ca="1"/>
        <v>0</v>
      </c>
      <c r="AH37">
        <f ca="1"/>
        <v>0</v>
      </c>
      <c r="AI37">
        <f ca="1"/>
        <v>0</v>
      </c>
      <c r="AJ37">
        <f ca="1"/>
        <v>0</v>
      </c>
    </row>
    <row r="38" spans="1:36">
      <c r="A38" t="str">
        <f ca="1"/>
        <v>退社</v>
      </c>
      <c r="B38" t="str">
        <f ca="1"/>
        <v>030837</v>
      </c>
      <c r="C38" t="str">
        <f ca="1"/>
        <v>２次旋</v>
      </c>
      <c r="D38" t="str">
        <f ca="1"/>
        <v>井上　裕基</v>
      </c>
      <c r="E38" t="str">
        <f ca="1"/>
        <v>イノウエ　ユウキ</v>
      </c>
      <c r="F38" t="str">
        <f ca="1"/>
        <v>男</v>
      </c>
      <c r="G38" t="str">
        <f ca="1"/>
        <v>日本</v>
      </c>
      <c r="H38">
        <f ca="1"/>
        <v>30886</v>
      </c>
      <c r="I38">
        <f ca="1"/>
        <v>41</v>
      </c>
      <c r="J38">
        <f ca="1"/>
        <v>1150</v>
      </c>
      <c r="K38">
        <f ca="1"/>
        <v>0</v>
      </c>
      <c r="L38">
        <f ca="1"/>
        <v>0</v>
      </c>
      <c r="M38" t="str">
        <f ca="1"/>
        <v/>
      </c>
      <c r="N38" t="str">
        <f ca="1"/>
        <v/>
      </c>
      <c r="O38" t="str">
        <f ca="1"/>
        <v/>
      </c>
      <c r="P38">
        <f ca="1"/>
        <v>10.199999999999999</v>
      </c>
      <c r="Q38">
        <f ca="1"/>
        <v>330</v>
      </c>
      <c r="R38">
        <f ca="1"/>
        <v>0</v>
      </c>
      <c r="S38" t="str">
        <f ca="1"/>
        <v>　</v>
      </c>
      <c r="T38">
        <f ca="1"/>
        <v>0</v>
      </c>
      <c r="U38">
        <f ca="1"/>
        <v>0</v>
      </c>
      <c r="V38" t="str">
        <f ca="1"/>
        <v>709-0721</v>
      </c>
      <c r="W38" t="str">
        <f ca="1"/>
        <v>岡山県赤磐市桜が丘東６丁目６－４２</v>
      </c>
      <c r="X38">
        <f ca="1"/>
        <v>0</v>
      </c>
      <c r="Y38">
        <f ca="1"/>
        <v>0</v>
      </c>
      <c r="Z38">
        <f ca="1"/>
        <v>44409</v>
      </c>
      <c r="AA38">
        <f ca="1"/>
        <v>44849</v>
      </c>
      <c r="AB38">
        <f ca="1"/>
        <v>0</v>
      </c>
      <c r="AC38">
        <f ca="1"/>
        <v>0</v>
      </c>
      <c r="AD38">
        <f ca="1"/>
        <v>0</v>
      </c>
      <c r="AE38">
        <f ca="1"/>
        <v>0</v>
      </c>
      <c r="AF38">
        <f ca="1"/>
        <v>0</v>
      </c>
      <c r="AG38">
        <f ca="1"/>
        <v>0</v>
      </c>
      <c r="AH38">
        <f ca="1"/>
        <v>0</v>
      </c>
      <c r="AI38">
        <f ca="1"/>
        <v>0</v>
      </c>
      <c r="AJ38">
        <f ca="1"/>
        <v>0</v>
      </c>
    </row>
    <row r="39" spans="1:36">
      <c r="A39" t="str">
        <f ca="1"/>
        <v>退社</v>
      </c>
      <c r="B39" t="str">
        <f ca="1"/>
        <v>030838</v>
      </c>
      <c r="C39" t="str">
        <f ca="1"/>
        <v>２次旋</v>
      </c>
      <c r="D39" t="str">
        <f ca="1"/>
        <v>角南　泰行</v>
      </c>
      <c r="E39" t="str">
        <f ca="1"/>
        <v>スナミ　ヤスユキ</v>
      </c>
      <c r="F39" t="str">
        <f ca="1"/>
        <v>男</v>
      </c>
      <c r="G39" t="str">
        <f ca="1"/>
        <v>日本</v>
      </c>
      <c r="H39">
        <f ca="1"/>
        <v>24816</v>
      </c>
      <c r="I39">
        <f ca="1"/>
        <v>58</v>
      </c>
      <c r="J39">
        <f ca="1"/>
        <v>1300</v>
      </c>
      <c r="K39" t="str">
        <f ca="1"/>
        <v>24/4/16~1250→1300</v>
      </c>
      <c r="L39">
        <f ca="1"/>
        <v>280000</v>
      </c>
      <c r="M39">
        <f ca="1"/>
        <v>14042</v>
      </c>
      <c r="N39">
        <f ca="1"/>
        <v>2226</v>
      </c>
      <c r="O39">
        <f ca="1"/>
        <v>25620</v>
      </c>
      <c r="P39">
        <f ca="1"/>
        <v>11.8</v>
      </c>
      <c r="Q39">
        <f ca="1"/>
        <v>380</v>
      </c>
      <c r="R39">
        <f ca="1"/>
        <v>0</v>
      </c>
      <c r="S39" t="str">
        <f ca="1"/>
        <v>　</v>
      </c>
      <c r="T39">
        <f ca="1"/>
        <v>0</v>
      </c>
      <c r="U39">
        <f ca="1"/>
        <v>0</v>
      </c>
      <c r="V39" t="str">
        <f ca="1"/>
        <v>709-0802</v>
      </c>
      <c r="W39" t="str">
        <f ca="1"/>
        <v>岡山県赤磐市桜ヶ丘西3-21-3</v>
      </c>
      <c r="X39">
        <f ca="1"/>
        <v>0</v>
      </c>
      <c r="Y39">
        <f ca="1"/>
        <v>0</v>
      </c>
      <c r="Z39">
        <f ca="1"/>
        <v>44409</v>
      </c>
      <c r="AA39">
        <f ca="1"/>
        <v>45657</v>
      </c>
      <c r="AB39">
        <f ca="1"/>
        <v>0</v>
      </c>
      <c r="AC39">
        <f ca="1"/>
        <v>0</v>
      </c>
      <c r="AD39">
        <f ca="1"/>
        <v>0</v>
      </c>
      <c r="AE39">
        <f ca="1"/>
        <v>0</v>
      </c>
      <c r="AF39">
        <f ca="1"/>
        <v>0</v>
      </c>
      <c r="AG39">
        <f ca="1"/>
        <v>0</v>
      </c>
      <c r="AH39">
        <f ca="1"/>
        <v>0</v>
      </c>
      <c r="AI39">
        <f ca="1"/>
        <v>0</v>
      </c>
      <c r="AJ39" t="str">
        <f ca="1"/>
        <v>2025/1/1~内勤スタッフへ異動</v>
      </c>
    </row>
    <row r="40" spans="1:36">
      <c r="A40" t="str">
        <f ca="1"/>
        <v>退社</v>
      </c>
      <c r="B40" t="str">
        <f ca="1"/>
        <v>030839</v>
      </c>
      <c r="C40" t="str">
        <f ca="1"/>
        <v>２次旋</v>
      </c>
      <c r="D40" t="str">
        <f ca="1"/>
        <v>NGUYEN　THE　DANG</v>
      </c>
      <c r="E40" t="str">
        <f ca="1"/>
        <v>グエン　テー　ダン</v>
      </c>
      <c r="F40" t="str">
        <f ca="1"/>
        <v>男</v>
      </c>
      <c r="G40" t="str">
        <f ca="1"/>
        <v>ﾍﾞﾄﾅﾑ</v>
      </c>
      <c r="H40">
        <f ca="1"/>
        <v>31723</v>
      </c>
      <c r="I40">
        <f ca="1"/>
        <v>39</v>
      </c>
      <c r="J40">
        <f ca="1"/>
        <v>1250</v>
      </c>
      <c r="K40">
        <f ca="1"/>
        <v>0</v>
      </c>
      <c r="L40">
        <f ca="1"/>
        <v>0</v>
      </c>
      <c r="M40" t="str">
        <f ca="1"/>
        <v/>
      </c>
      <c r="N40" t="str">
        <f ca="1"/>
        <v>0</v>
      </c>
      <c r="O40" t="str">
        <f ca="1"/>
        <v/>
      </c>
      <c r="P40">
        <f ca="1"/>
        <v>0</v>
      </c>
      <c r="Q40">
        <f ca="1"/>
        <v>0</v>
      </c>
      <c r="R40">
        <f ca="1"/>
        <v>0</v>
      </c>
      <c r="S40">
        <f ca="1"/>
        <v>45195</v>
      </c>
      <c r="T40" t="str">
        <f ca="1"/>
        <v>残り期限90日!</v>
      </c>
      <c r="U40" t="str">
        <f ca="1"/>
        <v>技術・人文知識・国際業務</v>
      </c>
      <c r="V40" t="str">
        <f ca="1"/>
        <v>709-2107</v>
      </c>
      <c r="W40" t="str">
        <f ca="1"/>
        <v>岡山県岡山市北区御津矢原370</v>
      </c>
      <c r="X40" t="str">
        <f ca="1"/>
        <v>成広ｺｰﾎﾟⅠ105号室</v>
      </c>
      <c r="Y40">
        <f ca="1"/>
        <v>44409</v>
      </c>
      <c r="Z40">
        <f ca="1"/>
        <v>44409</v>
      </c>
      <c r="AA40">
        <f ca="1"/>
        <v>44797</v>
      </c>
      <c r="AB40">
        <f ca="1"/>
        <v>0</v>
      </c>
      <c r="AC40">
        <f ca="1"/>
        <v>0</v>
      </c>
      <c r="AD40">
        <f ca="1"/>
        <v>0</v>
      </c>
      <c r="AE40">
        <f ca="1"/>
        <v>0</v>
      </c>
      <c r="AF40">
        <f ca="1"/>
        <v>0</v>
      </c>
      <c r="AG40">
        <f ca="1"/>
        <v>0</v>
      </c>
      <c r="AH40">
        <f ca="1"/>
        <v>0</v>
      </c>
      <c r="AI40">
        <f ca="1"/>
        <v>0</v>
      </c>
      <c r="AJ40" t="str">
        <f ca="1"/>
        <v>2022/8/25～高雄岡山へ異動</v>
      </c>
    </row>
    <row r="41" spans="1:36">
      <c r="A41" t="str">
        <f ca="1"/>
        <v>退社</v>
      </c>
      <c r="B41" t="str">
        <f ca="1"/>
        <v>030840</v>
      </c>
      <c r="C41" t="str">
        <f ca="1"/>
        <v>２次旋</v>
      </c>
      <c r="D41" t="str">
        <f ca="1"/>
        <v>NGUYEN　XUAN　PHUC</v>
      </c>
      <c r="E41" t="str">
        <f ca="1"/>
        <v>グエン　スアン　フック</v>
      </c>
      <c r="F41" t="str">
        <f ca="1"/>
        <v>男</v>
      </c>
      <c r="G41" t="str">
        <f ca="1"/>
        <v>ﾍﾞﾄﾅﾑ</v>
      </c>
      <c r="H41">
        <f ca="1"/>
        <v>35399</v>
      </c>
      <c r="I41">
        <f ca="1"/>
        <v>29</v>
      </c>
      <c r="J41">
        <f ca="1"/>
        <v>1250</v>
      </c>
      <c r="K41">
        <f ca="1"/>
        <v>0</v>
      </c>
      <c r="L41">
        <f ca="1"/>
        <v>0</v>
      </c>
      <c r="M41" t="str">
        <f ca="1"/>
        <v/>
      </c>
      <c r="N41" t="str">
        <f ca="1"/>
        <v>0</v>
      </c>
      <c r="O41" t="str">
        <f ca="1"/>
        <v/>
      </c>
      <c r="P41">
        <f ca="1"/>
        <v>0</v>
      </c>
      <c r="Q41">
        <f ca="1"/>
        <v>0</v>
      </c>
      <c r="R41">
        <f ca="1"/>
        <v>0</v>
      </c>
      <c r="S41">
        <f ca="1"/>
        <v>45146</v>
      </c>
      <c r="T41" t="str">
        <f ca="1"/>
        <v>残り期限90日!</v>
      </c>
      <c r="U41" t="str">
        <f ca="1"/>
        <v>技術・人文知識・国際業務</v>
      </c>
      <c r="V41" t="str">
        <f ca="1"/>
        <v>709-2107</v>
      </c>
      <c r="W41" t="str">
        <f ca="1"/>
        <v>岡山県岡山市北区御津矢原370</v>
      </c>
      <c r="X41" t="str">
        <f ca="1"/>
        <v>成広ｺｰﾎﾟⅠ105号室</v>
      </c>
      <c r="Y41">
        <f ca="1"/>
        <v>44409</v>
      </c>
      <c r="Z41">
        <f ca="1"/>
        <v>44409</v>
      </c>
      <c r="AA41">
        <f ca="1"/>
        <v>44786</v>
      </c>
      <c r="AB41">
        <f ca="1"/>
        <v>0</v>
      </c>
      <c r="AC41">
        <f ca="1"/>
        <v>0</v>
      </c>
      <c r="AD41">
        <f ca="1"/>
        <v>0</v>
      </c>
      <c r="AE41">
        <f ca="1"/>
        <v>0</v>
      </c>
      <c r="AF41">
        <f ca="1"/>
        <v>0</v>
      </c>
      <c r="AG41">
        <f ca="1"/>
        <v>0</v>
      </c>
      <c r="AH41">
        <f ca="1"/>
        <v>0</v>
      </c>
      <c r="AI41">
        <f ca="1"/>
        <v>0</v>
      </c>
      <c r="AJ41" t="str">
        <f ca="1"/>
        <v>2022/9/5～高雄岡山へ異動</v>
      </c>
    </row>
    <row r="42" spans="1:36">
      <c r="A42" t="str">
        <f ca="1"/>
        <v>退社</v>
      </c>
      <c r="B42" t="str">
        <f ca="1"/>
        <v>030901</v>
      </c>
      <c r="C42" t="str">
        <f ca="1"/>
        <v>運搬</v>
      </c>
      <c r="D42" t="str">
        <f ca="1"/>
        <v>PHAM DINH SANG</v>
      </c>
      <c r="E42" t="str">
        <f ca="1"/>
        <v>ファム　ディン　サン</v>
      </c>
      <c r="F42" t="str">
        <f ca="1"/>
        <v>男</v>
      </c>
      <c r="G42" t="str">
        <f ca="1"/>
        <v>ﾍﾞﾄﾅﾑ</v>
      </c>
      <c r="H42">
        <f ca="1"/>
        <v>33771</v>
      </c>
      <c r="I42">
        <f ca="1"/>
        <v>33</v>
      </c>
      <c r="J42">
        <f ca="1"/>
        <v>1250</v>
      </c>
      <c r="K42">
        <f ca="1"/>
        <v>0</v>
      </c>
      <c r="L42">
        <f ca="1"/>
        <v>0</v>
      </c>
      <c r="M42" t="str">
        <f ca="1"/>
        <v/>
      </c>
      <c r="N42" t="str">
        <f ca="1"/>
        <v>0</v>
      </c>
      <c r="O42" t="str">
        <f ca="1"/>
        <v/>
      </c>
      <c r="P42">
        <f ca="1"/>
        <v>0</v>
      </c>
      <c r="Q42">
        <f ca="1"/>
        <v>0</v>
      </c>
      <c r="R42">
        <f ca="1"/>
        <v>0</v>
      </c>
      <c r="S42">
        <f ca="1"/>
        <v>44629</v>
      </c>
      <c r="T42" t="str">
        <f ca="1"/>
        <v>残り期限90日!</v>
      </c>
      <c r="U42" t="str">
        <f ca="1"/>
        <v>技術・人文知識・国際業務</v>
      </c>
      <c r="V42" t="str">
        <f ca="1"/>
        <v>709-2107</v>
      </c>
      <c r="W42" t="str">
        <f ca="1"/>
        <v>岡山県岡山市北区御津矢原312-1</v>
      </c>
      <c r="X42" t="str">
        <f ca="1"/>
        <v>中須賀コーポⅠ102</v>
      </c>
      <c r="Y42">
        <f ca="1"/>
        <v>44439</v>
      </c>
      <c r="Z42">
        <f ca="1"/>
        <v>44440</v>
      </c>
      <c r="AA42">
        <f ca="1"/>
        <v>44797</v>
      </c>
      <c r="AB42">
        <f ca="1"/>
        <v>0</v>
      </c>
      <c r="AC42">
        <f ca="1"/>
        <v>0</v>
      </c>
      <c r="AD42">
        <f ca="1"/>
        <v>0</v>
      </c>
      <c r="AE42">
        <f ca="1"/>
        <v>0</v>
      </c>
      <c r="AF42">
        <f ca="1"/>
        <v>0</v>
      </c>
      <c r="AG42">
        <f ca="1"/>
        <v>0</v>
      </c>
      <c r="AH42">
        <f ca="1"/>
        <v>0</v>
      </c>
      <c r="AI42">
        <f ca="1"/>
        <v>0</v>
      </c>
      <c r="AJ42" t="str">
        <f ca="1"/>
        <v>2022/8/25～高雄岡山へ異動</v>
      </c>
    </row>
    <row r="43" spans="1:36">
      <c r="A43" t="str">
        <f ca="1"/>
        <v>退社</v>
      </c>
      <c r="B43" t="str">
        <f ca="1"/>
        <v>031201</v>
      </c>
      <c r="C43" t="str">
        <f ca="1"/>
        <v>切粉回収</v>
      </c>
      <c r="D43" t="str">
        <f ca="1"/>
        <v>岡本　達典</v>
      </c>
      <c r="E43" t="str">
        <f ca="1"/>
        <v>オカモト　タツノリ</v>
      </c>
      <c r="F43" t="str">
        <f ca="1"/>
        <v>男</v>
      </c>
      <c r="G43" t="str">
        <f ca="1"/>
        <v>日本</v>
      </c>
      <c r="H43">
        <f ca="1"/>
        <v>21238</v>
      </c>
      <c r="I43">
        <f ca="1"/>
        <v>67</v>
      </c>
      <c r="J43">
        <f ca="1"/>
        <v>1050</v>
      </c>
      <c r="K43">
        <f ca="1"/>
        <v>0</v>
      </c>
      <c r="L43">
        <f ca="1"/>
        <v>142000</v>
      </c>
      <c r="M43">
        <f ca="1"/>
        <v>7121</v>
      </c>
      <c r="N43" t="str">
        <f ca="1"/>
        <v>0</v>
      </c>
      <c r="O43">
        <f ca="1"/>
        <v>12993</v>
      </c>
      <c r="P43">
        <f ca="1"/>
        <v>0</v>
      </c>
      <c r="Q43">
        <f ca="1"/>
        <v>0</v>
      </c>
      <c r="R43">
        <f ca="1"/>
        <v>0</v>
      </c>
      <c r="S43" t="str">
        <f ca="1"/>
        <v>　</v>
      </c>
      <c r="T43">
        <f ca="1"/>
        <v>0</v>
      </c>
      <c r="U43">
        <f ca="1"/>
        <v>0</v>
      </c>
      <c r="V43" t="str">
        <f ca="1"/>
        <v>709-0845</v>
      </c>
      <c r="W43" t="str">
        <f ca="1"/>
        <v>岡山県岡山市東区瀬戸町鍛冶屋518-2</v>
      </c>
      <c r="X43">
        <f ca="1"/>
        <v>0</v>
      </c>
      <c r="Y43">
        <f ca="1"/>
        <v>0</v>
      </c>
      <c r="Z43">
        <f ca="1"/>
        <v>44531</v>
      </c>
      <c r="AA43">
        <f ca="1"/>
        <v>45853</v>
      </c>
      <c r="AB43">
        <f ca="1"/>
        <v>0</v>
      </c>
      <c r="AC43">
        <f ca="1"/>
        <v>0</v>
      </c>
      <c r="AD43">
        <f ca="1"/>
        <v>0</v>
      </c>
      <c r="AE43">
        <f ca="1"/>
        <v>0</v>
      </c>
      <c r="AF43">
        <f ca="1"/>
        <v>0</v>
      </c>
      <c r="AG43">
        <f ca="1"/>
        <v>0</v>
      </c>
      <c r="AH43">
        <f ca="1"/>
        <v>0</v>
      </c>
      <c r="AI43">
        <f ca="1"/>
        <v>0</v>
      </c>
      <c r="AJ43">
        <f ca="1"/>
        <v>0</v>
      </c>
    </row>
    <row r="44" spans="1:36">
      <c r="A44" t="str">
        <f ca="1"/>
        <v>退社</v>
      </c>
      <c r="B44" t="str">
        <f ca="1"/>
        <v>031202</v>
      </c>
      <c r="C44" t="str">
        <f ca="1"/>
        <v>切粉回収</v>
      </c>
      <c r="D44" t="str">
        <f ca="1"/>
        <v>中川　聡</v>
      </c>
      <c r="E44" t="str">
        <f ca="1"/>
        <v>ナカガワ　サトシ</v>
      </c>
      <c r="F44" t="str">
        <f ca="1"/>
        <v>男</v>
      </c>
      <c r="G44" t="str">
        <f ca="1"/>
        <v>日本</v>
      </c>
      <c r="H44">
        <f ca="1"/>
        <v>19323</v>
      </c>
      <c r="I44">
        <f ca="1"/>
        <v>73</v>
      </c>
      <c r="J44">
        <f ca="1"/>
        <v>900</v>
      </c>
      <c r="K44">
        <f ca="1"/>
        <v>0</v>
      </c>
      <c r="L44">
        <f ca="1"/>
        <v>0</v>
      </c>
      <c r="M44" t="str">
        <f ca="1"/>
        <v/>
      </c>
      <c r="N44" t="str">
        <f ca="1"/>
        <v>0</v>
      </c>
      <c r="O44" t="str">
        <f ca="1"/>
        <v>0</v>
      </c>
      <c r="P44">
        <f ca="1"/>
        <v>0</v>
      </c>
      <c r="Q44">
        <f ca="1"/>
        <v>0</v>
      </c>
      <c r="R44">
        <f ca="1"/>
        <v>0</v>
      </c>
      <c r="S44" t="str">
        <f ca="1"/>
        <v xml:space="preserve"> </v>
      </c>
      <c r="T44">
        <f ca="1"/>
        <v>0</v>
      </c>
      <c r="U44">
        <f ca="1"/>
        <v>0</v>
      </c>
      <c r="V44" t="str">
        <f ca="1"/>
        <v>709-2106</v>
      </c>
      <c r="W44" t="str">
        <f ca="1"/>
        <v>岡山県岡山市北区御津新庄2869-175</v>
      </c>
      <c r="X44">
        <f ca="1"/>
        <v>0</v>
      </c>
      <c r="Y44">
        <f ca="1"/>
        <v>0</v>
      </c>
      <c r="Z44">
        <f ca="1"/>
        <v>44546</v>
      </c>
      <c r="AA44">
        <f ca="1"/>
        <v>45002</v>
      </c>
      <c r="AB44">
        <f ca="1"/>
        <v>0</v>
      </c>
      <c r="AC44">
        <f ca="1"/>
        <v>0</v>
      </c>
      <c r="AD44">
        <f ca="1"/>
        <v>0</v>
      </c>
      <c r="AE44">
        <f ca="1"/>
        <v>0</v>
      </c>
      <c r="AF44">
        <f ca="1"/>
        <v>0</v>
      </c>
      <c r="AG44">
        <f ca="1"/>
        <v>0</v>
      </c>
      <c r="AH44">
        <f ca="1"/>
        <v>0</v>
      </c>
      <c r="AI44">
        <f ca="1"/>
        <v>0</v>
      </c>
      <c r="AJ44">
        <f ca="1"/>
        <v>0</v>
      </c>
    </row>
    <row r="45" spans="1:36">
      <c r="A45" t="str">
        <f ca="1"/>
        <v>退社</v>
      </c>
      <c r="B45" t="str">
        <f ca="1"/>
        <v>031203</v>
      </c>
      <c r="C45" t="str">
        <f ca="1"/>
        <v>切粉回収</v>
      </c>
      <c r="D45" t="str">
        <f ca="1"/>
        <v>LE THANH LUAN</v>
      </c>
      <c r="E45" t="str">
        <f ca="1"/>
        <v>レ　タイン　ルアン</v>
      </c>
      <c r="F45" t="str">
        <f ca="1"/>
        <v>男</v>
      </c>
      <c r="G45" t="str">
        <f ca="1"/>
        <v>ﾍﾞﾄﾅﾑ</v>
      </c>
      <c r="H45">
        <f ca="1"/>
        <v>32632</v>
      </c>
      <c r="I45">
        <f ca="1"/>
        <v>36</v>
      </c>
      <c r="J45">
        <f ca="1"/>
        <v>1000</v>
      </c>
      <c r="K45">
        <f ca="1"/>
        <v>0</v>
      </c>
      <c r="L45">
        <f ca="1"/>
        <v>0</v>
      </c>
      <c r="M45" t="str">
        <f ca="1"/>
        <v/>
      </c>
      <c r="N45" t="str">
        <f ca="1"/>
        <v>0</v>
      </c>
      <c r="O45" t="str">
        <f ca="1"/>
        <v/>
      </c>
      <c r="P45">
        <f ca="1"/>
        <v>0</v>
      </c>
      <c r="Q45">
        <f ca="1"/>
        <v>0</v>
      </c>
      <c r="R45">
        <f ca="1"/>
        <v>0</v>
      </c>
      <c r="S45">
        <f ca="1"/>
        <v>44719</v>
      </c>
      <c r="T45">
        <f ca="1"/>
        <v>0</v>
      </c>
      <c r="U45" t="str">
        <f ca="1"/>
        <v>特定活動</v>
      </c>
      <c r="V45" t="str">
        <f ca="1"/>
        <v>709-2107</v>
      </c>
      <c r="W45" t="str">
        <f ca="1"/>
        <v>岡山県岡山市北区御津矢原298-1</v>
      </c>
      <c r="X45" t="str">
        <f ca="1"/>
        <v>成広矢原ｺｰﾎﾟⅥ101号</v>
      </c>
      <c r="Y45">
        <f ca="1"/>
        <v>0</v>
      </c>
      <c r="Z45">
        <f ca="1"/>
        <v>44551</v>
      </c>
      <c r="AA45">
        <f ca="1"/>
        <v>44648</v>
      </c>
      <c r="AB45">
        <f ca="1"/>
        <v>0</v>
      </c>
      <c r="AC45">
        <f ca="1"/>
        <v>0</v>
      </c>
      <c r="AD45">
        <f ca="1"/>
        <v>0</v>
      </c>
      <c r="AE45">
        <f ca="1"/>
        <v>0</v>
      </c>
      <c r="AF45">
        <f ca="1"/>
        <v>0</v>
      </c>
      <c r="AG45">
        <f ca="1"/>
        <v>0</v>
      </c>
      <c r="AH45">
        <f ca="1"/>
        <v>0</v>
      </c>
      <c r="AI45">
        <f ca="1"/>
        <v>0</v>
      </c>
      <c r="AJ45" t="str">
        <f ca="1"/>
        <v>3/29よりビザ切替済の為、高雄岡山へ異動</v>
      </c>
    </row>
    <row r="46" spans="1:36">
      <c r="A46" t="str">
        <f ca="1"/>
        <v>退社</v>
      </c>
      <c r="B46" t="str">
        <f ca="1"/>
        <v>040101</v>
      </c>
      <c r="C46" t="str">
        <f ca="1"/>
        <v>切粉回収</v>
      </c>
      <c r="D46" t="str">
        <f ca="1"/>
        <v>FERRYANTO PASCA MARIS UPPUN</v>
      </c>
      <c r="E46" t="str">
        <f ca="1"/>
        <v>フェリヤント　パスチャ　マリス　ウップン</v>
      </c>
      <c r="F46" t="str">
        <f ca="1"/>
        <v>男</v>
      </c>
      <c r="G46" t="str">
        <f ca="1"/>
        <v>ｲﾝﾄﾞﾈｼｱ</v>
      </c>
      <c r="H46">
        <f ca="1"/>
        <v>35115</v>
      </c>
      <c r="I46">
        <f ca="1"/>
        <v>29</v>
      </c>
      <c r="J46">
        <f ca="1"/>
        <v>1000</v>
      </c>
      <c r="K46">
        <f ca="1"/>
        <v>0</v>
      </c>
      <c r="L46">
        <f ca="1"/>
        <v>0</v>
      </c>
      <c r="M46" t="str">
        <f ca="1"/>
        <v/>
      </c>
      <c r="N46" t="str">
        <f ca="1"/>
        <v>0</v>
      </c>
      <c r="O46" t="str">
        <f ca="1"/>
        <v/>
      </c>
      <c r="P46">
        <f ca="1"/>
        <v>0</v>
      </c>
      <c r="Q46">
        <f ca="1"/>
        <v>0</v>
      </c>
      <c r="R46">
        <f ca="1"/>
        <v>0</v>
      </c>
      <c r="S46">
        <f ca="1"/>
        <v>45015</v>
      </c>
      <c r="T46" t="str">
        <f ca="1"/>
        <v>残り期限90日!</v>
      </c>
      <c r="U46" t="str">
        <f ca="1"/>
        <v>技術・人文知識・国際業務</v>
      </c>
      <c r="V46" t="str">
        <f ca="1"/>
        <v>709-2107</v>
      </c>
      <c r="W46" t="str">
        <f ca="1"/>
        <v>岡山県岡山市北区御津矢原370</v>
      </c>
      <c r="X46" t="str">
        <f ca="1"/>
        <v>成広ｺｰﾎﾟⅠ-202</v>
      </c>
      <c r="Y46">
        <f ca="1"/>
        <v>44583</v>
      </c>
      <c r="Z46">
        <f ca="1"/>
        <v>44573</v>
      </c>
      <c r="AA46">
        <f ca="1"/>
        <v>0</v>
      </c>
      <c r="AB46">
        <f ca="1"/>
        <v>0</v>
      </c>
      <c r="AC46">
        <f ca="1"/>
        <v>0</v>
      </c>
      <c r="AD46">
        <f ca="1"/>
        <v>0</v>
      </c>
      <c r="AE46">
        <f ca="1"/>
        <v>0</v>
      </c>
      <c r="AF46">
        <f ca="1"/>
        <v>0</v>
      </c>
      <c r="AG46">
        <f ca="1"/>
        <v>0</v>
      </c>
      <c r="AH46">
        <f ca="1"/>
        <v>0</v>
      </c>
      <c r="AI46">
        <f ca="1"/>
        <v>0</v>
      </c>
      <c r="AJ46">
        <f ca="1"/>
        <v>0</v>
      </c>
    </row>
    <row r="47" spans="1:36">
      <c r="A47" t="str">
        <f ca="1"/>
        <v>退社</v>
      </c>
      <c r="B47" t="str">
        <f ca="1"/>
        <v>040102</v>
      </c>
      <c r="C47" t="str">
        <f ca="1"/>
        <v>切粉回収</v>
      </c>
      <c r="D47" t="str">
        <f ca="1"/>
        <v>WIDIARTO IFTIAR</v>
      </c>
      <c r="E47" t="str">
        <f ca="1"/>
        <v>ウィディアルト　イフティアル</v>
      </c>
      <c r="F47" t="str">
        <f ca="1"/>
        <v>男</v>
      </c>
      <c r="G47" t="str">
        <f ca="1"/>
        <v>ｲﾝﾄﾞﾈｼｱ</v>
      </c>
      <c r="H47">
        <f ca="1"/>
        <v>32955</v>
      </c>
      <c r="I47">
        <f ca="1"/>
        <v>35</v>
      </c>
      <c r="J47">
        <f ca="1"/>
        <v>1000</v>
      </c>
      <c r="K47">
        <f ca="1"/>
        <v>0</v>
      </c>
      <c r="L47">
        <f ca="1"/>
        <v>0</v>
      </c>
      <c r="M47" t="str">
        <f ca="1"/>
        <v/>
      </c>
      <c r="N47" t="str">
        <f ca="1"/>
        <v>0</v>
      </c>
      <c r="O47" t="str">
        <f ca="1"/>
        <v/>
      </c>
      <c r="P47">
        <f ca="1"/>
        <v>0</v>
      </c>
      <c r="Q47">
        <f ca="1"/>
        <v>0</v>
      </c>
      <c r="R47">
        <f ca="1"/>
        <v>0</v>
      </c>
      <c r="S47">
        <f ca="1"/>
        <v>45015</v>
      </c>
      <c r="T47">
        <f ca="1"/>
        <v>0</v>
      </c>
      <c r="U47" t="str">
        <f ca="1"/>
        <v>技術・人文知識・国際業務</v>
      </c>
      <c r="V47" t="str">
        <f ca="1"/>
        <v>709-2107</v>
      </c>
      <c r="W47" t="str">
        <f ca="1"/>
        <v>岡山県岡山市北区御津矢原370</v>
      </c>
      <c r="X47" t="str">
        <f ca="1"/>
        <v>成広ｺｰﾎﾟⅠ-202</v>
      </c>
      <c r="Y47">
        <f ca="1"/>
        <v>44583</v>
      </c>
      <c r="Z47">
        <f ca="1"/>
        <v>44586</v>
      </c>
      <c r="AA47">
        <f ca="1"/>
        <v>0</v>
      </c>
      <c r="AB47">
        <f ca="1"/>
        <v>0</v>
      </c>
      <c r="AC47">
        <f ca="1"/>
        <v>0</v>
      </c>
      <c r="AD47">
        <f ca="1"/>
        <v>0</v>
      </c>
      <c r="AE47">
        <f ca="1"/>
        <v>0</v>
      </c>
      <c r="AF47">
        <f ca="1"/>
        <v>0</v>
      </c>
      <c r="AG47">
        <f ca="1"/>
        <v>0</v>
      </c>
      <c r="AH47">
        <f ca="1"/>
        <v>0</v>
      </c>
      <c r="AI47">
        <f ca="1"/>
        <v>0</v>
      </c>
      <c r="AJ47">
        <f ca="1"/>
        <v>0</v>
      </c>
    </row>
    <row r="48" spans="1:36">
      <c r="A48" t="str">
        <f ca="1"/>
        <v>在職中</v>
      </c>
      <c r="B48" t="str">
        <f ca="1"/>
        <v>040201</v>
      </c>
      <c r="C48" t="str">
        <f ca="1"/>
        <v>投入</v>
      </c>
      <c r="D48" t="str">
        <f ca="1"/>
        <v>近藤　透</v>
      </c>
      <c r="E48" t="str">
        <f ca="1"/>
        <v>コンドウ　トオル</v>
      </c>
      <c r="F48" t="str">
        <f ca="1"/>
        <v>男</v>
      </c>
      <c r="G48" t="str">
        <f ca="1"/>
        <v>日本</v>
      </c>
      <c r="H48">
        <f ca="1"/>
        <v>21530</v>
      </c>
      <c r="I48">
        <f ca="1"/>
        <v>67</v>
      </c>
      <c r="J48">
        <f ca="1"/>
        <v>1150</v>
      </c>
      <c r="K48">
        <f ca="1"/>
        <v>0</v>
      </c>
      <c r="L48">
        <f ca="1"/>
        <v>200000</v>
      </c>
      <c r="M48">
        <f ca="1"/>
        <v>10030</v>
      </c>
      <c r="N48" t="str">
        <f ca="1"/>
        <v>0</v>
      </c>
      <c r="O48">
        <f ca="1"/>
        <v>18300</v>
      </c>
      <c r="P48">
        <f ca="1"/>
        <v>0</v>
      </c>
      <c r="Q48">
        <f ca="1"/>
        <v>0</v>
      </c>
      <c r="R48">
        <f ca="1"/>
        <v>0</v>
      </c>
      <c r="S48" t="str">
        <f ca="1"/>
        <v xml:space="preserve"> </v>
      </c>
      <c r="T48">
        <f ca="1"/>
        <v>0</v>
      </c>
      <c r="U48">
        <f ca="1"/>
        <v>0</v>
      </c>
      <c r="V48">
        <f ca="1"/>
        <v>7090462</v>
      </c>
      <c r="W48" t="str">
        <f ca="1"/>
        <v>岡山県和気群和気町1046番地</v>
      </c>
      <c r="X48">
        <f ca="1"/>
        <v>0</v>
      </c>
      <c r="Y48">
        <f ca="1"/>
        <v>0</v>
      </c>
      <c r="Z48">
        <f ca="1"/>
        <v>44593</v>
      </c>
      <c r="AA48">
        <f ca="1"/>
        <v>0</v>
      </c>
      <c r="AB48">
        <f ca="1"/>
        <v>0</v>
      </c>
      <c r="AC48">
        <f ca="1"/>
        <v>0</v>
      </c>
      <c r="AD48">
        <f ca="1"/>
        <v>0</v>
      </c>
      <c r="AE48">
        <f ca="1"/>
        <v>0</v>
      </c>
      <c r="AF48">
        <f ca="1"/>
        <v>0</v>
      </c>
      <c r="AG48">
        <f ca="1"/>
        <v>0</v>
      </c>
      <c r="AH48">
        <f ca="1"/>
        <v>0</v>
      </c>
      <c r="AI48">
        <f ca="1"/>
        <v>0</v>
      </c>
      <c r="AJ48">
        <f ca="1"/>
        <v>0</v>
      </c>
    </row>
    <row r="49" spans="1:36">
      <c r="A49" t="str">
        <f ca="1"/>
        <v>退社</v>
      </c>
      <c r="B49" t="str">
        <f ca="1"/>
        <v>040202</v>
      </c>
      <c r="C49" t="str">
        <f ca="1"/>
        <v>切粉回収</v>
      </c>
      <c r="D49" t="str">
        <f ca="1"/>
        <v>NAUFAL ANDZAR ASH-SHIDDIQ</v>
      </c>
      <c r="E49" t="str">
        <f ca="1"/>
        <v>ナウファル　アンザル　</v>
      </c>
      <c r="F49" t="str">
        <f ca="1"/>
        <v>男</v>
      </c>
      <c r="G49" t="str">
        <f ca="1"/>
        <v>ｲﾝﾄﾞﾈｼｱ</v>
      </c>
      <c r="H49">
        <f ca="1"/>
        <v>34784</v>
      </c>
      <c r="I49">
        <f ca="1"/>
        <v>30</v>
      </c>
      <c r="J49">
        <f ca="1"/>
        <v>1000</v>
      </c>
      <c r="K49">
        <f ca="1"/>
        <v>0</v>
      </c>
      <c r="L49">
        <f ca="1"/>
        <v>0</v>
      </c>
      <c r="M49" t="str">
        <f ca="1"/>
        <v/>
      </c>
      <c r="N49" t="str">
        <f ca="1"/>
        <v>0</v>
      </c>
      <c r="O49" t="str">
        <f ca="1"/>
        <v/>
      </c>
      <c r="P49">
        <f ca="1"/>
        <v>0</v>
      </c>
      <c r="Q49">
        <f ca="1"/>
        <v>0</v>
      </c>
      <c r="R49">
        <f ca="1"/>
        <v>0</v>
      </c>
      <c r="S49">
        <f ca="1"/>
        <v>45015</v>
      </c>
      <c r="T49" t="str">
        <f ca="1"/>
        <v>残り期限90日!</v>
      </c>
      <c r="U49" t="str">
        <f ca="1"/>
        <v>技術・人文知識・国際業務</v>
      </c>
      <c r="V49" t="str">
        <f ca="1"/>
        <v>709-2107</v>
      </c>
      <c r="W49" t="str">
        <f ca="1"/>
        <v>岡山県岡山市北区御津矢原294-1</v>
      </c>
      <c r="X49" t="str">
        <f ca="1"/>
        <v>成広矢原コーポⅢ207</v>
      </c>
      <c r="Y49">
        <f ca="1"/>
        <v>44583</v>
      </c>
      <c r="Z49">
        <f ca="1"/>
        <v>44607</v>
      </c>
      <c r="AA49">
        <f ca="1"/>
        <v>0</v>
      </c>
      <c r="AB49">
        <f ca="1"/>
        <v>0</v>
      </c>
      <c r="AC49" t="str">
        <f ca="1"/>
        <v>なし</v>
      </c>
      <c r="AD49">
        <f ca="1"/>
        <v>0</v>
      </c>
      <c r="AE49">
        <f ca="1"/>
        <v>0</v>
      </c>
      <c r="AF49">
        <f ca="1"/>
        <v>0</v>
      </c>
      <c r="AG49">
        <f ca="1"/>
        <v>0</v>
      </c>
      <c r="AH49">
        <f ca="1"/>
        <v>0</v>
      </c>
      <c r="AI49" t="str">
        <f ca="1"/>
        <v>OK/3/21</v>
      </c>
      <c r="AJ49">
        <f ca="1"/>
        <v>0</v>
      </c>
    </row>
    <row r="50" spans="1:36">
      <c r="A50" t="str">
        <f ca="1"/>
        <v>退社</v>
      </c>
      <c r="B50" t="str">
        <f ca="1"/>
        <v>040203</v>
      </c>
      <c r="C50" t="str">
        <f ca="1"/>
        <v>切粉回収</v>
      </c>
      <c r="D50" t="str">
        <f ca="1"/>
        <v>MUHAMMAD SHAHAR MUSHFI</v>
      </c>
      <c r="E50" t="str">
        <f ca="1"/>
        <v>ムハンマド　シャハル　ムシュフィ</v>
      </c>
      <c r="F50" t="str">
        <f ca="1"/>
        <v>男</v>
      </c>
      <c r="G50" t="str">
        <f ca="1"/>
        <v>ｲﾝﾄﾞﾈｼｱ</v>
      </c>
      <c r="H50">
        <f ca="1"/>
        <v>34951</v>
      </c>
      <c r="I50">
        <f ca="1"/>
        <v>30</v>
      </c>
      <c r="J50">
        <f ca="1"/>
        <v>1000</v>
      </c>
      <c r="K50">
        <f ca="1"/>
        <v>0</v>
      </c>
      <c r="L50">
        <f ca="1"/>
        <v>0</v>
      </c>
      <c r="M50" t="str">
        <f ca="1"/>
        <v/>
      </c>
      <c r="N50" t="str">
        <f ca="1"/>
        <v>0</v>
      </c>
      <c r="O50" t="str">
        <f ca="1"/>
        <v/>
      </c>
      <c r="P50">
        <f ca="1"/>
        <v>0</v>
      </c>
      <c r="Q50">
        <f ca="1"/>
        <v>0</v>
      </c>
      <c r="R50">
        <f ca="1"/>
        <v>0</v>
      </c>
      <c r="S50">
        <f ca="1"/>
        <v>45015</v>
      </c>
      <c r="T50" t="str">
        <f ca="1"/>
        <v>残り期限90日!</v>
      </c>
      <c r="U50" t="str">
        <f ca="1"/>
        <v>技術・人文知識・国際業務</v>
      </c>
      <c r="V50" t="str">
        <f ca="1"/>
        <v>709-2107</v>
      </c>
      <c r="W50" t="str">
        <f ca="1"/>
        <v>岡山県岡山市北区御津矢原294-1</v>
      </c>
      <c r="X50" t="str">
        <f ca="1"/>
        <v>成広矢原ｺｰﾎﾟⅢ207</v>
      </c>
      <c r="Y50">
        <f ca="1"/>
        <v>44583</v>
      </c>
      <c r="Z50">
        <f ca="1"/>
        <v>44607</v>
      </c>
      <c r="AA50">
        <f ca="1"/>
        <v>44700</v>
      </c>
      <c r="AB50">
        <f ca="1"/>
        <v>0</v>
      </c>
      <c r="AC50" t="str">
        <f ca="1"/>
        <v>なし</v>
      </c>
      <c r="AD50">
        <f ca="1"/>
        <v>0</v>
      </c>
      <c r="AE50">
        <f ca="1"/>
        <v>0</v>
      </c>
      <c r="AF50">
        <f ca="1"/>
        <v>0</v>
      </c>
      <c r="AG50">
        <f ca="1"/>
        <v>0</v>
      </c>
      <c r="AH50">
        <f ca="1"/>
        <v>0</v>
      </c>
      <c r="AI50" t="str">
        <f ca="1"/>
        <v>OK/3/21</v>
      </c>
      <c r="AJ50" t="str">
        <f ca="1"/>
        <v>帰国後派遣へ異動5/19まで勤務</v>
      </c>
    </row>
    <row r="51" spans="1:36">
      <c r="A51" t="str">
        <f ca="1"/>
        <v>退社</v>
      </c>
      <c r="B51" t="str">
        <f ca="1"/>
        <v>040205</v>
      </c>
      <c r="C51" t="str">
        <f ca="1"/>
        <v>切粉回収</v>
      </c>
      <c r="D51" t="str">
        <f ca="1"/>
        <v>LE  VAN HA</v>
      </c>
      <c r="E51" t="str">
        <f ca="1"/>
        <v>レー　ヴァン　ハー</v>
      </c>
      <c r="F51" t="str">
        <f ca="1"/>
        <v>男</v>
      </c>
      <c r="G51" t="str">
        <f ca="1"/>
        <v>ﾍﾞﾄﾅﾑ</v>
      </c>
      <c r="H51">
        <f ca="1"/>
        <v>32356</v>
      </c>
      <c r="I51">
        <f ca="1"/>
        <v>37</v>
      </c>
      <c r="J51">
        <f ca="1"/>
        <v>1000</v>
      </c>
      <c r="K51">
        <f ca="1"/>
        <v>0</v>
      </c>
      <c r="L51">
        <f ca="1"/>
        <v>0</v>
      </c>
      <c r="M51" t="str">
        <f ca="1"/>
        <v/>
      </c>
      <c r="N51" t="str">
        <f ca="1"/>
        <v>0</v>
      </c>
      <c r="O51" t="str">
        <f ca="1"/>
        <v/>
      </c>
      <c r="P51">
        <f ca="1"/>
        <v>0</v>
      </c>
      <c r="Q51">
        <f ca="1"/>
        <v>0</v>
      </c>
      <c r="R51">
        <f ca="1"/>
        <v>-1000</v>
      </c>
      <c r="S51">
        <f ca="1"/>
        <v>44775</v>
      </c>
      <c r="T51" t="str">
        <f ca="1"/>
        <v>残り期限90日!</v>
      </c>
      <c r="U51" t="str">
        <f ca="1"/>
        <v>特定活動</v>
      </c>
      <c r="V51" t="str">
        <f ca="1"/>
        <v>709-2107</v>
      </c>
      <c r="W51" t="str">
        <f ca="1"/>
        <v>岡山県岡山市北区御津矢原298-1</v>
      </c>
      <c r="X51" t="str">
        <f ca="1"/>
        <v>成広矢原ｺｰﾎﾟⅥ206</v>
      </c>
      <c r="Y51">
        <f ca="1"/>
        <v>44614</v>
      </c>
      <c r="Z51">
        <f ca="1"/>
        <v>44617</v>
      </c>
      <c r="AA51">
        <f ca="1"/>
        <v>44624</v>
      </c>
      <c r="AB51">
        <f ca="1"/>
        <v>0</v>
      </c>
      <c r="AC51">
        <f ca="1"/>
        <v>0</v>
      </c>
      <c r="AD51">
        <f ca="1"/>
        <v>0</v>
      </c>
      <c r="AE51">
        <f ca="1"/>
        <v>0</v>
      </c>
      <c r="AF51">
        <f ca="1"/>
        <v>0</v>
      </c>
      <c r="AG51">
        <f ca="1"/>
        <v>0</v>
      </c>
      <c r="AH51">
        <f ca="1"/>
        <v>0</v>
      </c>
      <c r="AI51">
        <f ca="1"/>
        <v>0</v>
      </c>
      <c r="AJ51">
        <f ca="1"/>
        <v>0</v>
      </c>
    </row>
    <row r="52" spans="1:36">
      <c r="A52" t="str">
        <f ca="1"/>
        <v>退社</v>
      </c>
      <c r="B52" t="str">
        <f ca="1"/>
        <v>040301</v>
      </c>
      <c r="C52" t="str">
        <f ca="1"/>
        <v>切粉回収</v>
      </c>
      <c r="D52" t="str">
        <f ca="1"/>
        <v>NGUYEN THANH BINH</v>
      </c>
      <c r="E52" t="str">
        <f ca="1"/>
        <v>グエン　タン　ビン</v>
      </c>
      <c r="F52" t="str">
        <f ca="1"/>
        <v>男</v>
      </c>
      <c r="G52" t="str">
        <f ca="1"/>
        <v>ﾍﾞﾄﾅﾑ</v>
      </c>
      <c r="H52">
        <f ca="1"/>
        <v>34495</v>
      </c>
      <c r="I52">
        <f ca="1"/>
        <v>31</v>
      </c>
      <c r="J52">
        <f ca="1"/>
        <v>1000</v>
      </c>
      <c r="K52">
        <f ca="1"/>
        <v>0</v>
      </c>
      <c r="L52">
        <f ca="1"/>
        <v>0</v>
      </c>
      <c r="M52" t="str">
        <f ca="1"/>
        <v/>
      </c>
      <c r="N52" t="str">
        <f ca="1"/>
        <v>0</v>
      </c>
      <c r="O52" t="str">
        <f ca="1"/>
        <v/>
      </c>
      <c r="P52">
        <f ca="1"/>
        <v>0</v>
      </c>
      <c r="Q52">
        <f ca="1"/>
        <v>0</v>
      </c>
      <c r="R52">
        <f ca="1"/>
        <v>0</v>
      </c>
      <c r="S52">
        <f ca="1"/>
        <v>45022</v>
      </c>
      <c r="T52" t="str">
        <f ca="1"/>
        <v>残り期限90日!</v>
      </c>
      <c r="U52" t="str">
        <f ca="1"/>
        <v>技術・人文知識・国際業務</v>
      </c>
      <c r="V52" t="str">
        <f ca="1"/>
        <v>709-2107</v>
      </c>
      <c r="W52" t="str">
        <f ca="1"/>
        <v>岡山県岡山市北区御津矢原311番地</v>
      </c>
      <c r="X52" t="str">
        <f ca="1"/>
        <v>新矢原1F</v>
      </c>
      <c r="Y52">
        <f ca="1"/>
        <v>0</v>
      </c>
      <c r="Z52">
        <f ca="1"/>
        <v>44622</v>
      </c>
      <c r="AA52">
        <f ca="1"/>
        <v>44764</v>
      </c>
      <c r="AB52">
        <f ca="1"/>
        <v>0</v>
      </c>
      <c r="AC52">
        <f ca="1"/>
        <v>0</v>
      </c>
      <c r="AD52">
        <f ca="1"/>
        <v>0</v>
      </c>
      <c r="AE52">
        <f ca="1"/>
        <v>0</v>
      </c>
      <c r="AF52">
        <f ca="1"/>
        <v>0</v>
      </c>
      <c r="AG52">
        <f ca="1"/>
        <v>0</v>
      </c>
      <c r="AH52">
        <f ca="1"/>
        <v>0</v>
      </c>
      <c r="AI52" t="str">
        <f ca="1"/>
        <v>OK3/28</v>
      </c>
      <c r="AJ52" t="str">
        <f ca="1"/>
        <v>2022/7/25~高雄工業岡山(派遣)</v>
      </c>
    </row>
    <row r="53" spans="1:36">
      <c r="A53" t="str">
        <f ca="1"/>
        <v>退社</v>
      </c>
      <c r="B53" t="str">
        <f ca="1"/>
        <v>040302</v>
      </c>
      <c r="C53" t="str">
        <f ca="1"/>
        <v>切粉回収</v>
      </c>
      <c r="D53" t="str">
        <f ca="1"/>
        <v>DANG TRONG HIEU</v>
      </c>
      <c r="E53" t="str">
        <f ca="1"/>
        <v>ダン　チョン　ヒエウ</v>
      </c>
      <c r="F53" t="str">
        <f ca="1"/>
        <v>男</v>
      </c>
      <c r="G53" t="str">
        <f ca="1"/>
        <v>ﾍﾞﾄﾅﾑ</v>
      </c>
      <c r="H53">
        <f ca="1"/>
        <v>34917</v>
      </c>
      <c r="I53">
        <f ca="1"/>
        <v>26</v>
      </c>
      <c r="J53">
        <f ca="1"/>
        <v>1250</v>
      </c>
      <c r="K53">
        <f ca="1"/>
        <v>0</v>
      </c>
      <c r="L53">
        <f ca="1"/>
        <v>0</v>
      </c>
      <c r="M53" t="str">
        <f ca="1"/>
        <v/>
      </c>
      <c r="N53" t="str">
        <f ca="1"/>
        <v>0</v>
      </c>
      <c r="O53" t="str">
        <f ca="1"/>
        <v/>
      </c>
      <c r="P53">
        <f ca="1"/>
        <v>0</v>
      </c>
      <c r="Q53">
        <f ca="1"/>
        <v>0</v>
      </c>
      <c r="R53">
        <f ca="1"/>
        <v>400</v>
      </c>
      <c r="S53">
        <f ca="1"/>
        <v>44917</v>
      </c>
      <c r="T53" t="str">
        <f ca="1"/>
        <v>残り期限90日!</v>
      </c>
      <c r="U53" t="str">
        <f ca="1"/>
        <v>技術・人文知識・国際業務</v>
      </c>
      <c r="V53" t="str">
        <f ca="1"/>
        <v>709-2107</v>
      </c>
      <c r="W53" t="str">
        <f ca="1"/>
        <v>岡山県岡山市北区御津矢原297-1</v>
      </c>
      <c r="X53" t="str">
        <f ca="1"/>
        <v>成広矢原ｺｰﾎﾟⅥ206</v>
      </c>
      <c r="Y53">
        <f ca="1"/>
        <v>44617</v>
      </c>
      <c r="Z53">
        <f ca="1"/>
        <v>44622</v>
      </c>
      <c r="AA53">
        <f ca="1"/>
        <v>44655</v>
      </c>
      <c r="AB53">
        <f ca="1"/>
        <v>0</v>
      </c>
      <c r="AC53">
        <f ca="1"/>
        <v>22.05</v>
      </c>
      <c r="AD53">
        <f ca="1"/>
        <v>0</v>
      </c>
      <c r="AE53">
        <f ca="1"/>
        <v>0</v>
      </c>
      <c r="AF53">
        <f ca="1"/>
        <v>0</v>
      </c>
      <c r="AG53">
        <f ca="1"/>
        <v>0</v>
      </c>
      <c r="AH53">
        <f ca="1"/>
        <v>0</v>
      </c>
      <c r="AI53" t="str">
        <f ca="1"/>
        <v>OK</v>
      </c>
      <c r="AJ53" t="str">
        <f ca="1"/>
        <v>~3/30高雄岡山から異動</v>
      </c>
    </row>
    <row r="54" spans="1:36">
      <c r="A54" t="str">
        <f ca="1"/>
        <v>退社</v>
      </c>
      <c r="B54" t="str">
        <f ca="1"/>
        <v>040401</v>
      </c>
      <c r="C54" t="str">
        <f ca="1"/>
        <v>切粉回収</v>
      </c>
      <c r="D54" t="str">
        <f ca="1"/>
        <v>NGUYEN DUY THANG</v>
      </c>
      <c r="E54" t="str">
        <f ca="1"/>
        <v>グエン　ズイ　タン</v>
      </c>
      <c r="F54" t="str">
        <f ca="1"/>
        <v>男</v>
      </c>
      <c r="G54" t="str">
        <f ca="1"/>
        <v>ﾍﾞﾄﾅﾑ</v>
      </c>
      <c r="H54">
        <f ca="1"/>
        <v>34604</v>
      </c>
      <c r="I54">
        <f ca="1"/>
        <v>31</v>
      </c>
      <c r="J54">
        <f ca="1"/>
        <v>1000</v>
      </c>
      <c r="K54">
        <f ca="1"/>
        <v>0</v>
      </c>
      <c r="L54">
        <f ca="1"/>
        <v>0</v>
      </c>
      <c r="M54" t="str">
        <f ca="1"/>
        <v/>
      </c>
      <c r="N54" t="str">
        <f ca="1"/>
        <v>0</v>
      </c>
      <c r="O54" t="str">
        <f ca="1"/>
        <v/>
      </c>
      <c r="P54">
        <f ca="1"/>
        <v>0</v>
      </c>
      <c r="Q54">
        <f ca="1"/>
        <v>0</v>
      </c>
      <c r="R54">
        <f ca="1"/>
        <v>0</v>
      </c>
      <c r="S54">
        <f ca="1"/>
        <v>44797</v>
      </c>
      <c r="T54" t="str">
        <f ca="1"/>
        <v>残り期限90日!</v>
      </c>
      <c r="U54" t="str">
        <f ca="1"/>
        <v>特定活動</v>
      </c>
      <c r="V54" t="str">
        <f ca="1"/>
        <v>709-2107</v>
      </c>
      <c r="W54" t="str">
        <f ca="1"/>
        <v>岡山県岡山市北区御津矢原288番地1</v>
      </c>
      <c r="X54" t="str">
        <f ca="1"/>
        <v>ｸﾞﾗﾝﾃﾞｰｻﾞ202</v>
      </c>
      <c r="Y54">
        <f ca="1"/>
        <v>44652</v>
      </c>
      <c r="Z54">
        <f ca="1"/>
        <v>44655</v>
      </c>
      <c r="AA54">
        <f ca="1"/>
        <v>0</v>
      </c>
      <c r="AB54">
        <f ca="1"/>
        <v>0</v>
      </c>
      <c r="AC54">
        <f ca="1"/>
        <v>0</v>
      </c>
      <c r="AD54">
        <f ca="1"/>
        <v>0</v>
      </c>
      <c r="AE54">
        <f ca="1"/>
        <v>0</v>
      </c>
      <c r="AF54">
        <f ca="1"/>
        <v>0</v>
      </c>
      <c r="AG54">
        <f ca="1"/>
        <v>0</v>
      </c>
      <c r="AH54">
        <f ca="1"/>
        <v>0</v>
      </c>
      <c r="AI54">
        <f ca="1"/>
        <v>0</v>
      </c>
      <c r="AJ54" t="str">
        <f ca="1"/>
        <v>～　ユアサ工機入社(派遣)</v>
      </c>
    </row>
    <row r="55" spans="1:36">
      <c r="A55" t="str">
        <f ca="1"/>
        <v>退社</v>
      </c>
      <c r="B55" t="str">
        <f ca="1"/>
        <v>040402</v>
      </c>
      <c r="C55" t="str">
        <f ca="1"/>
        <v>切粉回収</v>
      </c>
      <c r="D55" t="str">
        <f ca="1"/>
        <v>BUI DAI PHUOC</v>
      </c>
      <c r="E55" t="str">
        <f ca="1"/>
        <v>ブイ　ダイ　フク</v>
      </c>
      <c r="F55" t="str">
        <f ca="1"/>
        <v>男</v>
      </c>
      <c r="G55" t="str">
        <f ca="1"/>
        <v>ﾍﾞﾄﾅﾑ</v>
      </c>
      <c r="H55">
        <f ca="1"/>
        <v>34372</v>
      </c>
      <c r="I55">
        <f ca="1"/>
        <v>31</v>
      </c>
      <c r="J55">
        <f ca="1"/>
        <v>1250</v>
      </c>
      <c r="K55">
        <f ca="1"/>
        <v>0</v>
      </c>
      <c r="L55">
        <f ca="1"/>
        <v>0</v>
      </c>
      <c r="M55" t="str">
        <f ca="1"/>
        <v/>
      </c>
      <c r="N55" t="str">
        <f ca="1"/>
        <v>0</v>
      </c>
      <c r="O55" t="str">
        <f ca="1"/>
        <v/>
      </c>
      <c r="P55">
        <f ca="1"/>
        <v>0</v>
      </c>
      <c r="Q55">
        <f ca="1"/>
        <v>0</v>
      </c>
      <c r="R55">
        <f ca="1"/>
        <v>0</v>
      </c>
      <c r="S55">
        <f ca="1"/>
        <v>44763</v>
      </c>
      <c r="T55" t="str">
        <f ca="1"/>
        <v>残り期限90日!</v>
      </c>
      <c r="U55" t="str">
        <f ca="1"/>
        <v>技術・人文知識・国際業務</v>
      </c>
      <c r="V55">
        <f ca="1"/>
        <v>0</v>
      </c>
      <c r="W55" t="str">
        <f ca="1"/>
        <v>岡山県岡山市北区御津矢原297-1</v>
      </c>
      <c r="X55" t="str">
        <f ca="1"/>
        <v>成広矢原ｺｰﾎﾟⅤ201</v>
      </c>
      <c r="Y55">
        <f ca="1"/>
        <v>44677</v>
      </c>
      <c r="Z55">
        <f ca="1"/>
        <v>44679</v>
      </c>
      <c r="AA55">
        <f ca="1"/>
        <v>0</v>
      </c>
      <c r="AB55">
        <f ca="1"/>
        <v>0</v>
      </c>
      <c r="AC55">
        <f ca="1"/>
        <v>0</v>
      </c>
      <c r="AD55">
        <f ca="1"/>
        <v>0</v>
      </c>
      <c r="AE55">
        <f ca="1"/>
        <v>0</v>
      </c>
      <c r="AF55">
        <f ca="1"/>
        <v>0</v>
      </c>
      <c r="AG55">
        <f ca="1"/>
        <v>0</v>
      </c>
      <c r="AH55">
        <f ca="1"/>
        <v>0</v>
      </c>
      <c r="AI55">
        <f ca="1"/>
        <v>0</v>
      </c>
      <c r="AJ55" t="str">
        <f ca="1"/>
        <v>2022/4/28～2022/5/19　請負従事　2022/5/23～　三幸技研へ派遣開始</v>
      </c>
    </row>
    <row r="56" spans="1:36">
      <c r="A56" t="str">
        <f ca="1"/>
        <v>退社</v>
      </c>
      <c r="B56" t="str">
        <f ca="1"/>
        <v>040501</v>
      </c>
      <c r="C56" t="str">
        <f ca="1"/>
        <v>切粉回収</v>
      </c>
      <c r="D56" t="str">
        <f ca="1"/>
        <v>NGUYEN MINH DUC</v>
      </c>
      <c r="E56" t="str">
        <f ca="1"/>
        <v>グエン　ミン　ドゥック</v>
      </c>
      <c r="F56" t="str">
        <f ca="1"/>
        <v>男</v>
      </c>
      <c r="G56" t="str">
        <f ca="1"/>
        <v>ﾍﾞﾄﾅﾑ</v>
      </c>
      <c r="H56">
        <f ca="1"/>
        <v>35721</v>
      </c>
      <c r="I56">
        <f ca="1"/>
        <v>28</v>
      </c>
      <c r="J56">
        <f ca="1"/>
        <v>1200</v>
      </c>
      <c r="K56">
        <f ca="1"/>
        <v>0</v>
      </c>
      <c r="L56">
        <f ca="1"/>
        <v>0</v>
      </c>
      <c r="M56" t="str">
        <f ca="1"/>
        <v/>
      </c>
      <c r="N56" t="str">
        <f ca="1"/>
        <v>0</v>
      </c>
      <c r="O56" t="str">
        <f ca="1"/>
        <v/>
      </c>
      <c r="P56">
        <f ca="1"/>
        <v>0</v>
      </c>
      <c r="Q56">
        <f ca="1"/>
        <v>0</v>
      </c>
      <c r="R56">
        <f ca="1"/>
        <v>-1200</v>
      </c>
      <c r="S56">
        <f ca="1"/>
        <v>45062</v>
      </c>
      <c r="T56" t="str">
        <f ca="1"/>
        <v>残り期限90日!</v>
      </c>
      <c r="U56" t="str">
        <f ca="1"/>
        <v>技術・人文知識・国際業務</v>
      </c>
      <c r="V56" t="str">
        <f ca="1"/>
        <v>709-2132</v>
      </c>
      <c r="W56" t="str">
        <f ca="1"/>
        <v>岡山県岡山市北区御津矢原2169番地2</v>
      </c>
      <c r="X56" t="str">
        <f ca="1"/>
        <v>草生戸建</v>
      </c>
      <c r="Y56">
        <f ca="1"/>
        <v>44697</v>
      </c>
      <c r="Z56">
        <f ca="1"/>
        <v>44704</v>
      </c>
      <c r="AA56">
        <f ca="1"/>
        <v>0</v>
      </c>
      <c r="AB56">
        <f ca="1"/>
        <v>0</v>
      </c>
      <c r="AC56">
        <f ca="1"/>
        <v>22.08</v>
      </c>
      <c r="AD56">
        <f ca="1"/>
        <v>0</v>
      </c>
      <c r="AE56">
        <f ca="1"/>
        <v>0</v>
      </c>
      <c r="AF56">
        <f ca="1"/>
        <v>0</v>
      </c>
      <c r="AG56">
        <f ca="1"/>
        <v>0</v>
      </c>
      <c r="AH56">
        <f ca="1"/>
        <v>0</v>
      </c>
      <c r="AI56" t="str">
        <f ca="1"/>
        <v>6/27林</v>
      </c>
      <c r="AJ56" t="str">
        <f ca="1"/>
        <v>2022/6/14～高雄工業静岡入社(派遣)</v>
      </c>
    </row>
    <row r="57" spans="1:36">
      <c r="A57" t="str">
        <f ca="1"/>
        <v>退社</v>
      </c>
      <c r="B57" t="str">
        <f ca="1"/>
        <v>040502</v>
      </c>
      <c r="C57" t="str">
        <f ca="1"/>
        <v>切粉回収</v>
      </c>
      <c r="D57" t="str">
        <f ca="1"/>
        <v>TRAN QUANG HUY</v>
      </c>
      <c r="E57" t="str">
        <f ca="1"/>
        <v>チャン　クアン　フィ</v>
      </c>
      <c r="F57" t="str">
        <f ca="1"/>
        <v>男</v>
      </c>
      <c r="G57" t="str">
        <f ca="1"/>
        <v>ﾍﾞﾄﾅﾑ</v>
      </c>
      <c r="H57">
        <f ca="1"/>
        <v>36093</v>
      </c>
      <c r="I57">
        <f ca="1"/>
        <v>27</v>
      </c>
      <c r="J57">
        <f ca="1"/>
        <v>1200</v>
      </c>
      <c r="K57">
        <f ca="1"/>
        <v>0</v>
      </c>
      <c r="L57">
        <f ca="1"/>
        <v>0</v>
      </c>
      <c r="M57" t="str">
        <f ca="1"/>
        <v/>
      </c>
      <c r="N57" t="str">
        <f ca="1"/>
        <v>0</v>
      </c>
      <c r="O57" t="str">
        <f ca="1"/>
        <v/>
      </c>
      <c r="P57">
        <f ca="1"/>
        <v>0</v>
      </c>
      <c r="Q57">
        <f ca="1"/>
        <v>0</v>
      </c>
      <c r="R57">
        <f ca="1"/>
        <v>0</v>
      </c>
      <c r="S57">
        <f ca="1"/>
        <v>45062</v>
      </c>
      <c r="T57" t="str">
        <f ca="1"/>
        <v>残り期限90日!</v>
      </c>
      <c r="U57" t="str">
        <f ca="1"/>
        <v>技術・人文知識・国際業務</v>
      </c>
      <c r="V57" t="str">
        <f ca="1"/>
        <v>709-2107</v>
      </c>
      <c r="W57" t="str">
        <f ca="1"/>
        <v xml:space="preserve">岡山県岡山市北区御津矢原288番地1 </v>
      </c>
      <c r="X57" t="str">
        <f ca="1"/>
        <v>ｸﾞﾗﾝﾃﾞｰｻﾞ201</v>
      </c>
      <c r="Y57">
        <f ca="1"/>
        <v>44697</v>
      </c>
      <c r="Z57">
        <f ca="1"/>
        <v>44701</v>
      </c>
      <c r="AA57">
        <f ca="1"/>
        <v>44746</v>
      </c>
      <c r="AB57">
        <f ca="1"/>
        <v>0</v>
      </c>
      <c r="AC57">
        <f ca="1"/>
        <v>22.08</v>
      </c>
      <c r="AD57">
        <f ca="1"/>
        <v>0</v>
      </c>
      <c r="AE57">
        <f ca="1"/>
        <v>0</v>
      </c>
      <c r="AF57">
        <f ca="1"/>
        <v>0</v>
      </c>
      <c r="AG57">
        <f ca="1"/>
        <v>0</v>
      </c>
      <c r="AH57">
        <f ca="1"/>
        <v>0</v>
      </c>
      <c r="AI57" t="str">
        <f ca="1"/>
        <v>6/27林</v>
      </c>
      <c r="AJ57" t="str">
        <f ca="1"/>
        <v>2022/7/8～高雄工業静岡入社(派遣)</v>
      </c>
    </row>
    <row r="58" spans="1:36">
      <c r="A58" t="str">
        <f ca="1"/>
        <v>退社</v>
      </c>
      <c r="B58" t="str">
        <f ca="1"/>
        <v>040503</v>
      </c>
      <c r="C58" t="str">
        <f ca="1"/>
        <v>切粉回収</v>
      </c>
      <c r="D58" t="str">
        <f ca="1"/>
        <v>NGUYEN VAN SANG</v>
      </c>
      <c r="E58" t="str">
        <f ca="1"/>
        <v>グエン　ヴァン　サン</v>
      </c>
      <c r="F58" t="str">
        <f ca="1"/>
        <v>男</v>
      </c>
      <c r="G58" t="str">
        <f ca="1"/>
        <v>ﾍﾞﾄﾅﾑ</v>
      </c>
      <c r="H58">
        <f ca="1"/>
        <v>33771</v>
      </c>
      <c r="I58">
        <f ca="1"/>
        <v>33</v>
      </c>
      <c r="J58">
        <f ca="1"/>
        <v>1200</v>
      </c>
      <c r="K58">
        <f ca="1"/>
        <v>0</v>
      </c>
      <c r="L58">
        <f ca="1"/>
        <v>0</v>
      </c>
      <c r="M58" t="str">
        <f ca="1"/>
        <v/>
      </c>
      <c r="N58" t="str">
        <f ca="1"/>
        <v>0</v>
      </c>
      <c r="O58" t="str">
        <f ca="1"/>
        <v/>
      </c>
      <c r="P58">
        <f ca="1"/>
        <v>0</v>
      </c>
      <c r="Q58">
        <f ca="1"/>
        <v>0</v>
      </c>
      <c r="R58">
        <f ca="1"/>
        <v>0</v>
      </c>
      <c r="S58">
        <f ca="1"/>
        <v>45062</v>
      </c>
      <c r="T58" t="str">
        <f ca="1"/>
        <v>残り期限90日!</v>
      </c>
      <c r="U58" t="str">
        <f ca="1"/>
        <v>技術・人文知識・国際業務</v>
      </c>
      <c r="V58" t="str">
        <f ca="1"/>
        <v>709-2107</v>
      </c>
      <c r="W58" t="str">
        <f ca="1"/>
        <v xml:space="preserve">岡山県岡山市北区御津矢原288番地1 </v>
      </c>
      <c r="X58" t="str">
        <f ca="1"/>
        <v>ｸﾞﾗﾝﾃﾞｰｻﾞ201</v>
      </c>
      <c r="Y58">
        <f ca="1"/>
        <v>44697</v>
      </c>
      <c r="Z58">
        <f ca="1"/>
        <v>44701</v>
      </c>
      <c r="AA58">
        <f ca="1"/>
        <v>44755</v>
      </c>
      <c r="AB58">
        <f ca="1"/>
        <v>0</v>
      </c>
      <c r="AC58">
        <f ca="1"/>
        <v>22.08</v>
      </c>
      <c r="AD58">
        <f ca="1"/>
        <v>0</v>
      </c>
      <c r="AE58">
        <f ca="1"/>
        <v>0</v>
      </c>
      <c r="AF58">
        <f ca="1"/>
        <v>0</v>
      </c>
      <c r="AG58">
        <f ca="1"/>
        <v>0</v>
      </c>
      <c r="AH58">
        <f ca="1"/>
        <v>0</v>
      </c>
      <c r="AI58" t="str">
        <f ca="1"/>
        <v>6/27林</v>
      </c>
      <c r="AJ58" t="str">
        <f ca="1"/>
        <v>2022/7/20～高雄工業静岡入社(派遣)</v>
      </c>
    </row>
    <row r="59" spans="1:36">
      <c r="A59" t="str">
        <f ca="1"/>
        <v>退社</v>
      </c>
      <c r="B59" t="str">
        <f ca="1"/>
        <v>040504</v>
      </c>
      <c r="C59" t="str">
        <f ca="1"/>
        <v>切粉回収</v>
      </c>
      <c r="D59" t="str">
        <f ca="1"/>
        <v>NGUYEN NGOC　 DAI</v>
      </c>
      <c r="E59" t="str">
        <f ca="1"/>
        <v>グエン　ゴック　ダイ</v>
      </c>
      <c r="F59" t="str">
        <f ca="1"/>
        <v>男</v>
      </c>
      <c r="G59" t="str">
        <f ca="1"/>
        <v>ﾍﾞﾄﾅﾑ</v>
      </c>
      <c r="H59">
        <f ca="1"/>
        <v>35729</v>
      </c>
      <c r="I59">
        <f ca="1"/>
        <v>28</v>
      </c>
      <c r="J59">
        <f ca="1"/>
        <v>1200</v>
      </c>
      <c r="K59">
        <f ca="1"/>
        <v>0</v>
      </c>
      <c r="L59">
        <f ca="1"/>
        <v>0</v>
      </c>
      <c r="M59" t="str">
        <f ca="1"/>
        <v/>
      </c>
      <c r="N59" t="str">
        <f ca="1"/>
        <v>0</v>
      </c>
      <c r="O59" t="str">
        <f ca="1"/>
        <v/>
      </c>
      <c r="P59">
        <f ca="1"/>
        <v>0</v>
      </c>
      <c r="Q59">
        <f ca="1"/>
        <v>0</v>
      </c>
      <c r="R59">
        <f ca="1"/>
        <v>-1200</v>
      </c>
      <c r="S59">
        <f ca="1"/>
        <v>45062</v>
      </c>
      <c r="T59">
        <f ca="1"/>
        <v>0</v>
      </c>
      <c r="U59" t="str">
        <f ca="1"/>
        <v>技術・人文知識・国際業務</v>
      </c>
      <c r="V59" t="str">
        <f ca="1"/>
        <v>709-2132</v>
      </c>
      <c r="W59" t="str">
        <f ca="1"/>
        <v>岡山県岡山市北区御津矢原2169番地2</v>
      </c>
      <c r="X59" t="str">
        <f ca="1"/>
        <v>草生戸建</v>
      </c>
      <c r="Y59">
        <f ca="1"/>
        <v>44697</v>
      </c>
      <c r="Z59">
        <f ca="1"/>
        <v>44704</v>
      </c>
      <c r="AA59">
        <f ca="1"/>
        <v>0</v>
      </c>
      <c r="AB59">
        <f ca="1"/>
        <v>0</v>
      </c>
      <c r="AC59">
        <f ca="1"/>
        <v>22.08</v>
      </c>
      <c r="AD59">
        <f ca="1"/>
        <v>0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 t="str">
        <f ca="1"/>
        <v>6/27林</v>
      </c>
      <c r="AJ59" t="str">
        <f ca="1"/>
        <v>2022/6/14～高雄工業静岡入社(派遣)</v>
      </c>
    </row>
    <row r="60" spans="1:36">
      <c r="A60" t="str">
        <f ca="1"/>
        <v>退社</v>
      </c>
      <c r="B60" t="str">
        <f ca="1"/>
        <v>040505</v>
      </c>
      <c r="C60" t="str">
        <f ca="1"/>
        <v>梱包</v>
      </c>
      <c r="D60" t="str">
        <f ca="1"/>
        <v>堤　浩二</v>
      </c>
      <c r="E60" t="str">
        <f ca="1"/>
        <v>ツツミ　コウジ</v>
      </c>
      <c r="F60" t="str">
        <f ca="1"/>
        <v>男</v>
      </c>
      <c r="G60" t="str">
        <f ca="1"/>
        <v>日本</v>
      </c>
      <c r="H60">
        <f ca="1"/>
        <v>27567</v>
      </c>
      <c r="I60">
        <f ca="1"/>
        <v>50</v>
      </c>
      <c r="J60">
        <f ca="1"/>
        <v>1150</v>
      </c>
      <c r="K60">
        <f ca="1"/>
        <v>0</v>
      </c>
      <c r="L60">
        <f ca="1"/>
        <v>0</v>
      </c>
      <c r="M60" t="str">
        <f ca="1"/>
        <v/>
      </c>
      <c r="N60" t="str">
        <f ca="1"/>
        <v/>
      </c>
      <c r="O60" t="str">
        <f ca="1"/>
        <v/>
      </c>
      <c r="P60">
        <f ca="1"/>
        <v>0</v>
      </c>
      <c r="Q60">
        <f ca="1"/>
        <v>0</v>
      </c>
      <c r="R60">
        <f ca="1"/>
        <v>0</v>
      </c>
      <c r="S60">
        <f ca="1"/>
        <v>0</v>
      </c>
      <c r="T60">
        <f ca="1"/>
        <v>0</v>
      </c>
      <c r="U60">
        <f ca="1"/>
        <v>0</v>
      </c>
      <c r="V60" t="str">
        <f ca="1"/>
        <v>701-4265</v>
      </c>
      <c r="W60" t="str">
        <f ca="1"/>
        <v>岡山県瀬戸内市長船町福岡1193-13</v>
      </c>
      <c r="X60">
        <f ca="1"/>
        <v>0</v>
      </c>
      <c r="Y60" t="str">
        <f ca="1"/>
        <v>個人</v>
      </c>
      <c r="Z60">
        <f ca="1"/>
        <v>44690</v>
      </c>
      <c r="AA60">
        <f ca="1"/>
        <v>44755</v>
      </c>
      <c r="AB60">
        <f ca="1"/>
        <v>0</v>
      </c>
      <c r="AC60">
        <f ca="1"/>
        <v>22.01</v>
      </c>
      <c r="AD60">
        <f ca="1"/>
        <v>0</v>
      </c>
      <c r="AE60">
        <f ca="1"/>
        <v>0</v>
      </c>
      <c r="AF60">
        <f ca="1"/>
        <v>0</v>
      </c>
      <c r="AG60">
        <f ca="1"/>
        <v>0</v>
      </c>
      <c r="AH60">
        <f ca="1"/>
        <v>0</v>
      </c>
      <c r="AI60" t="str">
        <f ca="1"/>
        <v>6/3原</v>
      </c>
      <c r="AJ60">
        <f ca="1"/>
        <v>0</v>
      </c>
    </row>
    <row r="61" spans="1:36">
      <c r="A61" t="str">
        <f ca="1"/>
        <v>退社</v>
      </c>
      <c r="B61" t="str">
        <f ca="1"/>
        <v>040506</v>
      </c>
      <c r="C61" t="str">
        <f ca="1"/>
        <v>梱包</v>
      </c>
      <c r="D61" t="str">
        <f ca="1"/>
        <v>ADHITYA LUNDIKA</v>
      </c>
      <c r="E61" t="str">
        <f ca="1"/>
        <v>アディティア　ルンディカ</v>
      </c>
      <c r="F61" t="str">
        <f ca="1"/>
        <v>男</v>
      </c>
      <c r="G61" t="str">
        <f ca="1"/>
        <v>ｲﾝﾄﾞﾈｼｱ</v>
      </c>
      <c r="H61">
        <f ca="1"/>
        <v>35121</v>
      </c>
      <c r="I61">
        <f ca="1"/>
        <v>29</v>
      </c>
      <c r="J61">
        <f ca="1"/>
        <v>1250</v>
      </c>
      <c r="K61">
        <f ca="1"/>
        <v>0</v>
      </c>
      <c r="L61">
        <f ca="1"/>
        <v>280000</v>
      </c>
      <c r="M61">
        <f ca="1"/>
        <v>14042</v>
      </c>
      <c r="N61" t="str">
        <f ca="1"/>
        <v>0</v>
      </c>
      <c r="O61">
        <f ca="1"/>
        <v>25620</v>
      </c>
      <c r="P61">
        <f ca="1"/>
        <v>0</v>
      </c>
      <c r="Q61">
        <f ca="1"/>
        <v>0</v>
      </c>
      <c r="R61">
        <f ca="1"/>
        <v>0</v>
      </c>
      <c r="S61">
        <f ca="1"/>
        <v>46374</v>
      </c>
      <c r="T61">
        <f ca="1"/>
        <v>0</v>
      </c>
      <c r="U61" t="str">
        <f ca="1"/>
        <v>技術・人文知識・国際業務</v>
      </c>
      <c r="V61" t="str">
        <f ca="1"/>
        <v>709-2107</v>
      </c>
      <c r="W61" t="str">
        <f ca="1"/>
        <v>岡山県岡山市北区御津矢原299-2</v>
      </c>
      <c r="X61" t="str">
        <f ca="1"/>
        <v>成広矢原ｺｰﾎⅦ206</v>
      </c>
      <c r="Y61">
        <f ca="1"/>
        <v>0</v>
      </c>
      <c r="Z61">
        <f ca="1"/>
        <v>44712</v>
      </c>
      <c r="AA61">
        <f ca="1"/>
        <v>45277</v>
      </c>
      <c r="AB61">
        <f ca="1"/>
        <v>0</v>
      </c>
      <c r="AC61">
        <f ca="1"/>
        <v>22.08</v>
      </c>
      <c r="AD61">
        <f ca="1"/>
        <v>0</v>
      </c>
      <c r="AE61">
        <f ca="1"/>
        <v>0</v>
      </c>
      <c r="AF61">
        <f ca="1"/>
        <v>0</v>
      </c>
      <c r="AG61">
        <f ca="1"/>
        <v>0</v>
      </c>
      <c r="AH61">
        <f ca="1"/>
        <v>0</v>
      </c>
      <c r="AI61" t="str">
        <f ca="1"/>
        <v>6/22林</v>
      </c>
      <c r="AJ61" t="str">
        <f ca="1"/>
        <v>2023.12.18高雄岡山に異動</v>
      </c>
    </row>
    <row r="62" spans="1:36">
      <c r="A62" t="str">
        <f ca="1"/>
        <v>在職中</v>
      </c>
      <c r="B62" t="str">
        <f ca="1"/>
        <v>040507</v>
      </c>
      <c r="C62" t="str">
        <f ca="1"/>
        <v>梱包</v>
      </c>
      <c r="D62" t="str">
        <f ca="1"/>
        <v>WINARDI SARINAL PUTRA</v>
      </c>
      <c r="E62" t="str">
        <f ca="1"/>
        <v>ウイナルディ　サリナル　プトラ</v>
      </c>
      <c r="F62" t="str">
        <f ca="1"/>
        <v>男</v>
      </c>
      <c r="G62" t="str">
        <f ca="1"/>
        <v>ｲﾝﾄﾞﾈｼｱ</v>
      </c>
      <c r="H62">
        <f ca="1"/>
        <v>34866</v>
      </c>
      <c r="I62">
        <f ca="1"/>
        <v>30</v>
      </c>
      <c r="J62">
        <f ca="1"/>
        <v>1250</v>
      </c>
      <c r="K62">
        <f ca="1"/>
        <v>0</v>
      </c>
      <c r="L62">
        <f ca="1"/>
        <v>240000</v>
      </c>
      <c r="M62">
        <f ca="1"/>
        <v>12036</v>
      </c>
      <c r="N62" t="str">
        <f ca="1"/>
        <v>0</v>
      </c>
      <c r="O62">
        <f ca="1"/>
        <v>21960</v>
      </c>
      <c r="P62">
        <f ca="1"/>
        <v>0</v>
      </c>
      <c r="Q62">
        <f ca="1"/>
        <v>0</v>
      </c>
      <c r="R62">
        <f ca="1"/>
        <v>0</v>
      </c>
      <c r="S62">
        <f ca="1"/>
        <v>45115</v>
      </c>
      <c r="T62">
        <f ca="1"/>
        <v>46217</v>
      </c>
      <c r="U62" t="str">
        <f ca="1"/>
        <v>技術・人文知識・国際業務</v>
      </c>
      <c r="V62" t="str">
        <f ca="1"/>
        <v>709-2107</v>
      </c>
      <c r="W62" t="str">
        <f ca="1"/>
        <v>岡山県岡山市北区御津矢原299-2</v>
      </c>
      <c r="X62" t="str">
        <f ca="1"/>
        <v>成広矢原ｺｰﾎﾟⅦ106</v>
      </c>
      <c r="Y62">
        <f ca="1"/>
        <v>0</v>
      </c>
      <c r="Z62">
        <f ca="1"/>
        <v>44712</v>
      </c>
      <c r="AA62">
        <f ca="1"/>
        <v>0</v>
      </c>
      <c r="AB62">
        <f ca="1"/>
        <v>0</v>
      </c>
      <c r="AC62">
        <f ca="1"/>
        <v>22.08</v>
      </c>
      <c r="AD62">
        <f ca="1"/>
        <v>0</v>
      </c>
      <c r="AE62">
        <f ca="1"/>
        <v>0</v>
      </c>
      <c r="AF62">
        <f ca="1"/>
        <v>0</v>
      </c>
      <c r="AG62">
        <f ca="1"/>
        <v>0</v>
      </c>
      <c r="AH62">
        <f ca="1"/>
        <v>0</v>
      </c>
      <c r="AI62" t="str">
        <f ca="1"/>
        <v>6/22林</v>
      </c>
      <c r="AJ62">
        <f ca="1"/>
        <v>0</v>
      </c>
    </row>
    <row r="63" spans="1:36">
      <c r="A63" t="str">
        <f ca="1"/>
        <v>退社</v>
      </c>
      <c r="B63" t="str">
        <f ca="1"/>
        <v>040601</v>
      </c>
      <c r="C63" t="str">
        <f ca="1"/>
        <v>切粉回収</v>
      </c>
      <c r="D63" t="str">
        <f ca="1"/>
        <v>NGUYEN PHAM BANG</v>
      </c>
      <c r="E63" t="str">
        <f ca="1"/>
        <v>グエン　ファン　バン</v>
      </c>
      <c r="F63" t="str">
        <f ca="1"/>
        <v>男</v>
      </c>
      <c r="G63" t="str">
        <f ca="1"/>
        <v>ﾍﾞﾄﾅﾑ</v>
      </c>
      <c r="H63">
        <f ca="1"/>
        <v>35856</v>
      </c>
      <c r="I63">
        <f ca="1"/>
        <v>27</v>
      </c>
      <c r="J63">
        <f ca="1"/>
        <v>1200</v>
      </c>
      <c r="K63">
        <f ca="1"/>
        <v>0</v>
      </c>
      <c r="L63">
        <f ca="1"/>
        <v>0</v>
      </c>
      <c r="M63" t="str">
        <f ca="1"/>
        <v/>
      </c>
      <c r="N63" t="str">
        <f ca="1"/>
        <v>0</v>
      </c>
      <c r="O63" t="str">
        <f ca="1"/>
        <v/>
      </c>
      <c r="P63">
        <f ca="1"/>
        <v>0</v>
      </c>
      <c r="Q63">
        <f ca="1"/>
        <v>0</v>
      </c>
      <c r="R63">
        <f ca="1"/>
        <v>0</v>
      </c>
      <c r="S63">
        <f ca="1"/>
        <v>45090</v>
      </c>
      <c r="T63">
        <f ca="1"/>
        <v>0</v>
      </c>
      <c r="U63" t="str">
        <f ca="1"/>
        <v>技術・人文知識・国際業務</v>
      </c>
      <c r="V63" t="str">
        <f ca="1"/>
        <v>709-2107</v>
      </c>
      <c r="W63" t="str">
        <f ca="1"/>
        <v>岡山県岡山市北区御津矢原297-1</v>
      </c>
      <c r="X63" t="str">
        <f ca="1"/>
        <v>成広矢原ｺｰﾎﾟⅤ102</v>
      </c>
      <c r="Y63">
        <f ca="1"/>
        <v>0</v>
      </c>
      <c r="Z63">
        <f ca="1"/>
        <v>44727</v>
      </c>
      <c r="AA63">
        <f ca="1"/>
        <v>44749</v>
      </c>
      <c r="AB63">
        <f ca="1"/>
        <v>0</v>
      </c>
      <c r="AC63">
        <f ca="1"/>
        <v>22.08</v>
      </c>
      <c r="AD63">
        <f ca="1"/>
        <v>0</v>
      </c>
      <c r="AE63">
        <f ca="1"/>
        <v>0</v>
      </c>
      <c r="AF63">
        <f ca="1"/>
        <v>0</v>
      </c>
      <c r="AG63">
        <f ca="1"/>
        <v>0</v>
      </c>
      <c r="AH63">
        <f ca="1"/>
        <v>0</v>
      </c>
      <c r="AI63" t="str">
        <f ca="1"/>
        <v>6/30林</v>
      </c>
      <c r="AJ63" t="str">
        <f ca="1"/>
        <v>2022/7/11~瑞陵精機入社(派遣)</v>
      </c>
    </row>
    <row r="64" spans="1:36">
      <c r="A64" t="str">
        <f ca="1"/>
        <v>退社</v>
      </c>
      <c r="B64" t="str">
        <f ca="1"/>
        <v>040602</v>
      </c>
      <c r="C64" t="str">
        <f ca="1"/>
        <v>切粉回収</v>
      </c>
      <c r="D64" t="str">
        <f ca="1"/>
        <v>VU DUC QUOC DAT</v>
      </c>
      <c r="E64" t="str">
        <f ca="1"/>
        <v>ヴー　ドウック　クオック　ダット</v>
      </c>
      <c r="F64" t="str">
        <f ca="1"/>
        <v>男</v>
      </c>
      <c r="G64" t="str">
        <f ca="1"/>
        <v>ﾍﾞﾄﾅﾑ</v>
      </c>
      <c r="H64">
        <f ca="1"/>
        <v>35707</v>
      </c>
      <c r="I64">
        <f ca="1"/>
        <v>28</v>
      </c>
      <c r="J64">
        <f ca="1"/>
        <v>1200</v>
      </c>
      <c r="K64">
        <f ca="1"/>
        <v>0</v>
      </c>
      <c r="L64">
        <f ca="1"/>
        <v>0</v>
      </c>
      <c r="M64" t="str">
        <f ca="1"/>
        <v/>
      </c>
      <c r="N64" t="str">
        <f ca="1"/>
        <v>0</v>
      </c>
      <c r="O64" t="str">
        <f ca="1"/>
        <v/>
      </c>
      <c r="P64">
        <f ca="1"/>
        <v>0</v>
      </c>
      <c r="Q64">
        <f ca="1"/>
        <v>0</v>
      </c>
      <c r="R64">
        <f ca="1"/>
        <v>0</v>
      </c>
      <c r="S64">
        <f ca="1"/>
        <v>45090</v>
      </c>
      <c r="T64">
        <f ca="1"/>
        <v>0</v>
      </c>
      <c r="U64" t="str">
        <f ca="1"/>
        <v>技術・人文知識・国際業務</v>
      </c>
      <c r="V64" t="str">
        <f ca="1"/>
        <v>709-2107</v>
      </c>
      <c r="W64" t="str">
        <f ca="1"/>
        <v>岡山県岡山市北区御津矢原297-1</v>
      </c>
      <c r="X64" t="str">
        <f ca="1"/>
        <v>成広矢原ｺｰﾎﾟⅤ102</v>
      </c>
      <c r="Y64">
        <f ca="1"/>
        <v>0</v>
      </c>
      <c r="Z64">
        <f ca="1"/>
        <v>44727</v>
      </c>
      <c r="AA64">
        <f ca="1"/>
        <v>44762</v>
      </c>
      <c r="AB64">
        <f ca="1"/>
        <v>0</v>
      </c>
      <c r="AC64">
        <f ca="1"/>
        <v>22.08</v>
      </c>
      <c r="AD64">
        <f ca="1"/>
        <v>0</v>
      </c>
      <c r="AE64">
        <f ca="1"/>
        <v>0</v>
      </c>
      <c r="AF64">
        <f ca="1"/>
        <v>0</v>
      </c>
      <c r="AG64">
        <f ca="1"/>
        <v>0</v>
      </c>
      <c r="AH64">
        <f ca="1"/>
        <v>0</v>
      </c>
      <c r="AI64" t="str">
        <f ca="1"/>
        <v>6/30林</v>
      </c>
      <c r="AJ64" t="str">
        <f ca="1"/>
        <v>7/25～瑞陵に異動</v>
      </c>
    </row>
    <row r="65" spans="1:36">
      <c r="A65" t="str">
        <f ca="1"/>
        <v>退社</v>
      </c>
      <c r="B65" t="str">
        <f ca="1"/>
        <v>040603</v>
      </c>
      <c r="C65" t="str">
        <f ca="1"/>
        <v>切粉回収</v>
      </c>
      <c r="D65" t="str">
        <f ca="1"/>
        <v>DANG CONG CHIEN</v>
      </c>
      <c r="E65" t="str">
        <f ca="1"/>
        <v>ダン　コン　チエン</v>
      </c>
      <c r="F65" t="str">
        <f ca="1"/>
        <v>男</v>
      </c>
      <c r="G65" t="str">
        <f ca="1"/>
        <v>ﾍﾞﾄﾅﾑ</v>
      </c>
      <c r="H65">
        <f ca="1"/>
        <v>33364</v>
      </c>
      <c r="I65">
        <f ca="1"/>
        <v>34</v>
      </c>
      <c r="J65">
        <f ca="1"/>
        <v>1200</v>
      </c>
      <c r="K65">
        <f ca="1"/>
        <v>0</v>
      </c>
      <c r="L65">
        <f ca="1"/>
        <v>0</v>
      </c>
      <c r="M65" t="str">
        <f ca="1"/>
        <v/>
      </c>
      <c r="N65" t="str">
        <f ca="1"/>
        <v>0</v>
      </c>
      <c r="O65" t="str">
        <f ca="1"/>
        <v/>
      </c>
      <c r="P65">
        <f ca="1"/>
        <v>0</v>
      </c>
      <c r="Q65">
        <f ca="1"/>
        <v>0</v>
      </c>
      <c r="R65">
        <f ca="1"/>
        <v>0</v>
      </c>
      <c r="S65">
        <f ca="1"/>
        <v>45090</v>
      </c>
      <c r="T65">
        <f ca="1"/>
        <v>0</v>
      </c>
      <c r="U65" t="str">
        <f ca="1"/>
        <v>技術・人文知識・国際業務</v>
      </c>
      <c r="V65" t="str">
        <f ca="1"/>
        <v>709-2107</v>
      </c>
      <c r="W65" t="str">
        <f ca="1"/>
        <v>岡山県岡山市北区御津矢原297-1</v>
      </c>
      <c r="X65" t="str">
        <f ca="1"/>
        <v>成広矢原ｺｰﾎﾟⅤ102</v>
      </c>
      <c r="Y65">
        <f ca="1"/>
        <v>0</v>
      </c>
      <c r="Z65">
        <f ca="1"/>
        <v>44727</v>
      </c>
      <c r="AA65">
        <f ca="1"/>
        <v>44764</v>
      </c>
      <c r="AB65">
        <f ca="1"/>
        <v>0</v>
      </c>
      <c r="AC65">
        <f ca="1"/>
        <v>22.08</v>
      </c>
      <c r="AD65">
        <f ca="1"/>
        <v>0</v>
      </c>
      <c r="AE65">
        <f ca="1"/>
        <v>0</v>
      </c>
      <c r="AF65">
        <f ca="1"/>
        <v>0</v>
      </c>
      <c r="AG65">
        <f ca="1"/>
        <v>0</v>
      </c>
      <c r="AH65">
        <f ca="1"/>
        <v>0</v>
      </c>
      <c r="AI65" t="str">
        <f ca="1"/>
        <v>6/30林</v>
      </c>
      <c r="AJ65" t="str">
        <f ca="1"/>
        <v>7/20から派遣へ切り替え</v>
      </c>
    </row>
    <row r="66" spans="1:36">
      <c r="A66" t="str">
        <f ca="1"/>
        <v>退社</v>
      </c>
      <c r="B66" t="str">
        <f ca="1"/>
        <v>040701</v>
      </c>
      <c r="C66" t="str">
        <f ca="1"/>
        <v>切粉回収</v>
      </c>
      <c r="D66" t="str">
        <f ca="1"/>
        <v>ANDIKA AUGHES AZHARULLAH</v>
      </c>
      <c r="E66" t="str">
        <f ca="1"/>
        <v>アンディカ　アウゲス　アザルラー</v>
      </c>
      <c r="F66" t="str">
        <f ca="1"/>
        <v>男</v>
      </c>
      <c r="G66" t="str">
        <f ca="1"/>
        <v>ｲﾝﾄﾞﾈｼｱ</v>
      </c>
      <c r="H66">
        <f ca="1"/>
        <v>36746</v>
      </c>
      <c r="I66">
        <f ca="1"/>
        <v>25</v>
      </c>
      <c r="J66">
        <f ca="1"/>
        <v>940</v>
      </c>
      <c r="K66" t="str">
        <f ca="1"/>
        <v>入社900　23/9/16~940</v>
      </c>
      <c r="L66">
        <f ca="1"/>
        <v>160000</v>
      </c>
      <c r="M66">
        <f ca="1"/>
        <v>8024</v>
      </c>
      <c r="N66" t="str">
        <f ca="1"/>
        <v>0</v>
      </c>
      <c r="O66">
        <f ca="1"/>
        <v>14640</v>
      </c>
      <c r="P66">
        <f ca="1"/>
        <v>0</v>
      </c>
      <c r="Q66">
        <f ca="1"/>
        <v>0</v>
      </c>
      <c r="R66">
        <f ca="1"/>
        <v>0</v>
      </c>
      <c r="S66">
        <f ca="1"/>
        <v>45090</v>
      </c>
      <c r="T66">
        <f ca="1"/>
        <v>0</v>
      </c>
      <c r="U66" t="str">
        <f ca="1"/>
        <v>技能実習1号</v>
      </c>
      <c r="V66" t="str">
        <f ca="1"/>
        <v>709-2107</v>
      </c>
      <c r="W66" t="str">
        <f ca="1"/>
        <v>岡山県岡山市北区御津矢原288-1</v>
      </c>
      <c r="X66" t="str">
        <f ca="1"/>
        <v>ｸﾞﾗﾝﾃﾞｰｻﾞ201</v>
      </c>
      <c r="Y66">
        <f ca="1"/>
        <v>44756</v>
      </c>
      <c r="Z66">
        <f ca="1"/>
        <v>44760</v>
      </c>
      <c r="AA66">
        <f ca="1"/>
        <v>45814</v>
      </c>
      <c r="AB66">
        <f ca="1"/>
        <v>0</v>
      </c>
      <c r="AC66" t="str">
        <f ca="1"/>
        <v>22.7.18</v>
      </c>
      <c r="AD66">
        <f ca="1"/>
        <v>0</v>
      </c>
      <c r="AE66">
        <f ca="1"/>
        <v>0</v>
      </c>
      <c r="AF66">
        <f ca="1"/>
        <v>0</v>
      </c>
      <c r="AG66">
        <f ca="1"/>
        <v>0</v>
      </c>
      <c r="AH66">
        <f ca="1"/>
        <v>0</v>
      </c>
      <c r="AI66" t="str">
        <f ca="1"/>
        <v>8/22林</v>
      </c>
      <c r="AJ66">
        <f ca="1"/>
        <v>0</v>
      </c>
    </row>
    <row r="67" spans="1:36">
      <c r="A67" t="str">
        <f ca="1"/>
        <v>退社</v>
      </c>
      <c r="B67" t="str">
        <f ca="1"/>
        <v>040702</v>
      </c>
      <c r="C67" t="str">
        <f ca="1"/>
        <v>切粉回収</v>
      </c>
      <c r="D67" t="str">
        <f ca="1"/>
        <v>YUSUF BUDI UTOMO</v>
      </c>
      <c r="E67" t="str">
        <f ca="1"/>
        <v>ユスフ　プディ　ウトモ</v>
      </c>
      <c r="F67" t="str">
        <f ca="1"/>
        <v>男</v>
      </c>
      <c r="G67" t="str">
        <f ca="1"/>
        <v>ｲﾝﾄﾞﾈｼｱ</v>
      </c>
      <c r="H67">
        <f ca="1"/>
        <v>37091</v>
      </c>
      <c r="I67">
        <f ca="1"/>
        <v>24</v>
      </c>
      <c r="J67">
        <f ca="1"/>
        <v>940</v>
      </c>
      <c r="K67" t="str">
        <f ca="1"/>
        <v>入社900　23/9/16~940</v>
      </c>
      <c r="L67">
        <f ca="1"/>
        <v>180000</v>
      </c>
      <c r="M67">
        <f ca="1"/>
        <v>9027</v>
      </c>
      <c r="N67" t="str">
        <f ca="1"/>
        <v>0</v>
      </c>
      <c r="O67">
        <f ca="1"/>
        <v>16470</v>
      </c>
      <c r="P67">
        <f ca="1"/>
        <v>0</v>
      </c>
      <c r="Q67">
        <f ca="1"/>
        <v>0</v>
      </c>
      <c r="R67">
        <f ca="1"/>
        <v>0</v>
      </c>
      <c r="S67">
        <f ca="1"/>
        <v>45090</v>
      </c>
      <c r="T67">
        <f ca="1"/>
        <v>0</v>
      </c>
      <c r="U67" t="str">
        <f ca="1"/>
        <v>技能実習1号</v>
      </c>
      <c r="V67" t="str">
        <f ca="1"/>
        <v>709-2107</v>
      </c>
      <c r="W67" t="str">
        <f ca="1"/>
        <v>岡山県岡山市北区御津矢原288-1</v>
      </c>
      <c r="X67" t="str">
        <f ca="1"/>
        <v>ｸﾞﾗﾝﾃﾞｰｻﾞ202</v>
      </c>
      <c r="Y67">
        <f ca="1"/>
        <v>44756</v>
      </c>
      <c r="Z67">
        <f ca="1"/>
        <v>44760</v>
      </c>
      <c r="AA67">
        <f ca="1"/>
        <v>45814</v>
      </c>
      <c r="AB67">
        <f ca="1"/>
        <v>0</v>
      </c>
      <c r="AC67" t="str">
        <f ca="1"/>
        <v>22.7.18</v>
      </c>
      <c r="AD67">
        <f ca="1"/>
        <v>0</v>
      </c>
      <c r="AE67">
        <f ca="1"/>
        <v>0</v>
      </c>
      <c r="AF67">
        <f ca="1"/>
        <v>0</v>
      </c>
      <c r="AG67">
        <f ca="1"/>
        <v>0</v>
      </c>
      <c r="AH67">
        <f ca="1"/>
        <v>0</v>
      </c>
      <c r="AI67" t="str">
        <f ca="1"/>
        <v>8/22林</v>
      </c>
      <c r="AJ67">
        <f ca="1"/>
        <v>0</v>
      </c>
    </row>
    <row r="68" spans="1:36">
      <c r="A68" t="str">
        <f ca="1"/>
        <v>退社</v>
      </c>
      <c r="B68" t="str">
        <f ca="1"/>
        <v>040703</v>
      </c>
      <c r="C68" t="str">
        <f ca="1"/>
        <v>切粉回収</v>
      </c>
      <c r="D68" t="str">
        <f ca="1"/>
        <v>TONIS ABADI REYHANSYAH</v>
      </c>
      <c r="E68" t="str">
        <f ca="1"/>
        <v>トニス　アバディ　レイハンシャ</v>
      </c>
      <c r="F68" t="str">
        <f ca="1"/>
        <v>男</v>
      </c>
      <c r="G68" t="str">
        <f ca="1"/>
        <v>ｲﾝﾄﾞﾈｼｱ</v>
      </c>
      <c r="H68">
        <f ca="1"/>
        <v>36968</v>
      </c>
      <c r="I68">
        <f ca="1"/>
        <v>24</v>
      </c>
      <c r="J68">
        <f ca="1"/>
        <v>940</v>
      </c>
      <c r="K68" t="str">
        <f ca="1"/>
        <v>入社900　23/9/16~940</v>
      </c>
      <c r="L68">
        <f ca="1"/>
        <v>170000</v>
      </c>
      <c r="M68">
        <f ca="1"/>
        <v>8525</v>
      </c>
      <c r="N68" t="str">
        <f ca="1"/>
        <v>0</v>
      </c>
      <c r="O68">
        <f ca="1"/>
        <v>15555</v>
      </c>
      <c r="P68">
        <f ca="1"/>
        <v>0</v>
      </c>
      <c r="Q68">
        <f ca="1"/>
        <v>0</v>
      </c>
      <c r="R68">
        <f ca="1"/>
        <v>0</v>
      </c>
      <c r="S68">
        <f ca="1"/>
        <v>45090</v>
      </c>
      <c r="T68">
        <f ca="1"/>
        <v>0</v>
      </c>
      <c r="U68" t="str">
        <f ca="1"/>
        <v>技能実習1号</v>
      </c>
      <c r="V68" t="str">
        <f ca="1"/>
        <v>709-2107</v>
      </c>
      <c r="W68" t="str">
        <f ca="1"/>
        <v>岡山県岡山市北区御津矢原288-1</v>
      </c>
      <c r="X68" t="str">
        <f ca="1"/>
        <v>ｸﾞﾗﾝﾃﾞｰｻﾞ202</v>
      </c>
      <c r="Y68">
        <f ca="1"/>
        <v>44756</v>
      </c>
      <c r="Z68">
        <f ca="1"/>
        <v>44760</v>
      </c>
      <c r="AA68">
        <f ca="1"/>
        <v>45814</v>
      </c>
      <c r="AB68">
        <f ca="1"/>
        <v>0</v>
      </c>
      <c r="AC68" t="str">
        <f ca="1"/>
        <v>22.7.18</v>
      </c>
      <c r="AD68">
        <f ca="1"/>
        <v>0</v>
      </c>
      <c r="AE68">
        <f ca="1"/>
        <v>0</v>
      </c>
      <c r="AF68">
        <f ca="1"/>
        <v>0</v>
      </c>
      <c r="AG68">
        <f ca="1"/>
        <v>0</v>
      </c>
      <c r="AH68">
        <f ca="1"/>
        <v>0</v>
      </c>
      <c r="AI68" t="str">
        <f ca="1"/>
        <v>8/22林</v>
      </c>
      <c r="AJ68">
        <f ca="1"/>
        <v>0</v>
      </c>
    </row>
    <row r="69" spans="1:36">
      <c r="A69" t="str">
        <f ca="1"/>
        <v>退社</v>
      </c>
      <c r="B69" t="str">
        <f ca="1"/>
        <v>040704</v>
      </c>
      <c r="C69" t="str">
        <f ca="1"/>
        <v>切粉回収</v>
      </c>
      <c r="D69" t="str">
        <f ca="1"/>
        <v>MUKHAMMAD MIFTAHUL HUDA</v>
      </c>
      <c r="E69" t="str">
        <f ca="1"/>
        <v>ムカマド　ミフタフル　フダ</v>
      </c>
      <c r="F69" t="str">
        <f ca="1"/>
        <v>男</v>
      </c>
      <c r="G69" t="str">
        <f ca="1"/>
        <v>ｲﾝﾄﾞﾈｼｱ</v>
      </c>
      <c r="H69">
        <f ca="1"/>
        <v>36553</v>
      </c>
      <c r="I69">
        <f ca="1"/>
        <v>25</v>
      </c>
      <c r="J69">
        <f ca="1"/>
        <v>940</v>
      </c>
      <c r="K69" t="str">
        <f ca="1"/>
        <v>入社900　23/9/16~940</v>
      </c>
      <c r="L69">
        <f ca="1"/>
        <v>160000</v>
      </c>
      <c r="M69">
        <f ca="1"/>
        <v>8024</v>
      </c>
      <c r="N69" t="str">
        <f ca="1"/>
        <v>0</v>
      </c>
      <c r="O69">
        <f ca="1"/>
        <v>14640</v>
      </c>
      <c r="P69">
        <f ca="1"/>
        <v>0</v>
      </c>
      <c r="Q69">
        <f ca="1"/>
        <v>0</v>
      </c>
      <c r="R69">
        <f ca="1"/>
        <v>0</v>
      </c>
      <c r="S69">
        <f ca="1"/>
        <v>45090</v>
      </c>
      <c r="T69">
        <f ca="1"/>
        <v>0</v>
      </c>
      <c r="U69" t="str">
        <f ca="1"/>
        <v>技能実習1号</v>
      </c>
      <c r="V69" t="str">
        <f ca="1"/>
        <v>709-2107</v>
      </c>
      <c r="W69" t="str">
        <f ca="1"/>
        <v>岡山県岡山市北区御津矢原288-1</v>
      </c>
      <c r="X69" t="str">
        <f ca="1"/>
        <v>ｸﾞﾗﾝﾃﾞｰｻﾞ201</v>
      </c>
      <c r="Y69">
        <f ca="1"/>
        <v>44756</v>
      </c>
      <c r="Z69">
        <f ca="1"/>
        <v>44760</v>
      </c>
      <c r="AA69">
        <f ca="1"/>
        <v>45773</v>
      </c>
      <c r="AB69">
        <f ca="1"/>
        <v>0</v>
      </c>
      <c r="AC69" t="str">
        <f ca="1"/>
        <v>22.7.18</v>
      </c>
      <c r="AD69">
        <f ca="1"/>
        <v>0</v>
      </c>
      <c r="AE69">
        <f ca="1"/>
        <v>0</v>
      </c>
      <c r="AF69">
        <f ca="1"/>
        <v>0</v>
      </c>
      <c r="AG69">
        <f ca="1"/>
        <v>0</v>
      </c>
      <c r="AH69">
        <f ca="1"/>
        <v>0</v>
      </c>
      <c r="AI69" t="str">
        <f ca="1"/>
        <v>8/22林</v>
      </c>
      <c r="AJ69">
        <f ca="1"/>
        <v>0</v>
      </c>
    </row>
    <row r="70" spans="1:36">
      <c r="A70" t="str">
        <f ca="1"/>
        <v>退社</v>
      </c>
      <c r="B70" t="str">
        <f ca="1"/>
        <v>040705</v>
      </c>
      <c r="C70" t="str">
        <f ca="1"/>
        <v>切粉回収</v>
      </c>
      <c r="D70" t="str">
        <f ca="1"/>
        <v>JEFRIYANTO</v>
      </c>
      <c r="E70" t="str">
        <f ca="1"/>
        <v>ジェフリヤント</v>
      </c>
      <c r="F70" t="str">
        <f ca="1"/>
        <v>男</v>
      </c>
      <c r="G70" t="str">
        <f ca="1"/>
        <v>ｲﾝﾄﾞﾈｼｱ</v>
      </c>
      <c r="H70">
        <f ca="1"/>
        <v>37050</v>
      </c>
      <c r="I70">
        <f ca="1"/>
        <v>24</v>
      </c>
      <c r="J70">
        <f ca="1"/>
        <v>982</v>
      </c>
      <c r="K70" t="str">
        <f ca="1"/>
        <v>入社900　23/9/16~940</v>
      </c>
      <c r="L70">
        <f ca="1"/>
        <v>240000</v>
      </c>
      <c r="M70">
        <f ca="1"/>
        <v>12036</v>
      </c>
      <c r="N70" t="str">
        <f ca="1"/>
        <v>0</v>
      </c>
      <c r="O70">
        <f ca="1"/>
        <v>21960</v>
      </c>
      <c r="P70">
        <f ca="1"/>
        <v>0</v>
      </c>
      <c r="Q70">
        <f ca="1"/>
        <v>0</v>
      </c>
      <c r="R70">
        <f ca="1"/>
        <v>0</v>
      </c>
      <c r="S70">
        <f ca="1"/>
        <v>45090</v>
      </c>
      <c r="T70">
        <f ca="1"/>
        <v>0</v>
      </c>
      <c r="U70" t="str">
        <f ca="1"/>
        <v>技能実習1号</v>
      </c>
      <c r="V70" t="str">
        <f ca="1"/>
        <v>709-2107</v>
      </c>
      <c r="W70" t="str">
        <f ca="1"/>
        <v>岡山県岡山市北区御津矢原288-1</v>
      </c>
      <c r="X70" t="str">
        <f ca="1"/>
        <v>ｸﾞﾗﾝﾃﾞｰｻﾞ202</v>
      </c>
      <c r="Y70">
        <f ca="1"/>
        <v>44756</v>
      </c>
      <c r="Z70">
        <f ca="1"/>
        <v>44760</v>
      </c>
      <c r="AA70">
        <f ca="1"/>
        <v>45773</v>
      </c>
      <c r="AB70">
        <f ca="1"/>
        <v>0</v>
      </c>
      <c r="AC70" t="str">
        <f ca="1"/>
        <v>22.7.18</v>
      </c>
      <c r="AD70">
        <f ca="1"/>
        <v>0</v>
      </c>
      <c r="AE70">
        <f ca="1"/>
        <v>0</v>
      </c>
      <c r="AF70">
        <f ca="1"/>
        <v>0</v>
      </c>
      <c r="AG70">
        <f ca="1"/>
        <v>0</v>
      </c>
      <c r="AH70">
        <f ca="1"/>
        <v>0</v>
      </c>
      <c r="AI70" t="str">
        <f ca="1"/>
        <v>8/22林</v>
      </c>
      <c r="AJ70">
        <f ca="1"/>
        <v>0</v>
      </c>
    </row>
    <row r="71" spans="1:36">
      <c r="A71" t="str">
        <f ca="1"/>
        <v>退社</v>
      </c>
      <c r="B71" t="str">
        <f ca="1"/>
        <v>040706</v>
      </c>
      <c r="C71" t="str">
        <f ca="1"/>
        <v>切粉回収</v>
      </c>
      <c r="D71" t="str">
        <f ca="1"/>
        <v>ROYCEN ZOGAS KUNCORO</v>
      </c>
      <c r="E71" t="str">
        <f ca="1"/>
        <v>ロイチェン　ゾガス　クンチョロ</v>
      </c>
      <c r="F71" t="str">
        <f ca="1"/>
        <v>男</v>
      </c>
      <c r="G71" t="str">
        <f ca="1"/>
        <v>ｲﾝﾄﾞﾈｼｱ</v>
      </c>
      <c r="H71">
        <f ca="1"/>
        <v>36382</v>
      </c>
      <c r="I71">
        <f ca="1"/>
        <v>26</v>
      </c>
      <c r="J71">
        <f ca="1"/>
        <v>982</v>
      </c>
      <c r="K71" t="str">
        <f ca="1"/>
        <v>入社900　23/9/16~940</v>
      </c>
      <c r="L71">
        <f ca="1"/>
        <v>220000</v>
      </c>
      <c r="M71">
        <f ca="1"/>
        <v>11033</v>
      </c>
      <c r="N71" t="str">
        <f ca="1"/>
        <v>0</v>
      </c>
      <c r="O71">
        <f ca="1"/>
        <v>20130</v>
      </c>
      <c r="P71">
        <f ca="1"/>
        <v>0</v>
      </c>
      <c r="Q71">
        <f ca="1"/>
        <v>0</v>
      </c>
      <c r="R71">
        <f ca="1"/>
        <v>0</v>
      </c>
      <c r="S71">
        <f ca="1"/>
        <v>45090</v>
      </c>
      <c r="T71">
        <f ca="1"/>
        <v>0</v>
      </c>
      <c r="U71" t="str">
        <f ca="1"/>
        <v>技能実習1号</v>
      </c>
      <c r="V71" t="str">
        <f ca="1"/>
        <v>709-2107</v>
      </c>
      <c r="W71" t="str">
        <f ca="1"/>
        <v>岡山県岡山市北区御津矢原288-1</v>
      </c>
      <c r="X71" t="str">
        <f ca="1"/>
        <v>ｸﾞﾗﾝﾃﾞｰｻﾞ201</v>
      </c>
      <c r="Y71">
        <f ca="1"/>
        <v>44756</v>
      </c>
      <c r="Z71">
        <f ca="1"/>
        <v>44760</v>
      </c>
      <c r="AA71">
        <f ca="1"/>
        <v>45814</v>
      </c>
      <c r="AB71">
        <f ca="1"/>
        <v>0</v>
      </c>
      <c r="AC71" t="str">
        <f ca="1"/>
        <v>22.7.18</v>
      </c>
      <c r="AD71">
        <f ca="1"/>
        <v>0</v>
      </c>
      <c r="AE71">
        <f ca="1"/>
        <v>0</v>
      </c>
      <c r="AF71">
        <f ca="1"/>
        <v>0</v>
      </c>
      <c r="AG71">
        <f ca="1"/>
        <v>0</v>
      </c>
      <c r="AH71">
        <f ca="1"/>
        <v>0</v>
      </c>
      <c r="AI71" t="str">
        <f ca="1"/>
        <v>8/22林</v>
      </c>
      <c r="AJ71">
        <f ca="1"/>
        <v>0</v>
      </c>
    </row>
    <row r="72" spans="1:36">
      <c r="A72" t="str">
        <f ca="1"/>
        <v>退社</v>
      </c>
      <c r="B72" t="str">
        <f ca="1"/>
        <v>040707</v>
      </c>
      <c r="C72" t="str">
        <f ca="1"/>
        <v>切粉回収</v>
      </c>
      <c r="D72" t="str">
        <f ca="1"/>
        <v>RICO PAMUNGKAS</v>
      </c>
      <c r="E72" t="str">
        <f ca="1"/>
        <v>リコ　パムンカス</v>
      </c>
      <c r="F72" t="str">
        <f ca="1"/>
        <v>男</v>
      </c>
      <c r="G72" t="str">
        <f ca="1"/>
        <v>ｲﾝﾄﾞﾈｼｱ</v>
      </c>
      <c r="H72">
        <f ca="1"/>
        <v>36682</v>
      </c>
      <c r="I72">
        <f ca="1"/>
        <v>25</v>
      </c>
      <c r="J72">
        <f ca="1"/>
        <v>940</v>
      </c>
      <c r="K72" t="str">
        <f ca="1"/>
        <v>入社900　23/9/16~940</v>
      </c>
      <c r="L72">
        <f ca="1"/>
        <v>170000</v>
      </c>
      <c r="M72">
        <f ca="1"/>
        <v>8525</v>
      </c>
      <c r="N72" t="str">
        <f ca="1"/>
        <v>0</v>
      </c>
      <c r="O72">
        <f ca="1"/>
        <v>15555</v>
      </c>
      <c r="P72">
        <f ca="1"/>
        <v>0</v>
      </c>
      <c r="Q72">
        <f ca="1"/>
        <v>0</v>
      </c>
      <c r="R72">
        <f ca="1"/>
        <v>0</v>
      </c>
      <c r="S72">
        <f ca="1"/>
        <v>45090</v>
      </c>
      <c r="T72">
        <f ca="1"/>
        <v>0</v>
      </c>
      <c r="U72" t="str">
        <f ca="1"/>
        <v>技能実習1号</v>
      </c>
      <c r="V72" t="str">
        <f ca="1"/>
        <v>709-2107</v>
      </c>
      <c r="W72" t="str">
        <f ca="1"/>
        <v>岡山県岡山市北区御津矢原288-1</v>
      </c>
      <c r="X72" t="str">
        <f ca="1"/>
        <v>ｸﾞﾗﾝﾃﾞｰｻﾞ206</v>
      </c>
      <c r="Y72">
        <f ca="1"/>
        <v>44756</v>
      </c>
      <c r="Z72">
        <f ca="1"/>
        <v>44760</v>
      </c>
      <c r="AA72">
        <f ca="1"/>
        <v>45814</v>
      </c>
      <c r="AB72">
        <f ca="1"/>
        <v>0</v>
      </c>
      <c r="AC72" t="str">
        <f ca="1"/>
        <v>22.7.18</v>
      </c>
      <c r="AD72">
        <f ca="1"/>
        <v>0</v>
      </c>
      <c r="AE72">
        <f ca="1"/>
        <v>0</v>
      </c>
      <c r="AF72">
        <f ca="1"/>
        <v>0</v>
      </c>
      <c r="AG72">
        <f ca="1"/>
        <v>0</v>
      </c>
      <c r="AH72">
        <f ca="1"/>
        <v>0</v>
      </c>
      <c r="AI72" t="str">
        <f ca="1"/>
        <v>8/22林</v>
      </c>
      <c r="AJ72">
        <f ca="1"/>
        <v>0</v>
      </c>
    </row>
    <row r="73" spans="1:36">
      <c r="A73" t="str">
        <f ca="1"/>
        <v>退社</v>
      </c>
      <c r="B73" t="str">
        <f ca="1"/>
        <v>040708</v>
      </c>
      <c r="C73" t="str">
        <f ca="1"/>
        <v>切粉回収</v>
      </c>
      <c r="D73" t="str">
        <f ca="1"/>
        <v>ROFFAN ABI ARRAFAT</v>
      </c>
      <c r="E73" t="str">
        <f ca="1"/>
        <v>ロファン　アビ　アラファト</v>
      </c>
      <c r="F73" t="str">
        <f ca="1"/>
        <v>男</v>
      </c>
      <c r="G73" t="str">
        <f ca="1"/>
        <v>ｲﾝﾄﾞﾈｼｱ</v>
      </c>
      <c r="H73">
        <f ca="1"/>
        <v>35776</v>
      </c>
      <c r="I73">
        <f ca="1"/>
        <v>28</v>
      </c>
      <c r="J73">
        <f ca="1"/>
        <v>940</v>
      </c>
      <c r="K73" t="str">
        <f ca="1"/>
        <v>入社900　23/9/16~940</v>
      </c>
      <c r="L73">
        <f ca="1"/>
        <v>160000</v>
      </c>
      <c r="M73">
        <f ca="1"/>
        <v>8024</v>
      </c>
      <c r="N73" t="str">
        <f ca="1"/>
        <v>0</v>
      </c>
      <c r="O73">
        <f ca="1"/>
        <v>14640</v>
      </c>
      <c r="P73">
        <f ca="1"/>
        <v>0</v>
      </c>
      <c r="Q73">
        <f ca="1"/>
        <v>0</v>
      </c>
      <c r="R73">
        <f ca="1"/>
        <v>0</v>
      </c>
      <c r="S73">
        <f ca="1"/>
        <v>45090</v>
      </c>
      <c r="T73">
        <f ca="1"/>
        <v>0</v>
      </c>
      <c r="U73" t="str">
        <f ca="1"/>
        <v>技能実習1号</v>
      </c>
      <c r="V73" t="str">
        <f ca="1"/>
        <v>709-2107</v>
      </c>
      <c r="W73" t="str">
        <f ca="1"/>
        <v>岡山県岡山市北区御津矢原288-1</v>
      </c>
      <c r="X73" t="str">
        <f ca="1"/>
        <v>ｸﾞﾗﾝﾃﾞｰｻﾞ206</v>
      </c>
      <c r="Y73">
        <f ca="1"/>
        <v>44756</v>
      </c>
      <c r="Z73">
        <f ca="1"/>
        <v>44760</v>
      </c>
      <c r="AA73">
        <f ca="1"/>
        <v>45814</v>
      </c>
      <c r="AB73">
        <f ca="1"/>
        <v>0</v>
      </c>
      <c r="AC73" t="str">
        <f ca="1"/>
        <v>22.7.18</v>
      </c>
      <c r="AD73">
        <f ca="1"/>
        <v>0</v>
      </c>
      <c r="AE73">
        <f ca="1"/>
        <v>0</v>
      </c>
      <c r="AF73">
        <f ca="1"/>
        <v>0</v>
      </c>
      <c r="AG73">
        <f ca="1"/>
        <v>0</v>
      </c>
      <c r="AH73">
        <f ca="1"/>
        <v>0</v>
      </c>
      <c r="AI73" t="str">
        <f ca="1"/>
        <v>8/22林</v>
      </c>
      <c r="AJ73">
        <f ca="1"/>
        <v>0</v>
      </c>
    </row>
    <row r="74" spans="1:36">
      <c r="A74" t="str">
        <f ca="1"/>
        <v>退社</v>
      </c>
      <c r="B74" t="str">
        <f ca="1"/>
        <v>040709</v>
      </c>
      <c r="C74" t="str">
        <f ca="1"/>
        <v>切粉回収</v>
      </c>
      <c r="D74" t="str">
        <f ca="1"/>
        <v>YUDI SAPURTA</v>
      </c>
      <c r="E74" t="str">
        <f ca="1"/>
        <v>ユディ　サプトラ</v>
      </c>
      <c r="F74" t="str">
        <f ca="1"/>
        <v>男</v>
      </c>
      <c r="G74" t="str">
        <f ca="1"/>
        <v>ｲﾝﾄﾞﾈｼｱ</v>
      </c>
      <c r="H74">
        <f ca="1"/>
        <v>35096</v>
      </c>
      <c r="I74">
        <f ca="1"/>
        <v>29</v>
      </c>
      <c r="J74">
        <f ca="1"/>
        <v>940</v>
      </c>
      <c r="K74" t="str">
        <f ca="1"/>
        <v>入社900　23/9/16~940</v>
      </c>
      <c r="L74">
        <f ca="1"/>
        <v>160000</v>
      </c>
      <c r="M74">
        <f ca="1"/>
        <v>8024</v>
      </c>
      <c r="N74" t="str">
        <f ca="1"/>
        <v>0</v>
      </c>
      <c r="O74">
        <f ca="1"/>
        <v>14640</v>
      </c>
      <c r="P74">
        <f ca="1"/>
        <v>0</v>
      </c>
      <c r="Q74">
        <f ca="1"/>
        <v>0</v>
      </c>
      <c r="R74">
        <f ca="1"/>
        <v>0</v>
      </c>
      <c r="S74">
        <f ca="1"/>
        <v>45090</v>
      </c>
      <c r="T74">
        <f ca="1"/>
        <v>0</v>
      </c>
      <c r="U74" t="str">
        <f ca="1"/>
        <v>技能実習1号</v>
      </c>
      <c r="V74" t="str">
        <f ca="1"/>
        <v>709-2107</v>
      </c>
      <c r="W74" t="str">
        <f ca="1"/>
        <v>岡山県岡山市北区御津矢原288-1</v>
      </c>
      <c r="X74" t="str">
        <f ca="1"/>
        <v>ｸﾞﾗﾝﾃﾞｰｻﾞ206</v>
      </c>
      <c r="Y74">
        <f ca="1"/>
        <v>44756</v>
      </c>
      <c r="Z74">
        <f ca="1"/>
        <v>44760</v>
      </c>
      <c r="AA74">
        <f ca="1"/>
        <v>45807</v>
      </c>
      <c r="AB74">
        <f ca="1"/>
        <v>0</v>
      </c>
      <c r="AC74" t="str">
        <f ca="1"/>
        <v>22.7.18</v>
      </c>
      <c r="AD74">
        <f ca="1"/>
        <v>0</v>
      </c>
      <c r="AE74">
        <f ca="1"/>
        <v>0</v>
      </c>
      <c r="AF74">
        <f ca="1"/>
        <v>0</v>
      </c>
      <c r="AG74">
        <f ca="1"/>
        <v>0</v>
      </c>
      <c r="AH74">
        <f ca="1"/>
        <v>0</v>
      </c>
      <c r="AI74" t="str">
        <f ca="1"/>
        <v>8/22林</v>
      </c>
      <c r="AJ74">
        <f ca="1"/>
        <v>0</v>
      </c>
    </row>
    <row r="75" spans="1:36">
      <c r="A75" t="str">
        <f ca="1"/>
        <v>退社</v>
      </c>
      <c r="B75" t="str">
        <f ca="1"/>
        <v>040710</v>
      </c>
      <c r="C75">
        <f ca="1"/>
        <v>0</v>
      </c>
      <c r="D75" t="str">
        <f ca="1"/>
        <v>EKO SUHARYADI</v>
      </c>
      <c r="E75" t="str">
        <f ca="1"/>
        <v>エコ　スハリアディ</v>
      </c>
      <c r="F75" t="str">
        <f ca="1"/>
        <v>男</v>
      </c>
      <c r="G75" t="str">
        <f ca="1"/>
        <v>ｲﾝﾄﾞﾈｼｱ</v>
      </c>
      <c r="H75">
        <f ca="1"/>
        <v>34409</v>
      </c>
      <c r="I75">
        <f ca="1"/>
        <v>31</v>
      </c>
      <c r="J75">
        <f ca="1"/>
        <v>1200</v>
      </c>
      <c r="K75">
        <f ca="1"/>
        <v>0</v>
      </c>
      <c r="L75">
        <f ca="1"/>
        <v>0</v>
      </c>
      <c r="M75" t="str">
        <f ca="1"/>
        <v/>
      </c>
      <c r="N75" t="str">
        <f ca="1"/>
        <v>0</v>
      </c>
      <c r="O75" t="str">
        <f ca="1"/>
        <v/>
      </c>
      <c r="P75">
        <f ca="1"/>
        <v>0</v>
      </c>
      <c r="Q75">
        <f ca="1"/>
        <v>0</v>
      </c>
      <c r="R75">
        <f ca="1"/>
        <v>0</v>
      </c>
      <c r="S75">
        <f ca="1"/>
        <v>0</v>
      </c>
      <c r="T75">
        <f ca="1"/>
        <v>0</v>
      </c>
      <c r="U75">
        <f ca="1"/>
        <v>0</v>
      </c>
      <c r="V75" t="str">
        <f ca="1"/>
        <v>709-2107</v>
      </c>
      <c r="W75" t="str">
        <f ca="1"/>
        <v>岡山県岡山市北区御津矢原294-1</v>
      </c>
      <c r="X75" t="str">
        <f ca="1"/>
        <v>成広矢原ｺｰﾎﾟⅢ208</v>
      </c>
      <c r="Y75">
        <f ca="1"/>
        <v>0</v>
      </c>
      <c r="Z75">
        <f ca="1"/>
        <v>44753</v>
      </c>
      <c r="AA75">
        <f ca="1"/>
        <v>44761</v>
      </c>
      <c r="AB75">
        <f ca="1"/>
        <v>0</v>
      </c>
      <c r="AC75">
        <f ca="1"/>
        <v>0</v>
      </c>
      <c r="AD75">
        <f ca="1"/>
        <v>0</v>
      </c>
      <c r="AE75">
        <f ca="1"/>
        <v>0</v>
      </c>
      <c r="AF75">
        <f ca="1"/>
        <v>0</v>
      </c>
      <c r="AG75">
        <f ca="1"/>
        <v>0</v>
      </c>
      <c r="AH75">
        <f ca="1"/>
        <v>0</v>
      </c>
      <c r="AI75">
        <f ca="1"/>
        <v>0</v>
      </c>
      <c r="AJ75">
        <f ca="1"/>
        <v>0</v>
      </c>
    </row>
    <row r="76" spans="1:36">
      <c r="A76" t="str">
        <f ca="1"/>
        <v>退社</v>
      </c>
      <c r="B76" t="str">
        <f ca="1"/>
        <v>040711</v>
      </c>
      <c r="C76">
        <f ca="1"/>
        <v>0</v>
      </c>
      <c r="D76" t="str">
        <f ca="1"/>
        <v>ILHAM</v>
      </c>
      <c r="E76" t="str">
        <f ca="1"/>
        <v>イルハム</v>
      </c>
      <c r="F76" t="str">
        <f ca="1"/>
        <v>男</v>
      </c>
      <c r="G76" t="str">
        <f ca="1"/>
        <v>ｲﾝﾄﾞﾈｼｱ</v>
      </c>
      <c r="H76">
        <f ca="1"/>
        <v>35149</v>
      </c>
      <c r="I76">
        <f ca="1"/>
        <v>29</v>
      </c>
      <c r="J76">
        <f ca="1"/>
        <v>1200</v>
      </c>
      <c r="K76">
        <f ca="1"/>
        <v>0</v>
      </c>
      <c r="L76">
        <f ca="1"/>
        <v>0</v>
      </c>
      <c r="M76" t="str">
        <f ca="1"/>
        <v/>
      </c>
      <c r="N76" t="str">
        <f ca="1"/>
        <v>0</v>
      </c>
      <c r="O76" t="str">
        <f ca="1"/>
        <v/>
      </c>
      <c r="P76">
        <f ca="1"/>
        <v>0</v>
      </c>
      <c r="Q76">
        <f ca="1"/>
        <v>0</v>
      </c>
      <c r="R76">
        <f ca="1"/>
        <v>0</v>
      </c>
      <c r="S76">
        <f ca="1"/>
        <v>0</v>
      </c>
      <c r="T76">
        <f ca="1"/>
        <v>0</v>
      </c>
      <c r="U76">
        <f ca="1"/>
        <v>0</v>
      </c>
      <c r="V76" t="str">
        <f ca="1"/>
        <v>709-2107</v>
      </c>
      <c r="W76" t="str">
        <f ca="1"/>
        <v>岡山県岡山市北区御津矢原299-2</v>
      </c>
      <c r="X76" t="str">
        <f ca="1"/>
        <v>成広矢原ｺｰﾎﾟ7 201</v>
      </c>
      <c r="Y76">
        <f ca="1"/>
        <v>0</v>
      </c>
      <c r="Z76">
        <f ca="1"/>
        <v>44753</v>
      </c>
      <c r="AA76">
        <f ca="1"/>
        <v>44761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H76">
        <f ca="1"/>
        <v>0</v>
      </c>
      <c r="AI76">
        <f ca="1"/>
        <v>0</v>
      </c>
      <c r="AJ76">
        <f ca="1"/>
        <v>0</v>
      </c>
    </row>
    <row r="77" spans="1:36">
      <c r="A77" t="str">
        <f ca="1"/>
        <v>退社</v>
      </c>
      <c r="B77" t="str">
        <f ca="1"/>
        <v>040712</v>
      </c>
      <c r="C77">
        <f ca="1"/>
        <v>0</v>
      </c>
      <c r="D77" t="str">
        <f ca="1"/>
        <v>YASSER RIDHA MUSLIM</v>
      </c>
      <c r="E77" t="str">
        <f ca="1"/>
        <v>ヤッセル　リダ　ムスリム</v>
      </c>
      <c r="F77" t="str">
        <f ca="1"/>
        <v>男</v>
      </c>
      <c r="G77" t="str">
        <f ca="1"/>
        <v>ｲﾝﾄﾞﾈｼｱ</v>
      </c>
      <c r="H77">
        <f ca="1"/>
        <v>34769</v>
      </c>
      <c r="I77">
        <f ca="1"/>
        <v>30</v>
      </c>
      <c r="J77">
        <f ca="1"/>
        <v>1200</v>
      </c>
      <c r="K77">
        <f ca="1"/>
        <v>0</v>
      </c>
      <c r="L77">
        <f ca="1"/>
        <v>0</v>
      </c>
      <c r="M77" t="str">
        <f ca="1"/>
        <v/>
      </c>
      <c r="N77" t="str">
        <f ca="1"/>
        <v>0</v>
      </c>
      <c r="O77" t="str">
        <f ca="1"/>
        <v/>
      </c>
      <c r="P77">
        <f ca="1"/>
        <v>0</v>
      </c>
      <c r="Q77">
        <f ca="1"/>
        <v>0</v>
      </c>
      <c r="R77">
        <f ca="1"/>
        <v>0</v>
      </c>
      <c r="S77">
        <f ca="1"/>
        <v>0</v>
      </c>
      <c r="T77">
        <f ca="1"/>
        <v>0</v>
      </c>
      <c r="U77">
        <f ca="1"/>
        <v>0</v>
      </c>
      <c r="V77" t="str">
        <f ca="1"/>
        <v>709-2107</v>
      </c>
      <c r="W77" t="str">
        <f ca="1"/>
        <v>岡山県岡山市北区御津矢原294-1</v>
      </c>
      <c r="X77" t="str">
        <f ca="1"/>
        <v>成広矢原ｺｰﾎﾟⅢ208</v>
      </c>
      <c r="Y77">
        <f ca="1"/>
        <v>0</v>
      </c>
      <c r="Z77">
        <f ca="1"/>
        <v>44753</v>
      </c>
      <c r="AA77">
        <f ca="1"/>
        <v>44761</v>
      </c>
      <c r="AB77">
        <f ca="1"/>
        <v>0</v>
      </c>
      <c r="AC77">
        <f ca="1"/>
        <v>0</v>
      </c>
      <c r="AD77">
        <f ca="1"/>
        <v>0</v>
      </c>
      <c r="AE77">
        <f ca="1"/>
        <v>0</v>
      </c>
      <c r="AF77">
        <f ca="1"/>
        <v>0</v>
      </c>
      <c r="AG77">
        <f ca="1"/>
        <v>0</v>
      </c>
      <c r="AH77">
        <f ca="1"/>
        <v>0</v>
      </c>
      <c r="AI77">
        <f ca="1"/>
        <v>0</v>
      </c>
      <c r="AJ77">
        <f ca="1"/>
        <v>0</v>
      </c>
    </row>
    <row r="78" spans="1:36">
      <c r="A78" t="str">
        <f ca="1"/>
        <v>退社</v>
      </c>
      <c r="B78" t="str">
        <f ca="1"/>
        <v>040713</v>
      </c>
      <c r="C78">
        <f ca="1"/>
        <v>0</v>
      </c>
      <c r="D78" t="str">
        <f ca="1"/>
        <v>SUALDIN</v>
      </c>
      <c r="E78" t="str">
        <f ca="1"/>
        <v>スアルディン</v>
      </c>
      <c r="F78" t="str">
        <f ca="1"/>
        <v>男</v>
      </c>
      <c r="G78" t="str">
        <f ca="1"/>
        <v>ｲﾝﾄﾞﾈｼｱ</v>
      </c>
      <c r="H78">
        <f ca="1"/>
        <v>34900</v>
      </c>
      <c r="I78">
        <f ca="1"/>
        <v>30</v>
      </c>
      <c r="J78">
        <f ca="1"/>
        <v>1200</v>
      </c>
      <c r="K78">
        <f ca="1"/>
        <v>0</v>
      </c>
      <c r="L78">
        <f ca="1"/>
        <v>0</v>
      </c>
      <c r="M78" t="str">
        <f ca="1"/>
        <v/>
      </c>
      <c r="N78" t="str">
        <f ca="1"/>
        <v>0</v>
      </c>
      <c r="O78" t="str">
        <f ca="1"/>
        <v/>
      </c>
      <c r="P78">
        <f ca="1"/>
        <v>0</v>
      </c>
      <c r="Q78">
        <f ca="1"/>
        <v>0</v>
      </c>
      <c r="R78">
        <f ca="1"/>
        <v>0</v>
      </c>
      <c r="S78">
        <f ca="1"/>
        <v>0</v>
      </c>
      <c r="T78">
        <f ca="1"/>
        <v>0</v>
      </c>
      <c r="U78">
        <f ca="1"/>
        <v>0</v>
      </c>
      <c r="V78" t="str">
        <f ca="1"/>
        <v>709-2107</v>
      </c>
      <c r="W78" t="str">
        <f ca="1"/>
        <v>岡山県岡山市北区御津矢原299-2</v>
      </c>
      <c r="X78" t="str">
        <f ca="1"/>
        <v>成広矢原ｺｰﾎﾟ7 201</v>
      </c>
      <c r="Y78">
        <f ca="1"/>
        <v>0</v>
      </c>
      <c r="Z78">
        <f ca="1"/>
        <v>44753</v>
      </c>
      <c r="AA78">
        <f ca="1"/>
        <v>44761</v>
      </c>
      <c r="AB78">
        <f ca="1"/>
        <v>0</v>
      </c>
      <c r="AC78">
        <f ca="1"/>
        <v>0</v>
      </c>
      <c r="AD78">
        <f ca="1"/>
        <v>0</v>
      </c>
      <c r="AE78">
        <f ca="1"/>
        <v>0</v>
      </c>
      <c r="AF78">
        <f ca="1"/>
        <v>0</v>
      </c>
      <c r="AG78">
        <f ca="1"/>
        <v>0</v>
      </c>
      <c r="AH78">
        <f ca="1"/>
        <v>0</v>
      </c>
      <c r="AI78">
        <f ca="1"/>
        <v>0</v>
      </c>
      <c r="AJ78">
        <f ca="1"/>
        <v>0</v>
      </c>
    </row>
    <row r="79" spans="1:36">
      <c r="A79" t="str">
        <f ca="1"/>
        <v>退社</v>
      </c>
      <c r="B79" t="str">
        <f ca="1"/>
        <v>040901</v>
      </c>
      <c r="C79">
        <f ca="1"/>
        <v>0</v>
      </c>
      <c r="D79" t="str">
        <f ca="1"/>
        <v>TRAN DINH THANH</v>
      </c>
      <c r="E79" t="str">
        <f ca="1"/>
        <v>チャン　ディン　タイン</v>
      </c>
      <c r="F79" t="str">
        <f ca="1"/>
        <v>男</v>
      </c>
      <c r="G79" t="str">
        <f ca="1"/>
        <v>ﾍﾞﾄﾅﾑ</v>
      </c>
      <c r="H79">
        <f ca="1"/>
        <v>36403</v>
      </c>
      <c r="I79">
        <f ca="1"/>
        <v>26</v>
      </c>
      <c r="J79">
        <f ca="1"/>
        <v>1200</v>
      </c>
      <c r="K79">
        <f ca="1"/>
        <v>0</v>
      </c>
      <c r="L79">
        <f ca="1"/>
        <v>180000</v>
      </c>
      <c r="M79">
        <f ca="1"/>
        <v>9027</v>
      </c>
      <c r="N79" t="str">
        <f ca="1"/>
        <v>0</v>
      </c>
      <c r="O79">
        <f ca="1"/>
        <v>16470</v>
      </c>
      <c r="P79">
        <f ca="1"/>
        <v>0</v>
      </c>
      <c r="Q79">
        <f ca="1"/>
        <v>0</v>
      </c>
      <c r="R79">
        <f ca="1"/>
        <v>0</v>
      </c>
      <c r="S79">
        <f ca="1"/>
        <v>45170</v>
      </c>
      <c r="T79">
        <f ca="1"/>
        <v>0</v>
      </c>
      <c r="U79" t="str">
        <f ca="1"/>
        <v>技術・人文知識・国際業務</v>
      </c>
      <c r="V79" t="str">
        <f ca="1"/>
        <v>709-2107</v>
      </c>
      <c r="W79" t="str">
        <f ca="1"/>
        <v>岡山県岡山市北区御津矢原298-1</v>
      </c>
      <c r="X79" t="str">
        <f ca="1"/>
        <v>成広矢原ｺｰﾎⅥ102</v>
      </c>
      <c r="Y79">
        <f ca="1"/>
        <v>44805</v>
      </c>
      <c r="Z79">
        <f ca="1"/>
        <v>44812</v>
      </c>
      <c r="AA79">
        <f ca="1"/>
        <v>0</v>
      </c>
      <c r="AB79">
        <f ca="1"/>
        <v>0</v>
      </c>
      <c r="AC79" t="str">
        <f ca="1"/>
        <v>22.10.01</v>
      </c>
      <c r="AD79">
        <f ca="1"/>
        <v>0</v>
      </c>
      <c r="AE79">
        <f ca="1"/>
        <v>0</v>
      </c>
      <c r="AF79">
        <f ca="1"/>
        <v>0</v>
      </c>
      <c r="AG79">
        <f ca="1"/>
        <v>0</v>
      </c>
      <c r="AH79">
        <f ca="1"/>
        <v>0</v>
      </c>
      <c r="AI79" t="str">
        <f ca="1"/>
        <v>9/21林</v>
      </c>
      <c r="AJ79">
        <f ca="1"/>
        <v>0</v>
      </c>
    </row>
    <row r="80" spans="1:36">
      <c r="A80" t="str">
        <f ca="1"/>
        <v>退社</v>
      </c>
      <c r="B80" t="str">
        <f ca="1"/>
        <v>041001</v>
      </c>
      <c r="C80" t="str">
        <f ca="1"/>
        <v>切粉回収</v>
      </c>
      <c r="D80" t="str">
        <f ca="1"/>
        <v>NGUYEN CONG HAU</v>
      </c>
      <c r="E80" t="str">
        <f ca="1"/>
        <v>グエン　コン　ハウ</v>
      </c>
      <c r="F80" t="str">
        <f ca="1"/>
        <v>男</v>
      </c>
      <c r="G80" t="str">
        <f ca="1"/>
        <v>ﾍﾞﾄﾅﾑ</v>
      </c>
      <c r="H80">
        <f ca="1"/>
        <v>35206</v>
      </c>
      <c r="I80">
        <f ca="1"/>
        <v>29</v>
      </c>
      <c r="J80">
        <f ca="1"/>
        <v>1300</v>
      </c>
      <c r="K80" t="str">
        <f ca="1"/>
        <v>2022/12/1　1100→1250 2024/4/16~1250⇒1300</v>
      </c>
      <c r="L80">
        <f ca="1"/>
        <v>260000</v>
      </c>
      <c r="M80">
        <f ca="1"/>
        <v>13039</v>
      </c>
      <c r="N80" t="str">
        <f ca="1"/>
        <v>0</v>
      </c>
      <c r="O80">
        <f ca="1"/>
        <v>23790</v>
      </c>
      <c r="P80">
        <f ca="1"/>
        <v>0</v>
      </c>
      <c r="Q80">
        <f ca="1"/>
        <v>0</v>
      </c>
      <c r="R80">
        <f ca="1"/>
        <v>0</v>
      </c>
      <c r="S80">
        <f ca="1"/>
        <v>46357</v>
      </c>
      <c r="T80">
        <f ca="1"/>
        <v>0</v>
      </c>
      <c r="U80" t="str">
        <f ca="1"/>
        <v>技術・人文知識・国際業務</v>
      </c>
      <c r="V80" t="str">
        <f ca="1"/>
        <v>709-2132</v>
      </c>
      <c r="W80" t="str">
        <f ca="1"/>
        <v>岡山県岡山市北区御津矢原294-1</v>
      </c>
      <c r="X80" t="str">
        <f ca="1"/>
        <v>成広矢原ｺｰⅢ207</v>
      </c>
      <c r="Y80">
        <f ca="1"/>
        <v>44834</v>
      </c>
      <c r="Z80">
        <f ca="1"/>
        <v>44838</v>
      </c>
      <c r="AA80">
        <f ca="1"/>
        <v>0</v>
      </c>
      <c r="AB80">
        <f ca="1"/>
        <v>0</v>
      </c>
      <c r="AC80" t="str">
        <f ca="1"/>
        <v>22.12.01</v>
      </c>
      <c r="AD80">
        <f ca="1"/>
        <v>0</v>
      </c>
      <c r="AE80">
        <f ca="1"/>
        <v>0</v>
      </c>
      <c r="AF80">
        <f ca="1"/>
        <v>0</v>
      </c>
      <c r="AG80">
        <f ca="1"/>
        <v>0</v>
      </c>
      <c r="AH80">
        <f ca="1"/>
        <v>0</v>
      </c>
      <c r="AI80" t="str">
        <f ca="1"/>
        <v>10/31林</v>
      </c>
      <c r="AJ80" t="str">
        <f ca="1"/>
        <v>2022/10/4～2024/12/20まで請負　2024/12/23～高雄工業岡山に派遣開始</v>
      </c>
    </row>
    <row r="81" spans="1:36">
      <c r="A81" t="str">
        <f ca="1"/>
        <v>退社</v>
      </c>
      <c r="B81" t="str">
        <f ca="1"/>
        <v>050101</v>
      </c>
      <c r="C81">
        <f ca="1"/>
        <v>0</v>
      </c>
      <c r="D81" t="str">
        <f ca="1"/>
        <v>TRAN QUOC TRUONG</v>
      </c>
      <c r="E81" t="str">
        <f ca="1"/>
        <v>チャン　コック　チュオン</v>
      </c>
      <c r="F81" t="str">
        <f ca="1"/>
        <v>男</v>
      </c>
      <c r="G81" t="str">
        <f ca="1"/>
        <v>ﾍﾞﾄﾅﾑ</v>
      </c>
      <c r="H81">
        <f ca="1"/>
        <v>35972</v>
      </c>
      <c r="I81">
        <f ca="1"/>
        <v>27</v>
      </c>
      <c r="J81">
        <f ca="1"/>
        <v>1200</v>
      </c>
      <c r="K81">
        <f ca="1"/>
        <v>0</v>
      </c>
      <c r="L81">
        <f ca="1"/>
        <v>180000</v>
      </c>
      <c r="M81">
        <f ca="1"/>
        <v>9027</v>
      </c>
      <c r="N81" t="str">
        <f ca="1"/>
        <v>0</v>
      </c>
      <c r="O81">
        <f ca="1"/>
        <v>16470</v>
      </c>
      <c r="P81">
        <f ca="1"/>
        <v>0</v>
      </c>
      <c r="Q81">
        <f ca="1"/>
        <v>0</v>
      </c>
      <c r="R81">
        <f ca="1"/>
        <v>0</v>
      </c>
      <c r="S81">
        <f ca="1"/>
        <v>44939</v>
      </c>
      <c r="T81">
        <f ca="1"/>
        <v>0</v>
      </c>
      <c r="U81" t="str">
        <f ca="1"/>
        <v>技術・人文知識・国際業務</v>
      </c>
      <c r="V81" t="str">
        <f ca="1"/>
        <v>709-2107</v>
      </c>
      <c r="W81" t="str">
        <f ca="1"/>
        <v>岡山県岡山市北区御津矢原370</v>
      </c>
      <c r="X81" t="str">
        <f ca="1"/>
        <v>成広ｺｰﾎﾟⅡ102</v>
      </c>
      <c r="Y81">
        <f ca="1"/>
        <v>44939</v>
      </c>
      <c r="Z81">
        <f ca="1"/>
        <v>44945</v>
      </c>
      <c r="AA81">
        <f ca="1"/>
        <v>0</v>
      </c>
      <c r="AB81">
        <f ca="1"/>
        <v>0</v>
      </c>
      <c r="AC81" t="str">
        <f ca="1"/>
        <v>23.02.01</v>
      </c>
      <c r="AD81">
        <f ca="1"/>
        <v>0</v>
      </c>
      <c r="AE81">
        <f ca="1"/>
        <v>0</v>
      </c>
      <c r="AF81">
        <f ca="1"/>
        <v>0</v>
      </c>
      <c r="AG81">
        <f ca="1"/>
        <v>0</v>
      </c>
      <c r="AH81">
        <f ca="1"/>
        <v>0</v>
      </c>
      <c r="AI81" t="str">
        <f ca="1"/>
        <v>1/25林</v>
      </c>
      <c r="AJ81">
        <f ca="1"/>
        <v>0</v>
      </c>
    </row>
    <row r="82" spans="1:36">
      <c r="A82" t="str">
        <f ca="1"/>
        <v>退社</v>
      </c>
      <c r="B82" t="str">
        <f ca="1"/>
        <v>050201</v>
      </c>
      <c r="C82" t="str">
        <f ca="1"/>
        <v>切粉回収</v>
      </c>
      <c r="D82" t="str">
        <f ca="1"/>
        <v>三宅　誠</v>
      </c>
      <c r="E82" t="str">
        <f ca="1"/>
        <v>ミヤケ　マコト</v>
      </c>
      <c r="F82" t="str">
        <f ca="1"/>
        <v>男</v>
      </c>
      <c r="G82" t="str">
        <f ca="1"/>
        <v>日本</v>
      </c>
      <c r="H82">
        <f ca="1"/>
        <v>26806</v>
      </c>
      <c r="I82">
        <f ca="1"/>
        <v>52</v>
      </c>
      <c r="J82">
        <f ca="1"/>
        <v>1150</v>
      </c>
      <c r="K82">
        <f ca="1"/>
        <v>0</v>
      </c>
      <c r="L82">
        <f ca="1"/>
        <v>180000</v>
      </c>
      <c r="M82">
        <f ca="1"/>
        <v>9027</v>
      </c>
      <c r="N82">
        <f ca="1"/>
        <v>1431</v>
      </c>
      <c r="O82">
        <f ca="1"/>
        <v>16470</v>
      </c>
      <c r="P82">
        <f ca="1"/>
        <v>0</v>
      </c>
      <c r="Q82">
        <f ca="1"/>
        <v>0</v>
      </c>
      <c r="R82">
        <f ca="1"/>
        <v>-1150</v>
      </c>
      <c r="S82">
        <f ca="1"/>
        <v>0</v>
      </c>
      <c r="T82">
        <f ca="1"/>
        <v>0</v>
      </c>
      <c r="U82">
        <f ca="1"/>
        <v>0</v>
      </c>
      <c r="V82" t="str">
        <f ca="1"/>
        <v>709-0802</v>
      </c>
      <c r="W82" t="str">
        <f ca="1"/>
        <v>岡山県赤磐市桜が丘西10-26-2</v>
      </c>
      <c r="X82" t="str">
        <f ca="1"/>
        <v>ﾊｰﾓﾆｰｺｰﾄ201</v>
      </c>
      <c r="Y82">
        <f ca="1"/>
        <v>0</v>
      </c>
      <c r="Z82">
        <f ca="1"/>
        <v>44977</v>
      </c>
      <c r="AA82">
        <f ca="1"/>
        <v>45838</v>
      </c>
      <c r="AB82">
        <f ca="1"/>
        <v>0</v>
      </c>
      <c r="AC82" t="str">
        <f ca="1"/>
        <v>23.2.20</v>
      </c>
      <c r="AD82">
        <f ca="1"/>
        <v>0</v>
      </c>
      <c r="AE82">
        <f ca="1"/>
        <v>0</v>
      </c>
      <c r="AF82">
        <f ca="1"/>
        <v>0</v>
      </c>
      <c r="AG82">
        <f ca="1"/>
        <v>0</v>
      </c>
      <c r="AH82">
        <f ca="1"/>
        <v>0</v>
      </c>
      <c r="AI82" t="str">
        <f ca="1"/>
        <v>3/16林</v>
      </c>
      <c r="AJ82">
        <f ca="1"/>
        <v>0</v>
      </c>
    </row>
    <row r="83" spans="1:36">
      <c r="A83" t="str">
        <f ca="1"/>
        <v>在職中</v>
      </c>
      <c r="B83" t="str">
        <f ca="1"/>
        <v>050202</v>
      </c>
      <c r="C83" t="str">
        <f ca="1"/>
        <v>切粉回収</v>
      </c>
      <c r="D83" t="str">
        <f ca="1"/>
        <v>安西　ルイズ　ユキオ</v>
      </c>
      <c r="E83" t="str">
        <f ca="1"/>
        <v>アンザイ　ルイズ　ユキオ</v>
      </c>
      <c r="F83" t="str">
        <f ca="1"/>
        <v>男</v>
      </c>
      <c r="G83" t="str">
        <f ca="1"/>
        <v>ﾌﾞﾗｼﾞﾙ</v>
      </c>
      <c r="H83">
        <f ca="1"/>
        <v>20532</v>
      </c>
      <c r="I83">
        <f ca="1"/>
        <v>69</v>
      </c>
      <c r="J83">
        <f ca="1"/>
        <v>1150</v>
      </c>
      <c r="K83">
        <f ca="1"/>
        <v>0</v>
      </c>
      <c r="L83">
        <f ca="1"/>
        <v>170000</v>
      </c>
      <c r="M83">
        <f ca="1"/>
        <v>8525</v>
      </c>
      <c r="N83" t="str">
        <f ca="1"/>
        <v>0</v>
      </c>
      <c r="O83">
        <f ca="1"/>
        <v>15555</v>
      </c>
      <c r="P83">
        <f ca="1"/>
        <v>0</v>
      </c>
      <c r="Q83">
        <f ca="1"/>
        <v>0</v>
      </c>
      <c r="R83">
        <f ca="1"/>
        <v>0</v>
      </c>
      <c r="S83">
        <f ca="1"/>
        <v>45106</v>
      </c>
      <c r="T83">
        <f ca="1"/>
        <v>0</v>
      </c>
      <c r="U83" t="str">
        <f ca="1"/>
        <v>日本人の配偶者</v>
      </c>
      <c r="V83" t="str">
        <f ca="1"/>
        <v>709-2107</v>
      </c>
      <c r="W83" t="str">
        <f ca="1"/>
        <v>岡山県岡山市北区御津矢原297-1</v>
      </c>
      <c r="X83" t="str">
        <f ca="1"/>
        <v>成広矢原ｺｰﾎﾟⅤ203</v>
      </c>
      <c r="Y83">
        <f ca="1"/>
        <v>44972</v>
      </c>
      <c r="Z83">
        <f ca="1"/>
        <v>44977</v>
      </c>
      <c r="AA83">
        <f ca="1"/>
        <v>0</v>
      </c>
      <c r="AB83">
        <f ca="1"/>
        <v>0</v>
      </c>
      <c r="AC83" t="str">
        <f ca="1"/>
        <v>23.2.25</v>
      </c>
      <c r="AD83">
        <f ca="1"/>
        <v>0</v>
      </c>
      <c r="AE83">
        <f ca="1"/>
        <v>0</v>
      </c>
      <c r="AF83">
        <f ca="1"/>
        <v>0</v>
      </c>
      <c r="AG83">
        <f ca="1"/>
        <v>0</v>
      </c>
      <c r="AH83">
        <f ca="1"/>
        <v>0</v>
      </c>
      <c r="AI83" t="str">
        <f ca="1"/>
        <v>2/27林</v>
      </c>
      <c r="AJ83">
        <f ca="1"/>
        <v>0</v>
      </c>
    </row>
    <row r="84" spans="1:36">
      <c r="A84" t="str">
        <f ca="1"/>
        <v>在職中</v>
      </c>
      <c r="B84" t="str">
        <f ca="1"/>
        <v>050401</v>
      </c>
      <c r="C84" t="str">
        <f ca="1"/>
        <v>切粉回収</v>
      </c>
      <c r="D84" t="str">
        <f ca="1"/>
        <v>AMAL ROSUL</v>
      </c>
      <c r="E84" t="str">
        <f ca="1"/>
        <v>アマル　ロスル</v>
      </c>
      <c r="F84" t="str">
        <f ca="1"/>
        <v>男</v>
      </c>
      <c r="G84" t="str">
        <f ca="1"/>
        <v>ｲﾝﾄﾞﾈｼｱ</v>
      </c>
      <c r="H84">
        <f ca="1"/>
        <v>36412</v>
      </c>
      <c r="I84">
        <f ca="1"/>
        <v>26</v>
      </c>
      <c r="J84">
        <f ca="1"/>
        <v>935</v>
      </c>
      <c r="K84" t="str">
        <f ca="1"/>
        <v>入社892　23/9/16～935</v>
      </c>
      <c r="L84">
        <f ca="1"/>
        <v>200000</v>
      </c>
      <c r="M84">
        <f ca="1"/>
        <v>10030</v>
      </c>
      <c r="N84" t="str">
        <f ca="1"/>
        <v>0</v>
      </c>
      <c r="O84">
        <f ca="1"/>
        <v>18300</v>
      </c>
      <c r="P84">
        <f ca="1"/>
        <v>0</v>
      </c>
      <c r="Q84">
        <f ca="1"/>
        <v>0</v>
      </c>
      <c r="R84">
        <f ca="1"/>
        <v>0</v>
      </c>
      <c r="S84">
        <f ca="1"/>
        <v>45366</v>
      </c>
      <c r="T84">
        <f ca="1"/>
        <v>0</v>
      </c>
      <c r="U84" t="str">
        <f ca="1"/>
        <v>技能実習1号ロ</v>
      </c>
      <c r="V84" t="str">
        <f ca="1"/>
        <v>709-2107</v>
      </c>
      <c r="W84" t="str">
        <f ca="1"/>
        <v>岡山県岡山市北区御津矢原288-1</v>
      </c>
      <c r="X84" t="str">
        <f ca="1"/>
        <v>ｸﾞﾗﾝﾃﾞｰｻﾞ103</v>
      </c>
      <c r="Y84">
        <f ca="1"/>
        <v>0</v>
      </c>
      <c r="Z84">
        <f ca="1"/>
        <v>45033</v>
      </c>
      <c r="AA84">
        <f ca="1"/>
        <v>0</v>
      </c>
      <c r="AB84">
        <f ca="1"/>
        <v>0</v>
      </c>
      <c r="AC84" t="str">
        <f ca="1"/>
        <v>23.4.17</v>
      </c>
      <c r="AD84">
        <f ca="1"/>
        <v>0</v>
      </c>
      <c r="AE84">
        <f ca="1"/>
        <v>0</v>
      </c>
      <c r="AF84">
        <f ca="1"/>
        <v>0</v>
      </c>
      <c r="AG84">
        <f ca="1"/>
        <v>0</v>
      </c>
      <c r="AH84">
        <f ca="1"/>
        <v>0</v>
      </c>
      <c r="AI84" t="str">
        <f ca="1"/>
        <v>4/20林</v>
      </c>
      <c r="AJ84">
        <f ca="1"/>
        <v>0</v>
      </c>
    </row>
    <row r="85" spans="1:36">
      <c r="A85" t="str">
        <f ca="1"/>
        <v>在職中</v>
      </c>
      <c r="B85" t="str">
        <f ca="1"/>
        <v>050402</v>
      </c>
      <c r="C85" t="str">
        <f ca="1"/>
        <v>切粉回収</v>
      </c>
      <c r="D85" t="str">
        <f ca="1"/>
        <v>AREL ZUANFARKHAN IFRONI</v>
      </c>
      <c r="E85" t="str">
        <f ca="1"/>
        <v>アレル　ズアンファルカン　イフロニ</v>
      </c>
      <c r="F85" t="str">
        <f ca="1"/>
        <v>男</v>
      </c>
      <c r="G85" t="str">
        <f ca="1"/>
        <v>ｲﾝﾄﾞﾈｼｱ</v>
      </c>
      <c r="H85">
        <f ca="1"/>
        <v>37411</v>
      </c>
      <c r="I85">
        <f ca="1"/>
        <v>23</v>
      </c>
      <c r="J85">
        <f ca="1"/>
        <v>935</v>
      </c>
      <c r="K85" t="str">
        <f ca="1"/>
        <v>入社892　23/9/16～935</v>
      </c>
      <c r="L85">
        <f ca="1"/>
        <v>200000</v>
      </c>
      <c r="M85">
        <f ca="1"/>
        <v>10030</v>
      </c>
      <c r="N85" t="str">
        <f ca="1"/>
        <v>0</v>
      </c>
      <c r="O85">
        <f ca="1"/>
        <v>18300</v>
      </c>
      <c r="P85">
        <f ca="1"/>
        <v>0</v>
      </c>
      <c r="Q85">
        <f ca="1"/>
        <v>0</v>
      </c>
      <c r="R85">
        <f ca="1"/>
        <v>0</v>
      </c>
      <c r="S85">
        <f ca="1"/>
        <v>45366</v>
      </c>
      <c r="T85">
        <f ca="1"/>
        <v>0</v>
      </c>
      <c r="U85" t="str">
        <f ca="1"/>
        <v>技能実習1号ロ</v>
      </c>
      <c r="V85" t="str">
        <f ca="1"/>
        <v>709-2107</v>
      </c>
      <c r="W85" t="str">
        <f ca="1"/>
        <v>岡山県岡山市北区御津矢原288-1</v>
      </c>
      <c r="X85" t="str">
        <f ca="1"/>
        <v>ｸﾞﾗﾝﾃﾞｰｻﾞ103</v>
      </c>
      <c r="Y85">
        <f ca="1"/>
        <v>0</v>
      </c>
      <c r="Z85">
        <f ca="1"/>
        <v>45033</v>
      </c>
      <c r="AA85">
        <f ca="1"/>
        <v>0</v>
      </c>
      <c r="AB85">
        <f ca="1"/>
        <v>0</v>
      </c>
      <c r="AC85" t="str">
        <f ca="1"/>
        <v>23.4.17</v>
      </c>
      <c r="AD85">
        <f ca="1"/>
        <v>0</v>
      </c>
      <c r="AE85">
        <f ca="1"/>
        <v>0</v>
      </c>
      <c r="AF85">
        <f ca="1"/>
        <v>0</v>
      </c>
      <c r="AG85">
        <f ca="1"/>
        <v>0</v>
      </c>
      <c r="AH85">
        <f ca="1"/>
        <v>0</v>
      </c>
      <c r="AI85" t="str">
        <f ca="1"/>
        <v>4/20林</v>
      </c>
      <c r="AJ85">
        <f ca="1"/>
        <v>0</v>
      </c>
    </row>
    <row r="86" spans="1:36">
      <c r="A86" t="str">
        <f ca="1"/>
        <v>在職中</v>
      </c>
      <c r="B86" t="str">
        <f ca="1"/>
        <v>050403</v>
      </c>
      <c r="C86" t="str">
        <f ca="1"/>
        <v>切粉回収</v>
      </c>
      <c r="D86" t="str">
        <f ca="1"/>
        <v>BUYUNG NOVA TRI ANGGONO</v>
      </c>
      <c r="E86" t="str">
        <f ca="1"/>
        <v>ブユン　ノバ　トリ　アンゴノ</v>
      </c>
      <c r="F86" t="str">
        <f ca="1"/>
        <v>男</v>
      </c>
      <c r="G86" t="str">
        <f ca="1"/>
        <v>ｲﾝﾄﾞﾈｼｱ</v>
      </c>
      <c r="H86">
        <f ca="1"/>
        <v>35012</v>
      </c>
      <c r="I86">
        <f ca="1"/>
        <v>30</v>
      </c>
      <c r="J86">
        <f ca="1"/>
        <v>982</v>
      </c>
      <c r="K86" t="str">
        <f ca="1"/>
        <v>入社892　23/9/16～935</v>
      </c>
      <c r="L86">
        <f ca="1"/>
        <v>220000</v>
      </c>
      <c r="M86">
        <f ca="1"/>
        <v>11033</v>
      </c>
      <c r="N86" t="str">
        <f ca="1"/>
        <v>0</v>
      </c>
      <c r="O86">
        <f ca="1"/>
        <v>20130</v>
      </c>
      <c r="P86">
        <f ca="1"/>
        <v>0</v>
      </c>
      <c r="Q86">
        <f ca="1"/>
        <v>0</v>
      </c>
      <c r="R86">
        <f ca="1"/>
        <v>0</v>
      </c>
      <c r="S86">
        <f ca="1"/>
        <v>45366</v>
      </c>
      <c r="T86">
        <f ca="1"/>
        <v>0</v>
      </c>
      <c r="U86" t="str">
        <f ca="1"/>
        <v>技能実習1号ロ</v>
      </c>
      <c r="V86" t="str">
        <f ca="1"/>
        <v>709-2107</v>
      </c>
      <c r="W86" t="str">
        <f ca="1"/>
        <v>岡山県岡山市北区御津矢原288-1</v>
      </c>
      <c r="X86" t="str">
        <f ca="1"/>
        <v>ｸﾞﾗﾝﾃﾞｰｻﾞ110</v>
      </c>
      <c r="Y86">
        <f ca="1"/>
        <v>0</v>
      </c>
      <c r="Z86">
        <f ca="1"/>
        <v>45033</v>
      </c>
      <c r="AA86">
        <f ca="1"/>
        <v>0</v>
      </c>
      <c r="AB86">
        <f ca="1"/>
        <v>0</v>
      </c>
      <c r="AC86" t="str">
        <f ca="1"/>
        <v>23.4.17</v>
      </c>
      <c r="AD86">
        <f ca="1"/>
        <v>0</v>
      </c>
      <c r="AE86">
        <f ca="1"/>
        <v>0</v>
      </c>
      <c r="AF86">
        <f ca="1"/>
        <v>0</v>
      </c>
      <c r="AG86">
        <f ca="1"/>
        <v>0</v>
      </c>
      <c r="AH86">
        <f ca="1"/>
        <v>0</v>
      </c>
      <c r="AI86" t="str">
        <f ca="1"/>
        <v>4/20林</v>
      </c>
      <c r="AJ86">
        <f ca="1"/>
        <v>0</v>
      </c>
    </row>
    <row r="87" spans="1:36">
      <c r="A87" t="str">
        <f ca="1"/>
        <v>在職中</v>
      </c>
      <c r="B87" t="str">
        <f ca="1"/>
        <v>050404</v>
      </c>
      <c r="C87" t="str">
        <f ca="1"/>
        <v>切粉回収</v>
      </c>
      <c r="D87" t="str">
        <f ca="1"/>
        <v>GALIH BAGUS RAHARJO</v>
      </c>
      <c r="E87" t="str">
        <f ca="1"/>
        <v>ガリー　バグス　ラハルジョ</v>
      </c>
      <c r="F87" t="str">
        <f ca="1"/>
        <v>男</v>
      </c>
      <c r="G87" t="str">
        <f ca="1"/>
        <v>ｲﾝﾄﾞﾈｼｱ</v>
      </c>
      <c r="H87">
        <f ca="1"/>
        <v>35369</v>
      </c>
      <c r="I87">
        <f ca="1"/>
        <v>29</v>
      </c>
      <c r="J87">
        <f ca="1"/>
        <v>982</v>
      </c>
      <c r="K87" t="str">
        <f ca="1"/>
        <v>入社892　23/9/16～935</v>
      </c>
      <c r="L87">
        <f ca="1"/>
        <v>190000</v>
      </c>
      <c r="M87">
        <f ca="1"/>
        <v>9528</v>
      </c>
      <c r="N87" t="str">
        <f ca="1"/>
        <v>0</v>
      </c>
      <c r="O87">
        <f ca="1"/>
        <v>17385</v>
      </c>
      <c r="P87">
        <f ca="1"/>
        <v>0</v>
      </c>
      <c r="Q87">
        <f ca="1"/>
        <v>0</v>
      </c>
      <c r="R87">
        <f ca="1"/>
        <v>0</v>
      </c>
      <c r="S87">
        <f ca="1"/>
        <v>45366</v>
      </c>
      <c r="T87">
        <f ca="1"/>
        <v>0</v>
      </c>
      <c r="U87" t="str">
        <f ca="1"/>
        <v>技能実習1号ロ</v>
      </c>
      <c r="V87" t="str">
        <f ca="1"/>
        <v>709-2107</v>
      </c>
      <c r="W87" t="str">
        <f ca="1"/>
        <v>岡山県岡山市北区御津矢原288-1</v>
      </c>
      <c r="X87" t="str">
        <f ca="1"/>
        <v>ｸﾞﾗﾝﾃﾞｰｻﾞ110</v>
      </c>
      <c r="Y87">
        <f ca="1"/>
        <v>0</v>
      </c>
      <c r="Z87">
        <f ca="1"/>
        <v>45033</v>
      </c>
      <c r="AA87">
        <f ca="1"/>
        <v>0</v>
      </c>
      <c r="AB87">
        <f ca="1"/>
        <v>0</v>
      </c>
      <c r="AC87" t="str">
        <f ca="1"/>
        <v>23.4.17</v>
      </c>
      <c r="AD87">
        <f ca="1"/>
        <v>0</v>
      </c>
      <c r="AE87">
        <f ca="1"/>
        <v>0</v>
      </c>
      <c r="AF87">
        <f ca="1"/>
        <v>0</v>
      </c>
      <c r="AG87">
        <f ca="1"/>
        <v>0</v>
      </c>
      <c r="AH87">
        <f ca="1"/>
        <v>0</v>
      </c>
      <c r="AI87" t="str">
        <f ca="1"/>
        <v>4/20林</v>
      </c>
      <c r="AJ87">
        <f ca="1"/>
        <v>0</v>
      </c>
    </row>
    <row r="88" spans="1:36">
      <c r="A88" t="str">
        <f ca="1"/>
        <v>在職中</v>
      </c>
      <c r="B88" t="str">
        <f ca="1"/>
        <v>050405</v>
      </c>
      <c r="C88" t="str">
        <f ca="1"/>
        <v>切粉回収</v>
      </c>
      <c r="D88" t="str">
        <f ca="1"/>
        <v>RAHARDIYAN ARYA GILANG ARMANDA</v>
      </c>
      <c r="E88" t="str">
        <f ca="1"/>
        <v>ラハルディヤン　アルヤ　ギラン　アルマンダ</v>
      </c>
      <c r="F88" t="str">
        <f ca="1"/>
        <v>男</v>
      </c>
      <c r="G88" t="str">
        <f ca="1"/>
        <v>ｲﾝﾄﾞﾈｼｱ</v>
      </c>
      <c r="H88">
        <f ca="1"/>
        <v>37371</v>
      </c>
      <c r="I88">
        <f ca="1"/>
        <v>23</v>
      </c>
      <c r="J88">
        <f ca="1"/>
        <v>982</v>
      </c>
      <c r="K88" t="str">
        <f ca="1"/>
        <v>入社892　23/9/16～935</v>
      </c>
      <c r="L88">
        <f ca="1"/>
        <v>200000</v>
      </c>
      <c r="M88">
        <f ca="1"/>
        <v>10030</v>
      </c>
      <c r="N88" t="str">
        <f ca="1"/>
        <v>0</v>
      </c>
      <c r="O88">
        <f ca="1"/>
        <v>18300</v>
      </c>
      <c r="P88">
        <f ca="1"/>
        <v>0</v>
      </c>
      <c r="Q88">
        <f ca="1"/>
        <v>0</v>
      </c>
      <c r="R88">
        <f ca="1"/>
        <v>0</v>
      </c>
      <c r="S88">
        <f ca="1"/>
        <v>45366</v>
      </c>
      <c r="T88">
        <f ca="1"/>
        <v>0</v>
      </c>
      <c r="U88" t="str">
        <f ca="1"/>
        <v>技能実習1号ロ</v>
      </c>
      <c r="V88" t="str">
        <f ca="1"/>
        <v>709-2107</v>
      </c>
      <c r="W88" t="str">
        <f ca="1"/>
        <v>岡山県岡山市北区御津矢原288-1</v>
      </c>
      <c r="X88" t="str">
        <f ca="1"/>
        <v>ｸﾞﾗﾝﾃﾞｰｻﾞ103</v>
      </c>
      <c r="Y88">
        <f ca="1"/>
        <v>0</v>
      </c>
      <c r="Z88">
        <f ca="1"/>
        <v>45033</v>
      </c>
      <c r="AA88">
        <f ca="1"/>
        <v>0</v>
      </c>
      <c r="AB88">
        <f ca="1"/>
        <v>0</v>
      </c>
      <c r="AC88" t="str">
        <f ca="1"/>
        <v>23.4.17</v>
      </c>
      <c r="AD88">
        <f ca="1"/>
        <v>0</v>
      </c>
      <c r="AE88">
        <f ca="1"/>
        <v>0</v>
      </c>
      <c r="AF88">
        <f ca="1"/>
        <v>0</v>
      </c>
      <c r="AG88">
        <f ca="1"/>
        <v>0</v>
      </c>
      <c r="AH88">
        <f ca="1"/>
        <v>0</v>
      </c>
      <c r="AI88" t="str">
        <f ca="1"/>
        <v>4/20林</v>
      </c>
      <c r="AJ88">
        <f ca="1"/>
        <v>0</v>
      </c>
    </row>
    <row r="89" spans="1:36">
      <c r="A89" t="str">
        <f ca="1"/>
        <v>在職中</v>
      </c>
      <c r="B89" t="str">
        <f ca="1"/>
        <v>050406</v>
      </c>
      <c r="C89" t="str">
        <f ca="1"/>
        <v>切粉回収</v>
      </c>
      <c r="D89" t="str">
        <f ca="1"/>
        <v>YUSUF MARYANTO</v>
      </c>
      <c r="E89" t="str">
        <f ca="1"/>
        <v>ユスフ　マリヤント</v>
      </c>
      <c r="F89" t="str">
        <f ca="1"/>
        <v>男</v>
      </c>
      <c r="G89" t="str">
        <f ca="1"/>
        <v>ｲﾝﾄﾞﾈｼｱ</v>
      </c>
      <c r="H89">
        <f ca="1"/>
        <v>35153</v>
      </c>
      <c r="I89">
        <f ca="1"/>
        <v>29</v>
      </c>
      <c r="J89">
        <f ca="1"/>
        <v>982</v>
      </c>
      <c r="K89" t="str">
        <f ca="1"/>
        <v>入社892　23/9/16～935</v>
      </c>
      <c r="L89">
        <f ca="1"/>
        <v>180000</v>
      </c>
      <c r="M89">
        <f ca="1"/>
        <v>9027</v>
      </c>
      <c r="N89" t="str">
        <f ca="1"/>
        <v>0</v>
      </c>
      <c r="O89">
        <f ca="1"/>
        <v>16470</v>
      </c>
      <c r="P89">
        <f ca="1"/>
        <v>0</v>
      </c>
      <c r="Q89">
        <f ca="1"/>
        <v>0</v>
      </c>
      <c r="R89">
        <f ca="1"/>
        <v>0</v>
      </c>
      <c r="S89">
        <f ca="1"/>
        <v>45366</v>
      </c>
      <c r="T89">
        <f ca="1"/>
        <v>0</v>
      </c>
      <c r="U89" t="str">
        <f ca="1"/>
        <v>技能実習1号ロ</v>
      </c>
      <c r="V89" t="str">
        <f ca="1"/>
        <v>709-2107</v>
      </c>
      <c r="W89" t="str">
        <f ca="1"/>
        <v>岡山県岡山市北区御津矢原288-1</v>
      </c>
      <c r="X89" t="str">
        <f ca="1"/>
        <v>ｸﾞﾗﾝﾃﾞｰｻﾞ110</v>
      </c>
      <c r="Y89">
        <f ca="1"/>
        <v>0</v>
      </c>
      <c r="Z89">
        <f ca="1"/>
        <v>45033</v>
      </c>
      <c r="AA89">
        <f ca="1"/>
        <v>0</v>
      </c>
      <c r="AB89">
        <f ca="1"/>
        <v>0</v>
      </c>
      <c r="AC89" t="str">
        <f ca="1"/>
        <v>23.4.17</v>
      </c>
      <c r="AD89">
        <f ca="1"/>
        <v>0</v>
      </c>
      <c r="AE89">
        <f ca="1"/>
        <v>0</v>
      </c>
      <c r="AF89">
        <f ca="1"/>
        <v>0</v>
      </c>
      <c r="AG89">
        <f ca="1"/>
        <v>0</v>
      </c>
      <c r="AH89">
        <f ca="1"/>
        <v>0</v>
      </c>
      <c r="AI89" t="str">
        <f ca="1"/>
        <v>4/20林</v>
      </c>
      <c r="AJ89">
        <f ca="1"/>
        <v>0</v>
      </c>
    </row>
    <row r="90" spans="1:36">
      <c r="A90" t="str">
        <f ca="1"/>
        <v>退社</v>
      </c>
      <c r="B90" t="str">
        <f ca="1"/>
        <v>050701</v>
      </c>
      <c r="C90" t="str">
        <f ca="1"/>
        <v>切粉回収</v>
      </c>
      <c r="D90" t="str">
        <f ca="1"/>
        <v>LE VAN HIEU</v>
      </c>
      <c r="E90" t="str">
        <f ca="1"/>
        <v>レー　ヴァン　ヒエウ</v>
      </c>
      <c r="F90" t="str">
        <f ca="1"/>
        <v>男</v>
      </c>
      <c r="G90" t="str">
        <f ca="1"/>
        <v>ﾍﾞﾄﾅﾑ</v>
      </c>
      <c r="H90">
        <f ca="1"/>
        <v>35219</v>
      </c>
      <c r="I90">
        <f ca="1"/>
        <v>29</v>
      </c>
      <c r="J90">
        <f ca="1"/>
        <v>1200</v>
      </c>
      <c r="K90" t="str">
        <f ca="1"/>
        <v>入社1000　23/9/7～1200</v>
      </c>
      <c r="L90">
        <f ca="1"/>
        <v>220000</v>
      </c>
      <c r="M90">
        <f ca="1"/>
        <v>11033</v>
      </c>
      <c r="N90" t="str">
        <f ca="1"/>
        <v>0</v>
      </c>
      <c r="O90">
        <f ca="1"/>
        <v>20130</v>
      </c>
      <c r="P90">
        <f ca="1"/>
        <v>0</v>
      </c>
      <c r="Q90">
        <f ca="1"/>
        <v>0</v>
      </c>
      <c r="R90">
        <f ca="1"/>
        <v>0</v>
      </c>
      <c r="S90">
        <f ca="1"/>
        <v>45907</v>
      </c>
      <c r="T90">
        <f ca="1"/>
        <v>0</v>
      </c>
      <c r="U90" t="str">
        <f ca="1"/>
        <v>技術・人文知識・国際業務</v>
      </c>
      <c r="V90" t="str">
        <f ca="1"/>
        <v>709-2107</v>
      </c>
      <c r="W90" t="str">
        <f ca="1"/>
        <v>岡山県岡山市北区御津矢原311</v>
      </c>
      <c r="X90" t="str">
        <f ca="1"/>
        <v>中須賀ｺｰﾎﾟⅢ202</v>
      </c>
      <c r="Y90">
        <f ca="1"/>
        <v>0</v>
      </c>
      <c r="Z90">
        <f ca="1"/>
        <v>45119</v>
      </c>
      <c r="AA90">
        <f ca="1"/>
        <v>45982</v>
      </c>
      <c r="AB90">
        <f ca="1"/>
        <v>0</v>
      </c>
      <c r="AC90" t="str">
        <f ca="1"/>
        <v>23.7.12</v>
      </c>
      <c r="AD90">
        <f ca="1"/>
        <v>0</v>
      </c>
      <c r="AE90">
        <f ca="1"/>
        <v>0</v>
      </c>
      <c r="AF90">
        <f ca="1"/>
        <v>0</v>
      </c>
      <c r="AG90">
        <f ca="1"/>
        <v>0</v>
      </c>
      <c r="AH90">
        <f ca="1"/>
        <v>0</v>
      </c>
      <c r="AI90" t="str">
        <f ca="1"/>
        <v>8/9林</v>
      </c>
      <c r="AJ90">
        <f ca="1"/>
        <v>0</v>
      </c>
    </row>
    <row r="91" spans="1:36">
      <c r="A91" t="str">
        <f ca="1"/>
        <v>退社</v>
      </c>
      <c r="B91" t="str">
        <f ca="1"/>
        <v>050801</v>
      </c>
      <c r="C91" t="str">
        <f ca="1"/>
        <v>梱包</v>
      </c>
      <c r="D91" t="str">
        <f ca="1"/>
        <v>VO KHAC HOP</v>
      </c>
      <c r="E91" t="str">
        <f ca="1"/>
        <v>ヴォ　カック　ホップ</v>
      </c>
      <c r="F91" t="str">
        <f ca="1"/>
        <v>男</v>
      </c>
      <c r="G91" t="str">
        <f ca="1"/>
        <v>ﾍﾞﾄﾅﾑ</v>
      </c>
      <c r="H91">
        <f ca="1"/>
        <v>33392</v>
      </c>
      <c r="I91">
        <f ca="1"/>
        <v>34</v>
      </c>
      <c r="J91">
        <f ca="1"/>
        <v>1200</v>
      </c>
      <c r="K91">
        <f ca="1"/>
        <v>0</v>
      </c>
      <c r="L91">
        <f ca="1"/>
        <v>180000</v>
      </c>
      <c r="M91">
        <f ca="1"/>
        <v>9027</v>
      </c>
      <c r="N91" t="str">
        <f ca="1"/>
        <v>0</v>
      </c>
      <c r="O91">
        <f ca="1"/>
        <v>16470</v>
      </c>
      <c r="P91">
        <f ca="1"/>
        <v>0</v>
      </c>
      <c r="Q91">
        <f ca="1"/>
        <v>0</v>
      </c>
      <c r="R91">
        <f ca="1"/>
        <v>0</v>
      </c>
      <c r="S91">
        <f ca="1"/>
        <v>45525</v>
      </c>
      <c r="T91">
        <f ca="1"/>
        <v>0</v>
      </c>
      <c r="U91" t="str">
        <f ca="1"/>
        <v>技術・人文知識・国際業務</v>
      </c>
      <c r="V91" t="str">
        <f ca="1"/>
        <v>709-2132</v>
      </c>
      <c r="W91" t="str">
        <f ca="1"/>
        <v>岡山県岡山市北区御津草生2169-2</v>
      </c>
      <c r="X91">
        <f ca="1"/>
        <v>0</v>
      </c>
      <c r="Y91">
        <f ca="1"/>
        <v>0</v>
      </c>
      <c r="Z91">
        <f ca="1"/>
        <v>45160</v>
      </c>
      <c r="AA91">
        <f ca="1"/>
        <v>45175</v>
      </c>
      <c r="AB91">
        <f ca="1"/>
        <v>0</v>
      </c>
      <c r="AC91" t="str">
        <f ca="1"/>
        <v>23.9.1</v>
      </c>
      <c r="AD91">
        <f ca="1"/>
        <v>0</v>
      </c>
      <c r="AE91">
        <f ca="1"/>
        <v>0</v>
      </c>
      <c r="AF91">
        <f ca="1"/>
        <v>0</v>
      </c>
      <c r="AG91">
        <f ca="1"/>
        <v>0</v>
      </c>
      <c r="AH91">
        <f ca="1"/>
        <v>0</v>
      </c>
      <c r="AI91" t="str">
        <f ca="1"/>
        <v>8/31林</v>
      </c>
      <c r="AJ91">
        <f ca="1"/>
        <v>0</v>
      </c>
    </row>
    <row r="92" spans="1:36">
      <c r="A92" t="str">
        <f ca="1"/>
        <v>退社</v>
      </c>
      <c r="B92" t="str">
        <f ca="1"/>
        <v>050802</v>
      </c>
      <c r="C92" t="str">
        <f ca="1"/>
        <v>梱包</v>
      </c>
      <c r="D92" t="str">
        <f ca="1"/>
        <v>PHAM VINH QUANG</v>
      </c>
      <c r="E92" t="str">
        <f ca="1"/>
        <v>ファム　ヴィン　クアン</v>
      </c>
      <c r="F92" t="str">
        <f ca="1"/>
        <v>男</v>
      </c>
      <c r="G92" t="str">
        <f ca="1"/>
        <v>ﾍﾞﾄﾅﾑ</v>
      </c>
      <c r="H92">
        <f ca="1"/>
        <v>33526</v>
      </c>
      <c r="I92">
        <f ca="1"/>
        <v>34</v>
      </c>
      <c r="J92">
        <f ca="1"/>
        <v>1200</v>
      </c>
      <c r="K92">
        <f ca="1"/>
        <v>0</v>
      </c>
      <c r="L92">
        <f ca="1"/>
        <v>180000</v>
      </c>
      <c r="M92">
        <f ca="1"/>
        <v>9027</v>
      </c>
      <c r="N92" t="str">
        <f ca="1"/>
        <v>0</v>
      </c>
      <c r="O92">
        <f ca="1"/>
        <v>16470</v>
      </c>
      <c r="P92">
        <f ca="1"/>
        <v>0</v>
      </c>
      <c r="Q92">
        <f ca="1"/>
        <v>0</v>
      </c>
      <c r="R92">
        <f ca="1"/>
        <v>0</v>
      </c>
      <c r="S92">
        <f ca="1"/>
        <v>45856</v>
      </c>
      <c r="T92">
        <f ca="1"/>
        <v>0</v>
      </c>
      <c r="U92" t="str">
        <f ca="1"/>
        <v>技術・人文知識・国際業務</v>
      </c>
      <c r="V92" t="str">
        <f ca="1"/>
        <v>709-2107</v>
      </c>
      <c r="W92" t="str">
        <f ca="1"/>
        <v>岡山県岡山市北区御津矢原298-1</v>
      </c>
      <c r="X92" t="str">
        <f ca="1"/>
        <v>成広矢原ｺｰﾎﾟⅥ106</v>
      </c>
      <c r="Y92">
        <f ca="1"/>
        <v>0</v>
      </c>
      <c r="Z92">
        <f ca="1"/>
        <v>45167</v>
      </c>
      <c r="AA92">
        <f ca="1"/>
        <v>0</v>
      </c>
      <c r="AB92">
        <f ca="1"/>
        <v>0</v>
      </c>
      <c r="AC92" t="str">
        <f ca="1"/>
        <v>23.9.1</v>
      </c>
      <c r="AD92">
        <f ca="1"/>
        <v>0</v>
      </c>
      <c r="AE92">
        <f ca="1"/>
        <v>0</v>
      </c>
      <c r="AF92">
        <f ca="1"/>
        <v>0</v>
      </c>
      <c r="AG92">
        <f ca="1"/>
        <v>0</v>
      </c>
      <c r="AH92">
        <f ca="1"/>
        <v>0</v>
      </c>
      <c r="AI92" t="str">
        <f ca="1"/>
        <v>8/31林</v>
      </c>
      <c r="AJ92" t="str">
        <f ca="1"/>
        <v>2023/8/29～2024/8？？まで請負配属　2024/8/6～PATECに移動</v>
      </c>
    </row>
    <row r="93" spans="1:36">
      <c r="A93" t="str">
        <f ca="1"/>
        <v>退社</v>
      </c>
      <c r="B93" t="str">
        <f ca="1"/>
        <v>050803</v>
      </c>
      <c r="C93" t="str">
        <f ca="1"/>
        <v>梱包</v>
      </c>
      <c r="D93" t="str">
        <f ca="1"/>
        <v>DO DUC TRUNG</v>
      </c>
      <c r="E93" t="str">
        <f ca="1"/>
        <v>ド　ドゥック　チュン</v>
      </c>
      <c r="F93" t="str">
        <f ca="1"/>
        <v>男</v>
      </c>
      <c r="G93" t="str">
        <f ca="1"/>
        <v>ﾍﾞﾄﾅﾑ</v>
      </c>
      <c r="H93">
        <f ca="1"/>
        <v>32353</v>
      </c>
      <c r="I93">
        <f ca="1"/>
        <v>37</v>
      </c>
      <c r="J93">
        <f ca="1"/>
        <v>1200</v>
      </c>
      <c r="K93">
        <f ca="1"/>
        <v>0</v>
      </c>
      <c r="L93">
        <f ca="1"/>
        <v>180000</v>
      </c>
      <c r="M93">
        <f ca="1"/>
        <v>9027</v>
      </c>
      <c r="N93" t="str">
        <f ca="1"/>
        <v>0</v>
      </c>
      <c r="O93">
        <f ca="1"/>
        <v>16470</v>
      </c>
      <c r="P93">
        <f ca="1"/>
        <v>0</v>
      </c>
      <c r="Q93">
        <f ca="1"/>
        <v>0</v>
      </c>
      <c r="R93">
        <f ca="1"/>
        <v>0</v>
      </c>
      <c r="S93">
        <f ca="1"/>
        <v>45856</v>
      </c>
      <c r="T93">
        <f ca="1"/>
        <v>0</v>
      </c>
      <c r="U93" t="str">
        <f ca="1"/>
        <v>技術・人文知識・国際業務</v>
      </c>
      <c r="V93" t="str">
        <f ca="1"/>
        <v>709-2107</v>
      </c>
      <c r="W93" t="str">
        <f ca="1"/>
        <v>岡山県岡山市北区御津矢原298-1</v>
      </c>
      <c r="X93" t="str">
        <f ca="1"/>
        <v>成広矢原ｺｰﾎﾟⅥ106</v>
      </c>
      <c r="Y93">
        <f ca="1"/>
        <v>0</v>
      </c>
      <c r="Z93">
        <f ca="1"/>
        <v>45167</v>
      </c>
      <c r="AA93">
        <f ca="1"/>
        <v>0</v>
      </c>
      <c r="AB93">
        <f ca="1"/>
        <v>0</v>
      </c>
      <c r="AC93" t="str">
        <f ca="1"/>
        <v>23.9.1</v>
      </c>
      <c r="AD93">
        <f ca="1"/>
        <v>0</v>
      </c>
      <c r="AE93">
        <f ca="1"/>
        <v>0</v>
      </c>
      <c r="AF93">
        <f ca="1"/>
        <v>0</v>
      </c>
      <c r="AG93">
        <f ca="1"/>
        <v>0</v>
      </c>
      <c r="AH93">
        <f ca="1"/>
        <v>0</v>
      </c>
      <c r="AI93" t="str">
        <f ca="1"/>
        <v>8/31林</v>
      </c>
      <c r="AJ93" t="str">
        <f ca="1"/>
        <v>2023/8/29～2024/8/2まで請負配属　2024/8/6～PATECに移動</v>
      </c>
    </row>
    <row r="94" spans="1:36">
      <c r="A94" t="str">
        <f ca="1"/>
        <v>退社</v>
      </c>
      <c r="B94" t="str">
        <f ca="1"/>
        <v>050901</v>
      </c>
      <c r="C94" t="str">
        <f ca="1"/>
        <v>梱包</v>
      </c>
      <c r="D94" t="str">
        <f ca="1"/>
        <v>NGUYEN THE QUAN</v>
      </c>
      <c r="E94" t="str">
        <f ca="1"/>
        <v>グエン　テー　クアン</v>
      </c>
      <c r="F94" t="str">
        <f ca="1"/>
        <v>男</v>
      </c>
      <c r="G94" t="str">
        <f ca="1"/>
        <v>ﾍﾞﾄﾅﾑ</v>
      </c>
      <c r="H94">
        <f ca="1"/>
        <v>34454</v>
      </c>
      <c r="I94">
        <f ca="1"/>
        <v>31</v>
      </c>
      <c r="J94">
        <f ca="1"/>
        <v>1200</v>
      </c>
      <c r="K94">
        <f ca="1"/>
        <v>0</v>
      </c>
      <c r="L94">
        <f ca="1"/>
        <v>200000</v>
      </c>
      <c r="M94">
        <f ca="1"/>
        <v>10030</v>
      </c>
      <c r="N94" t="str">
        <f ca="1"/>
        <v>0</v>
      </c>
      <c r="O94">
        <f ca="1"/>
        <v>18300</v>
      </c>
      <c r="P94">
        <f ca="1"/>
        <v>0</v>
      </c>
      <c r="Q94">
        <f ca="1"/>
        <v>0</v>
      </c>
      <c r="R94">
        <f ca="1"/>
        <v>-1200</v>
      </c>
      <c r="S94">
        <f ca="1"/>
        <v>45543</v>
      </c>
      <c r="T94">
        <f ca="1"/>
        <v>0</v>
      </c>
      <c r="U94" t="str">
        <f ca="1"/>
        <v>技術・人文知識・国際業務</v>
      </c>
      <c r="V94" t="str">
        <f ca="1"/>
        <v>709-2107</v>
      </c>
      <c r="W94" t="str">
        <f ca="1"/>
        <v>岡山県岡山市北区御津矢原299-2</v>
      </c>
      <c r="X94" t="str">
        <f ca="1"/>
        <v>成広矢原ｺｰﾎﾟⅦ205</v>
      </c>
      <c r="Y94">
        <f ca="1"/>
        <v>45323</v>
      </c>
      <c r="Z94">
        <f ca="1"/>
        <v>45191</v>
      </c>
      <c r="AA94">
        <f ca="1"/>
        <v>45408</v>
      </c>
      <c r="AB94">
        <f ca="1"/>
        <v>0</v>
      </c>
      <c r="AC94" t="str">
        <f ca="1"/>
        <v>23.9.22</v>
      </c>
      <c r="AD94">
        <f ca="1"/>
        <v>0</v>
      </c>
      <c r="AE94">
        <f ca="1"/>
        <v>0</v>
      </c>
      <c r="AF94">
        <f ca="1"/>
        <v>0</v>
      </c>
      <c r="AG94">
        <f ca="1"/>
        <v>0</v>
      </c>
      <c r="AH94">
        <f ca="1"/>
        <v>0</v>
      </c>
      <c r="AI94" t="str">
        <f ca="1"/>
        <v>10/20林</v>
      </c>
      <c r="AJ94">
        <f ca="1"/>
        <v>0</v>
      </c>
    </row>
    <row r="95" spans="1:36">
      <c r="A95" t="str">
        <f ca="1"/>
        <v>退社</v>
      </c>
      <c r="B95" t="str">
        <f ca="1"/>
        <v>051001</v>
      </c>
      <c r="C95" t="str">
        <f ca="1"/>
        <v>梱包</v>
      </c>
      <c r="D95" t="str">
        <f ca="1"/>
        <v>TRAN VAN QUANG</v>
      </c>
      <c r="E95" t="str">
        <f ca="1"/>
        <v>チャン　ヴァン　クアン</v>
      </c>
      <c r="F95" t="str">
        <f ca="1"/>
        <v>男</v>
      </c>
      <c r="G95" t="str">
        <f ca="1"/>
        <v>ﾍﾞﾄﾅﾑ</v>
      </c>
      <c r="H95">
        <f ca="1"/>
        <v>34428</v>
      </c>
      <c r="I95">
        <f ca="1"/>
        <v>31</v>
      </c>
      <c r="J95">
        <f ca="1"/>
        <v>1200</v>
      </c>
      <c r="K95">
        <f ca="1"/>
        <v>0</v>
      </c>
      <c r="L95">
        <f ca="1"/>
        <v>180000</v>
      </c>
      <c r="M95">
        <f ca="1"/>
        <v>9027</v>
      </c>
      <c r="N95" t="str">
        <f ca="1"/>
        <v>0</v>
      </c>
      <c r="O95">
        <f ca="1"/>
        <v>16470</v>
      </c>
      <c r="P95">
        <f ca="1"/>
        <v>0</v>
      </c>
      <c r="Q95">
        <f ca="1"/>
        <v>0</v>
      </c>
      <c r="R95">
        <f ca="1"/>
        <v>0</v>
      </c>
      <c r="S95">
        <f ca="1"/>
        <v>45855</v>
      </c>
      <c r="T95">
        <f ca="1"/>
        <v>0</v>
      </c>
      <c r="U95" t="str">
        <f ca="1"/>
        <v>技術・人文知識・国際業務</v>
      </c>
      <c r="V95" t="str">
        <f ca="1"/>
        <v>709-2017</v>
      </c>
      <c r="W95" t="str">
        <f ca="1"/>
        <v>岡山県岡山市北区御津矢原370</v>
      </c>
      <c r="X95" t="str">
        <f ca="1"/>
        <v>成広ｺｰﾎﾟⅡ206</v>
      </c>
      <c r="Y95">
        <f ca="1"/>
        <v>0</v>
      </c>
      <c r="Z95">
        <f ca="1"/>
        <v>45205</v>
      </c>
      <c r="AA95">
        <f ca="1"/>
        <v>45541</v>
      </c>
      <c r="AB95">
        <f ca="1"/>
        <v>0</v>
      </c>
      <c r="AC95" t="str">
        <f ca="1"/>
        <v>23.10.6</v>
      </c>
      <c r="AD95">
        <f ca="1"/>
        <v>0</v>
      </c>
      <c r="AE95">
        <f ca="1"/>
        <v>0</v>
      </c>
      <c r="AF95">
        <f ca="1"/>
        <v>0</v>
      </c>
      <c r="AG95">
        <f ca="1"/>
        <v>0</v>
      </c>
      <c r="AH95">
        <f ca="1"/>
        <v>0</v>
      </c>
      <c r="AI95" t="str">
        <f ca="1"/>
        <v>10/30林</v>
      </c>
      <c r="AJ95">
        <f ca="1"/>
        <v>0</v>
      </c>
    </row>
    <row r="96" spans="1:36">
      <c r="A96" t="str">
        <f ca="1"/>
        <v>退社</v>
      </c>
      <c r="B96" t="str">
        <f ca="1"/>
        <v>051002</v>
      </c>
      <c r="C96" t="str">
        <f ca="1"/>
        <v>梱包</v>
      </c>
      <c r="D96" t="str">
        <f ca="1"/>
        <v>LE VO HUU TOAN</v>
      </c>
      <c r="E96" t="str">
        <f ca="1"/>
        <v>レー　ヴォ　フウ　トアン</v>
      </c>
      <c r="F96" t="str">
        <f ca="1"/>
        <v>男</v>
      </c>
      <c r="G96" t="str">
        <f ca="1"/>
        <v>ﾍﾞﾄﾅﾑ</v>
      </c>
      <c r="H96">
        <f ca="1"/>
        <v>36732</v>
      </c>
      <c r="I96">
        <f ca="1"/>
        <v>25</v>
      </c>
      <c r="J96">
        <f ca="1"/>
        <v>1200</v>
      </c>
      <c r="K96">
        <f ca="1"/>
        <v>0</v>
      </c>
      <c r="L96">
        <f ca="1"/>
        <v>220000</v>
      </c>
      <c r="M96">
        <f ca="1"/>
        <v>11033</v>
      </c>
      <c r="N96" t="str">
        <f ca="1"/>
        <v>0</v>
      </c>
      <c r="O96">
        <f ca="1"/>
        <v>20130</v>
      </c>
      <c r="P96">
        <f ca="1"/>
        <v>0</v>
      </c>
      <c r="Q96">
        <f ca="1"/>
        <v>0</v>
      </c>
      <c r="R96">
        <f ca="1"/>
        <v>0</v>
      </c>
      <c r="S96">
        <f ca="1"/>
        <v>45882</v>
      </c>
      <c r="T96">
        <f ca="1"/>
        <v>0</v>
      </c>
      <c r="U96" t="str">
        <f ca="1"/>
        <v>技術・人文知識・国際業務</v>
      </c>
      <c r="V96" t="str">
        <f ca="1"/>
        <v>709-2107</v>
      </c>
      <c r="W96" t="str">
        <f ca="1"/>
        <v>岡山県岡山市北区御津矢原288-1</v>
      </c>
      <c r="X96" t="str">
        <f ca="1"/>
        <v>ｸﾞﾗﾝﾃﾞｰｻﾞ109</v>
      </c>
      <c r="Y96">
        <f ca="1"/>
        <v>0</v>
      </c>
      <c r="Z96">
        <f ca="1"/>
        <v>45224</v>
      </c>
      <c r="AA96">
        <f ca="1"/>
        <v>45975</v>
      </c>
      <c r="AB96">
        <f ca="1"/>
        <v>0</v>
      </c>
      <c r="AC96" t="str">
        <f ca="1"/>
        <v>23.10.25</v>
      </c>
      <c r="AD96">
        <f ca="1"/>
        <v>0</v>
      </c>
      <c r="AE96">
        <f ca="1"/>
        <v>0</v>
      </c>
      <c r="AF96">
        <f ca="1"/>
        <v>0</v>
      </c>
      <c r="AG96">
        <f ca="1"/>
        <v>0</v>
      </c>
      <c r="AH96">
        <f ca="1"/>
        <v>0</v>
      </c>
      <c r="AI96" t="str">
        <f ca="1"/>
        <v>11/27林</v>
      </c>
      <c r="AJ96">
        <f ca="1"/>
        <v>0</v>
      </c>
    </row>
    <row r="97" spans="1:36">
      <c r="A97" t="str">
        <f ca="1"/>
        <v>在職中</v>
      </c>
      <c r="B97" t="str">
        <f ca="1"/>
        <v>051201</v>
      </c>
      <c r="C97" t="str">
        <f ca="1"/>
        <v>切粉回収</v>
      </c>
      <c r="D97" t="str">
        <f ca="1"/>
        <v>RINZA　PRASETIYO</v>
      </c>
      <c r="E97" t="str">
        <f ca="1"/>
        <v>リンザ　プラセティヨ</v>
      </c>
      <c r="F97" t="str">
        <f ca="1"/>
        <v>男</v>
      </c>
      <c r="G97" t="str">
        <f ca="1"/>
        <v>ｲﾝﾄﾞﾈｼｱ</v>
      </c>
      <c r="H97">
        <f ca="1"/>
        <v>36649</v>
      </c>
      <c r="I97">
        <f ca="1"/>
        <v>25</v>
      </c>
      <c r="J97">
        <f ca="1"/>
        <v>982</v>
      </c>
      <c r="K97">
        <f ca="1"/>
        <v>0</v>
      </c>
      <c r="L97">
        <f ca="1"/>
        <v>190000</v>
      </c>
      <c r="M97">
        <f ca="1"/>
        <v>9528</v>
      </c>
      <c r="N97" t="str">
        <f ca="1"/>
        <v>0</v>
      </c>
      <c r="O97">
        <f ca="1"/>
        <v>17385</v>
      </c>
      <c r="P97">
        <f ca="1"/>
        <v>0</v>
      </c>
      <c r="Q97">
        <f ca="1"/>
        <v>0</v>
      </c>
      <c r="R97">
        <f ca="1"/>
        <v>0</v>
      </c>
      <c r="S97">
        <f ca="1"/>
        <v>45595</v>
      </c>
      <c r="T97">
        <f ca="1"/>
        <v>0</v>
      </c>
      <c r="U97" t="str">
        <f ca="1"/>
        <v>技能実習1号</v>
      </c>
      <c r="V97" t="str">
        <f ca="1"/>
        <v>709-2107</v>
      </c>
      <c r="W97" t="str">
        <f ca="1"/>
        <v>岡山県岡山市北区御津矢原288-1</v>
      </c>
      <c r="X97" t="str">
        <f ca="1"/>
        <v>ｸﾞﾗﾝﾃﾞｰｻﾞ215</v>
      </c>
      <c r="Y97">
        <f ca="1"/>
        <v>45261</v>
      </c>
      <c r="Z97">
        <f ca="1"/>
        <v>45264</v>
      </c>
      <c r="AA97">
        <f ca="1"/>
        <v>0</v>
      </c>
      <c r="AB97">
        <f ca="1"/>
        <v>0</v>
      </c>
      <c r="AC97">
        <f ca="1"/>
        <v>0</v>
      </c>
      <c r="AD97">
        <f ca="1"/>
        <v>0</v>
      </c>
      <c r="AE97">
        <f ca="1"/>
        <v>0</v>
      </c>
      <c r="AF97">
        <f ca="1"/>
        <v>0</v>
      </c>
      <c r="AG97">
        <f ca="1"/>
        <v>0</v>
      </c>
      <c r="AH97">
        <f ca="1"/>
        <v>0</v>
      </c>
      <c r="AI97">
        <f ca="1"/>
        <v>0</v>
      </c>
      <c r="AJ97">
        <f ca="1"/>
        <v>0</v>
      </c>
    </row>
    <row r="98" spans="1:36">
      <c r="A98" t="str">
        <f ca="1"/>
        <v>在職中</v>
      </c>
      <c r="B98" t="str">
        <f ca="1"/>
        <v>051202</v>
      </c>
      <c r="C98" t="str">
        <f ca="1"/>
        <v>切粉回収</v>
      </c>
      <c r="D98" t="str">
        <f ca="1"/>
        <v>ALFIAN　GALIH　ABDULLAH</v>
      </c>
      <c r="E98" t="str">
        <f ca="1"/>
        <v>アルビアン　ガリー　アブドゥルラー</v>
      </c>
      <c r="F98" t="str">
        <f ca="1"/>
        <v>男</v>
      </c>
      <c r="G98" t="str">
        <f ca="1"/>
        <v>ｲﾝﾄﾞﾈｼｱ</v>
      </c>
      <c r="H98">
        <f ca="1"/>
        <v>36254</v>
      </c>
      <c r="I98">
        <f ca="1"/>
        <v>26</v>
      </c>
      <c r="J98">
        <f ca="1"/>
        <v>932</v>
      </c>
      <c r="K98">
        <f ca="1"/>
        <v>0</v>
      </c>
      <c r="L98">
        <f ca="1"/>
        <v>200000</v>
      </c>
      <c r="M98">
        <f ca="1"/>
        <v>10030</v>
      </c>
      <c r="N98" t="str">
        <f ca="1"/>
        <v>0</v>
      </c>
      <c r="O98">
        <f ca="1"/>
        <v>18300</v>
      </c>
      <c r="P98">
        <f ca="1"/>
        <v>0</v>
      </c>
      <c r="Q98">
        <f ca="1"/>
        <v>0</v>
      </c>
      <c r="R98">
        <f ca="1"/>
        <v>0</v>
      </c>
      <c r="S98">
        <f ca="1"/>
        <v>45595</v>
      </c>
      <c r="T98">
        <f ca="1"/>
        <v>0</v>
      </c>
      <c r="U98" t="str">
        <f ca="1"/>
        <v>技能実習1号</v>
      </c>
      <c r="V98" t="str">
        <f ca="1"/>
        <v>709-2107</v>
      </c>
      <c r="W98" t="str">
        <f ca="1"/>
        <v>岡山県岡山市北区御津矢原288-1</v>
      </c>
      <c r="X98" t="str">
        <f ca="1"/>
        <v>ｸﾞﾗﾝﾃﾞｰｻﾞ215</v>
      </c>
      <c r="Y98">
        <f ca="1"/>
        <v>45261</v>
      </c>
      <c r="Z98">
        <f ca="1"/>
        <v>45264</v>
      </c>
      <c r="AA98">
        <f ca="1"/>
        <v>0</v>
      </c>
      <c r="AB98">
        <f ca="1"/>
        <v>0</v>
      </c>
      <c r="AC98">
        <f ca="1"/>
        <v>0</v>
      </c>
      <c r="AD98">
        <f ca="1"/>
        <v>0</v>
      </c>
      <c r="AE98">
        <f ca="1"/>
        <v>0</v>
      </c>
      <c r="AF98">
        <f ca="1"/>
        <v>0</v>
      </c>
      <c r="AG98">
        <f ca="1"/>
        <v>0</v>
      </c>
      <c r="AH98">
        <f ca="1"/>
        <v>0</v>
      </c>
      <c r="AI98">
        <f ca="1"/>
        <v>0</v>
      </c>
      <c r="AJ98">
        <f ca="1"/>
        <v>0</v>
      </c>
    </row>
    <row r="99" spans="1:36">
      <c r="A99" t="str">
        <f ca="1"/>
        <v>退社</v>
      </c>
      <c r="B99" t="str">
        <f ca="1"/>
        <v>060101</v>
      </c>
      <c r="C99" t="str">
        <f ca="1"/>
        <v>２次旋</v>
      </c>
      <c r="D99" t="str">
        <f ca="1"/>
        <v>NGUYEN DUC HUY</v>
      </c>
      <c r="E99" t="str">
        <f ca="1"/>
        <v>グエン　ドゥック　フィ</v>
      </c>
      <c r="F99" t="str">
        <f ca="1"/>
        <v>男</v>
      </c>
      <c r="G99" t="str">
        <f ca="1"/>
        <v>ﾍﾞﾄﾅﾑ</v>
      </c>
      <c r="H99">
        <f ca="1"/>
        <v>36850</v>
      </c>
      <c r="I99">
        <f ca="1"/>
        <v>25</v>
      </c>
      <c r="J99">
        <f ca="1"/>
        <v>1200</v>
      </c>
      <c r="K99">
        <f ca="1"/>
        <v>0</v>
      </c>
      <c r="L99">
        <f ca="1"/>
        <v>190000</v>
      </c>
      <c r="M99">
        <f ca="1"/>
        <v>9528</v>
      </c>
      <c r="N99" t="str">
        <f ca="1"/>
        <v>0</v>
      </c>
      <c r="O99">
        <f ca="1"/>
        <v>17385</v>
      </c>
      <c r="P99">
        <f ca="1"/>
        <v>0</v>
      </c>
      <c r="Q99">
        <f ca="1"/>
        <v>0</v>
      </c>
      <c r="R99">
        <f ca="1"/>
        <v>0</v>
      </c>
      <c r="S99">
        <f ca="1"/>
        <v>46499</v>
      </c>
      <c r="T99">
        <f ca="1"/>
        <v>0</v>
      </c>
      <c r="U99" t="str">
        <f ca="1"/>
        <v>技術・人文知識・国際業務</v>
      </c>
      <c r="V99" t="str">
        <f ca="1"/>
        <v>709-2017</v>
      </c>
      <c r="W99" t="str">
        <f ca="1"/>
        <v>岡山市北区御津矢原370</v>
      </c>
      <c r="X99" t="str">
        <f ca="1"/>
        <v>成広ｺｰﾎﾟⅡ201</v>
      </c>
      <c r="Y99">
        <f ca="1"/>
        <v>45285</v>
      </c>
      <c r="Z99">
        <f ca="1"/>
        <v>45299</v>
      </c>
      <c r="AA99">
        <f ca="1"/>
        <v>0</v>
      </c>
      <c r="AB99">
        <f ca="1"/>
        <v>0</v>
      </c>
      <c r="AC99" t="str">
        <f ca="1"/>
        <v>24.1.8</v>
      </c>
      <c r="AD99">
        <f ca="1"/>
        <v>0</v>
      </c>
      <c r="AE99">
        <f ca="1"/>
        <v>0</v>
      </c>
      <c r="AF99">
        <f ca="1"/>
        <v>0</v>
      </c>
      <c r="AG99">
        <f ca="1"/>
        <v>0</v>
      </c>
      <c r="AH99">
        <f ca="1"/>
        <v>0</v>
      </c>
      <c r="AI99" t="str">
        <f ca="1"/>
        <v>2/6原</v>
      </c>
      <c r="AJ99" t="str">
        <f ca="1"/>
        <v>2024/1/8～2024/12/20まで請負　2024/12/23～高雄工業岡山に派遣開始</v>
      </c>
    </row>
    <row r="100" spans="1:36">
      <c r="A100" t="str">
        <f ca="1"/>
        <v>在職中</v>
      </c>
      <c r="B100" t="str">
        <f ca="1"/>
        <v>060102</v>
      </c>
      <c r="C100" t="str">
        <f ca="1"/>
        <v>梱包</v>
      </c>
      <c r="D100" t="str">
        <f ca="1"/>
        <v>NGUYEN THI HUYNH NHU</v>
      </c>
      <c r="E100" t="str">
        <f ca="1"/>
        <v>グエン　ティ　フイン　ニウ</v>
      </c>
      <c r="F100" t="str">
        <f ca="1"/>
        <v>女</v>
      </c>
      <c r="G100" t="str">
        <f ca="1"/>
        <v>ﾍﾞﾄﾅﾑ</v>
      </c>
      <c r="H100">
        <f ca="1"/>
        <v>36816</v>
      </c>
      <c r="I100">
        <f ca="1"/>
        <v>25</v>
      </c>
      <c r="J100">
        <f ca="1"/>
        <v>1200</v>
      </c>
      <c r="K100">
        <f ca="1"/>
        <v>0</v>
      </c>
      <c r="L100">
        <f ca="1"/>
        <v>220000</v>
      </c>
      <c r="M100">
        <f ca="1"/>
        <v>11033</v>
      </c>
      <c r="N100" t="str">
        <f ca="1"/>
        <v>0</v>
      </c>
      <c r="O100">
        <f ca="1"/>
        <v>20130</v>
      </c>
      <c r="P100">
        <f ca="1"/>
        <v>0</v>
      </c>
      <c r="Q100">
        <f ca="1"/>
        <v>0</v>
      </c>
      <c r="R100">
        <f ca="1"/>
        <v>0</v>
      </c>
      <c r="S100">
        <f ca="1"/>
        <v>46499</v>
      </c>
      <c r="T100">
        <f ca="1"/>
        <v>0</v>
      </c>
      <c r="U100" t="str">
        <f ca="1"/>
        <v>技術・人文知識・国際業務</v>
      </c>
      <c r="V100" t="str">
        <f ca="1"/>
        <v>709-2017</v>
      </c>
      <c r="W100" t="str">
        <f ca="1"/>
        <v>岡山県岡山市北区御津矢原370</v>
      </c>
      <c r="X100" t="str">
        <f ca="1"/>
        <v>成広ｺｰﾎﾟⅡ201</v>
      </c>
      <c r="Y100">
        <f ca="1"/>
        <v>45285</v>
      </c>
      <c r="Z100">
        <f ca="1"/>
        <v>45299</v>
      </c>
      <c r="AA100">
        <f ca="1"/>
        <v>0</v>
      </c>
      <c r="AB100">
        <f ca="1"/>
        <v>0</v>
      </c>
      <c r="AC100" t="str">
        <f ca="1"/>
        <v>24.1.8</v>
      </c>
      <c r="AD100">
        <f ca="1"/>
        <v>0</v>
      </c>
      <c r="AE100">
        <f ca="1"/>
        <v>0</v>
      </c>
      <c r="AF100">
        <f ca="1"/>
        <v>0</v>
      </c>
      <c r="AG100">
        <f ca="1"/>
        <v>0</v>
      </c>
      <c r="AH100">
        <f ca="1"/>
        <v>0</v>
      </c>
      <c r="AI100" t="str">
        <f ca="1"/>
        <v>2/6原</v>
      </c>
      <c r="AJ100">
        <f ca="1"/>
        <v>0</v>
      </c>
    </row>
    <row r="101" spans="1:36">
      <c r="A101" t="str">
        <f ca="1"/>
        <v>退社</v>
      </c>
      <c r="B101" t="str">
        <f ca="1"/>
        <v>051205</v>
      </c>
      <c r="C101">
        <f ca="1"/>
        <v>0</v>
      </c>
      <c r="D101" t="str">
        <f ca="1"/>
        <v>LE TRAN NHAT LINH</v>
      </c>
      <c r="E101" t="str">
        <f ca="1"/>
        <v>レ　チャン　ニャット　リン</v>
      </c>
      <c r="F101" t="str">
        <f ca="1"/>
        <v>男</v>
      </c>
      <c r="G101" t="str">
        <f ca="1"/>
        <v>ﾍﾞﾄﾅﾑ</v>
      </c>
      <c r="H101">
        <f ca="1"/>
        <v>36198</v>
      </c>
      <c r="I101">
        <f ca="1"/>
        <v>26</v>
      </c>
      <c r="J101">
        <f ca="1"/>
        <v>1200</v>
      </c>
      <c r="K101">
        <f ca="1"/>
        <v>0</v>
      </c>
      <c r="L101">
        <f ca="1"/>
        <v>200000</v>
      </c>
      <c r="M101">
        <f ca="1"/>
        <v>10030</v>
      </c>
      <c r="N101" t="str">
        <f ca="1"/>
        <v>0</v>
      </c>
      <c r="O101">
        <f ca="1"/>
        <v>18300</v>
      </c>
      <c r="P101">
        <f ca="1"/>
        <v>0</v>
      </c>
      <c r="Q101">
        <f ca="1"/>
        <v>0</v>
      </c>
      <c r="R101">
        <f ca="1"/>
        <v>0</v>
      </c>
      <c r="S101">
        <f ca="1"/>
        <v>45592</v>
      </c>
      <c r="T101" t="str">
        <f ca="1"/>
        <v/>
      </c>
      <c r="U101" t="str">
        <f ca="1"/>
        <v>技術・人文知識・国際業務</v>
      </c>
      <c r="V101" t="str">
        <f ca="1"/>
        <v>709-2107</v>
      </c>
      <c r="W101" t="str">
        <f ca="1"/>
        <v>岡山県岡山市北区御津矢原299-2</v>
      </c>
      <c r="X101" t="str">
        <f ca="1"/>
        <v>成広矢原ｺｰﾎﾟⅦ205</v>
      </c>
      <c r="Y101">
        <f ca="1"/>
        <v>0</v>
      </c>
      <c r="Z101">
        <f ca="1"/>
        <v>45278</v>
      </c>
      <c r="AA101">
        <f ca="1"/>
        <v>45285</v>
      </c>
      <c r="AB101">
        <f ca="1"/>
        <v>0</v>
      </c>
      <c r="AC101" t="str">
        <f ca="1"/>
        <v>23.11.1</v>
      </c>
      <c r="AD101">
        <f ca="1"/>
        <v>0</v>
      </c>
      <c r="AE101">
        <f ca="1"/>
        <v>0</v>
      </c>
      <c r="AF101">
        <f ca="1"/>
        <v>0</v>
      </c>
      <c r="AG101">
        <f ca="1"/>
        <v>0</v>
      </c>
      <c r="AH101">
        <f ca="1"/>
        <v>0</v>
      </c>
      <c r="AI101" t="str">
        <f ca="1"/>
        <v>2/6原</v>
      </c>
      <c r="AJ101" t="str">
        <f ca="1"/>
        <v>2023.11.1入社。派遣より異動</v>
      </c>
    </row>
    <row r="102" spans="1:36">
      <c r="A102" t="str">
        <f ca="1"/>
        <v>在職中</v>
      </c>
      <c r="B102" t="str">
        <f ca="1"/>
        <v>060301</v>
      </c>
      <c r="C102" t="str">
        <f ca="1"/>
        <v>切粉回収</v>
      </c>
      <c r="D102" t="str">
        <f ca="1"/>
        <v>LINTANG AJI WISESA</v>
      </c>
      <c r="E102" t="str">
        <f ca="1"/>
        <v>リンタン  アジ  ウィセサ</v>
      </c>
      <c r="F102" t="str">
        <f ca="1"/>
        <v>男</v>
      </c>
      <c r="G102" t="str">
        <f ca="1"/>
        <v>ｲﾝﾄﾞﾈｼｱ</v>
      </c>
      <c r="H102">
        <f ca="1"/>
        <v>37709</v>
      </c>
      <c r="I102">
        <f ca="1"/>
        <v>22</v>
      </c>
      <c r="J102">
        <f ca="1"/>
        <v>932</v>
      </c>
      <c r="K102">
        <f ca="1"/>
        <v>0</v>
      </c>
      <c r="L102">
        <f ca="1"/>
        <v>220000</v>
      </c>
      <c r="M102">
        <f ca="1"/>
        <v>11033</v>
      </c>
      <c r="N102" t="str">
        <f ca="1"/>
        <v>0</v>
      </c>
      <c r="O102">
        <f ca="1"/>
        <v>20130</v>
      </c>
      <c r="P102">
        <f ca="1"/>
        <v>0</v>
      </c>
      <c r="Q102">
        <f ca="1"/>
        <v>0</v>
      </c>
      <c r="R102">
        <f ca="1"/>
        <v>0</v>
      </c>
      <c r="S102">
        <f ca="1"/>
        <v>45693</v>
      </c>
      <c r="T102">
        <f ca="1"/>
        <v>0</v>
      </c>
      <c r="U102" t="str">
        <f ca="1"/>
        <v>技能実習1号ロ</v>
      </c>
      <c r="V102" t="str">
        <f ca="1"/>
        <v>709-2107</v>
      </c>
      <c r="W102" t="str">
        <f ca="1"/>
        <v>岡山県岡山市北区御津矢原339</v>
      </c>
      <c r="X102" t="str">
        <f ca="1"/>
        <v>ｸﾞﾗﾝﾃﾞｰｻﾞⅡ101</v>
      </c>
      <c r="Y102">
        <f ca="1"/>
        <v>45383</v>
      </c>
      <c r="Z102">
        <f ca="1"/>
        <v>45362</v>
      </c>
      <c r="AA102">
        <f ca="1"/>
        <v>0</v>
      </c>
      <c r="AB102">
        <f ca="1"/>
        <v>0</v>
      </c>
      <c r="AC102" t="str">
        <f ca="1"/>
        <v>24.3.11</v>
      </c>
      <c r="AD102">
        <f ca="1"/>
        <v>0</v>
      </c>
      <c r="AE102">
        <f ca="1"/>
        <v>0</v>
      </c>
      <c r="AF102">
        <f ca="1"/>
        <v>0</v>
      </c>
      <c r="AG102">
        <f ca="1"/>
        <v>0</v>
      </c>
      <c r="AH102">
        <f ca="1"/>
        <v>0</v>
      </c>
      <c r="AI102" t="str">
        <f ca="1"/>
        <v>3/29林</v>
      </c>
      <c r="AJ102">
        <f ca="1"/>
        <v>0</v>
      </c>
    </row>
    <row r="103" spans="1:36">
      <c r="A103" t="str">
        <f ca="1"/>
        <v>在職中</v>
      </c>
      <c r="B103" t="str">
        <f ca="1"/>
        <v>060302</v>
      </c>
      <c r="C103" t="str">
        <f ca="1"/>
        <v>切粉回収</v>
      </c>
      <c r="D103" t="str">
        <f ca="1"/>
        <v>NANANG ABDUL AZIS</v>
      </c>
      <c r="E103" t="str">
        <f ca="1"/>
        <v>ナナン　アブドゥル　アジス</v>
      </c>
      <c r="F103" t="str">
        <f ca="1"/>
        <v>男</v>
      </c>
      <c r="G103" t="str">
        <f ca="1"/>
        <v>ｲﾝﾄﾞﾈｼｱ</v>
      </c>
      <c r="H103">
        <f ca="1"/>
        <v>36568</v>
      </c>
      <c r="I103">
        <f ca="1"/>
        <v>25</v>
      </c>
      <c r="J103">
        <f ca="1"/>
        <v>932</v>
      </c>
      <c r="K103">
        <f ca="1"/>
        <v>0</v>
      </c>
      <c r="L103">
        <f ca="1"/>
        <v>190000</v>
      </c>
      <c r="M103">
        <f ca="1"/>
        <v>9528</v>
      </c>
      <c r="N103" t="str">
        <f ca="1"/>
        <v>0</v>
      </c>
      <c r="O103">
        <f ca="1"/>
        <v>17385</v>
      </c>
      <c r="P103">
        <f ca="1"/>
        <v>0</v>
      </c>
      <c r="Q103">
        <f ca="1"/>
        <v>0</v>
      </c>
      <c r="R103">
        <f ca="1"/>
        <v>0</v>
      </c>
      <c r="S103">
        <f ca="1"/>
        <v>45693</v>
      </c>
      <c r="T103">
        <f ca="1"/>
        <v>0</v>
      </c>
      <c r="U103" t="str">
        <f ca="1"/>
        <v>技能実習1号ロ</v>
      </c>
      <c r="V103" t="str">
        <f ca="1"/>
        <v>709-2107</v>
      </c>
      <c r="W103" t="str">
        <f ca="1"/>
        <v>岡山県岡山市北区御津矢原339</v>
      </c>
      <c r="X103" t="str">
        <f ca="1"/>
        <v>ｸﾞﾗﾝﾃﾞｰｻﾞⅡ101</v>
      </c>
      <c r="Y103">
        <f ca="1"/>
        <v>45383</v>
      </c>
      <c r="Z103">
        <f ca="1"/>
        <v>45362</v>
      </c>
      <c r="AA103">
        <f ca="1"/>
        <v>0</v>
      </c>
      <c r="AB103">
        <f ca="1"/>
        <v>0</v>
      </c>
      <c r="AC103" t="str">
        <f ca="1"/>
        <v>24.3.11</v>
      </c>
      <c r="AD103">
        <f ca="1"/>
        <v>0</v>
      </c>
      <c r="AE103">
        <f ca="1"/>
        <v>0</v>
      </c>
      <c r="AF103">
        <f ca="1"/>
        <v>0</v>
      </c>
      <c r="AG103">
        <f ca="1"/>
        <v>0</v>
      </c>
      <c r="AH103">
        <f ca="1"/>
        <v>0</v>
      </c>
      <c r="AI103" t="str">
        <f ca="1"/>
        <v>3/29林</v>
      </c>
      <c r="AJ103">
        <f ca="1"/>
        <v>0</v>
      </c>
    </row>
    <row r="104" spans="1:36">
      <c r="A104" t="str">
        <f ca="1"/>
        <v>在職中</v>
      </c>
      <c r="B104" t="str">
        <f ca="1"/>
        <v>060303</v>
      </c>
      <c r="C104" t="str">
        <f ca="1"/>
        <v>切粉回収</v>
      </c>
      <c r="D104" t="str">
        <f ca="1"/>
        <v>ASLAM ADILA BOY NOYA</v>
      </c>
      <c r="E104" t="str">
        <f ca="1"/>
        <v>アスラム　アディラ　ボイ ノヤ</v>
      </c>
      <c r="F104" t="str">
        <f ca="1"/>
        <v>男</v>
      </c>
      <c r="G104" t="str">
        <f ca="1"/>
        <v>ｲﾝﾄﾞﾈｼｱ</v>
      </c>
      <c r="H104">
        <f ca="1"/>
        <v>34244</v>
      </c>
      <c r="I104">
        <f ca="1"/>
        <v>32</v>
      </c>
      <c r="J104">
        <f ca="1"/>
        <v>932</v>
      </c>
      <c r="K104">
        <f ca="1"/>
        <v>0</v>
      </c>
      <c r="L104">
        <f ca="1"/>
        <v>200000</v>
      </c>
      <c r="M104">
        <f ca="1"/>
        <v>10030</v>
      </c>
      <c r="N104" t="str">
        <f ca="1"/>
        <v>0</v>
      </c>
      <c r="O104">
        <f ca="1"/>
        <v>18300</v>
      </c>
      <c r="P104">
        <f ca="1"/>
        <v>0</v>
      </c>
      <c r="Q104">
        <f ca="1"/>
        <v>0</v>
      </c>
      <c r="R104">
        <f ca="1"/>
        <v>-932</v>
      </c>
      <c r="S104">
        <f ca="1"/>
        <v>45693</v>
      </c>
      <c r="T104">
        <f ca="1"/>
        <v>0</v>
      </c>
      <c r="U104" t="str">
        <f ca="1"/>
        <v>技能実習1号ロ</v>
      </c>
      <c r="V104" t="str">
        <f ca="1"/>
        <v>709-2107</v>
      </c>
      <c r="W104" t="str">
        <f ca="1"/>
        <v>岡山県岡山市北区御津矢原339</v>
      </c>
      <c r="X104" t="str">
        <f ca="1"/>
        <v>ｸﾞﾗﾝﾃﾞｰｻﾞⅡ101</v>
      </c>
      <c r="Y104">
        <f ca="1"/>
        <v>45383</v>
      </c>
      <c r="Z104">
        <f ca="1"/>
        <v>45362</v>
      </c>
      <c r="AA104">
        <f ca="1"/>
        <v>0</v>
      </c>
      <c r="AB104">
        <f ca="1"/>
        <v>0</v>
      </c>
      <c r="AC104" t="str">
        <f ca="1"/>
        <v>24.3.11</v>
      </c>
      <c r="AD104">
        <f ca="1"/>
        <v>0</v>
      </c>
      <c r="AE104">
        <f ca="1"/>
        <v>0</v>
      </c>
      <c r="AF104">
        <f ca="1"/>
        <v>0</v>
      </c>
      <c r="AG104">
        <f ca="1"/>
        <v>0</v>
      </c>
      <c r="AH104">
        <f ca="1"/>
        <v>0</v>
      </c>
      <c r="AI104" t="str">
        <f ca="1"/>
        <v>3/29林</v>
      </c>
      <c r="AJ104">
        <f ca="1"/>
        <v>0</v>
      </c>
    </row>
    <row r="105" spans="1:36">
      <c r="A105" t="str">
        <f ca="1"/>
        <v>在職中</v>
      </c>
      <c r="B105" t="str">
        <f ca="1"/>
        <v>060304</v>
      </c>
      <c r="C105" t="str">
        <f ca="1"/>
        <v>切粉回収</v>
      </c>
      <c r="D105" t="str">
        <f ca="1"/>
        <v>IRFAN FEBRIANTO</v>
      </c>
      <c r="E105" t="str">
        <f ca="1"/>
        <v>イルファン　フェブリアント</v>
      </c>
      <c r="F105" t="str">
        <f ca="1"/>
        <v>男</v>
      </c>
      <c r="G105" t="str">
        <f ca="1"/>
        <v>ｲﾝﾄﾞﾈｼｱ</v>
      </c>
      <c r="H105">
        <f ca="1"/>
        <v>36929</v>
      </c>
      <c r="I105">
        <f ca="1"/>
        <v>24</v>
      </c>
      <c r="J105">
        <f ca="1"/>
        <v>932</v>
      </c>
      <c r="K105">
        <f ca="1"/>
        <v>0</v>
      </c>
      <c r="L105">
        <f ca="1"/>
        <v>170000</v>
      </c>
      <c r="M105">
        <f ca="1"/>
        <v>8525</v>
      </c>
      <c r="N105" t="str">
        <f ca="1"/>
        <v>0</v>
      </c>
      <c r="O105">
        <f ca="1"/>
        <v>15555</v>
      </c>
      <c r="P105">
        <f ca="1"/>
        <v>0</v>
      </c>
      <c r="Q105">
        <f ca="1"/>
        <v>0</v>
      </c>
      <c r="R105">
        <f ca="1"/>
        <v>-932</v>
      </c>
      <c r="S105">
        <f ca="1"/>
        <v>45693</v>
      </c>
      <c r="T105">
        <f ca="1"/>
        <v>0</v>
      </c>
      <c r="U105" t="str">
        <f ca="1"/>
        <v>技能実習1号ロ</v>
      </c>
      <c r="V105" t="str">
        <f ca="1"/>
        <v>709-2107</v>
      </c>
      <c r="W105" t="str">
        <f ca="1"/>
        <v>岡山県岡山市北区御津矢原339</v>
      </c>
      <c r="X105" t="str">
        <f ca="1"/>
        <v>ｸﾞﾗﾝﾃﾞｰｻﾞⅡ102</v>
      </c>
      <c r="Y105">
        <f ca="1"/>
        <v>45357</v>
      </c>
      <c r="Z105">
        <f ca="1"/>
        <v>45362</v>
      </c>
      <c r="AA105">
        <f ca="1"/>
        <v>0</v>
      </c>
      <c r="AB105">
        <f ca="1"/>
        <v>0</v>
      </c>
      <c r="AC105" t="str">
        <f ca="1"/>
        <v>24.3.11</v>
      </c>
      <c r="AD105">
        <f ca="1"/>
        <v>0</v>
      </c>
      <c r="AE105">
        <f ca="1"/>
        <v>0</v>
      </c>
      <c r="AF105">
        <f ca="1"/>
        <v>0</v>
      </c>
      <c r="AG105">
        <f ca="1"/>
        <v>0</v>
      </c>
      <c r="AH105">
        <f ca="1"/>
        <v>0</v>
      </c>
      <c r="AI105" t="str">
        <f ca="1"/>
        <v>3/29林</v>
      </c>
      <c r="AJ105">
        <f ca="1"/>
        <v>0</v>
      </c>
    </row>
    <row r="106" spans="1:36">
      <c r="A106" t="str">
        <f ca="1"/>
        <v>在職中</v>
      </c>
      <c r="B106" t="str">
        <f ca="1"/>
        <v>060305</v>
      </c>
      <c r="C106" t="str">
        <f ca="1"/>
        <v>切粉回収</v>
      </c>
      <c r="D106" t="str">
        <f ca="1"/>
        <v>THOMAS ARDA KRISTIAN</v>
      </c>
      <c r="E106" t="str">
        <f ca="1"/>
        <v>トマス　アルダ　クリスティアン</v>
      </c>
      <c r="F106" t="str">
        <f ca="1"/>
        <v>男</v>
      </c>
      <c r="G106" t="str">
        <f ca="1"/>
        <v>ｲﾝﾄﾞﾈｼｱ</v>
      </c>
      <c r="H106">
        <f ca="1"/>
        <v>37089</v>
      </c>
      <c r="I106">
        <f ca="1"/>
        <v>24</v>
      </c>
      <c r="J106">
        <f ca="1"/>
        <v>932</v>
      </c>
      <c r="K106">
        <f ca="1"/>
        <v>0</v>
      </c>
      <c r="L106">
        <f ca="1"/>
        <v>190000</v>
      </c>
      <c r="M106">
        <f ca="1"/>
        <v>9528</v>
      </c>
      <c r="N106" t="str">
        <f ca="1"/>
        <v>0</v>
      </c>
      <c r="O106">
        <f ca="1"/>
        <v>17385</v>
      </c>
      <c r="P106">
        <f ca="1"/>
        <v>0</v>
      </c>
      <c r="Q106">
        <f ca="1"/>
        <v>0</v>
      </c>
      <c r="R106">
        <f ca="1"/>
        <v>-932</v>
      </c>
      <c r="S106">
        <f ca="1"/>
        <v>45693</v>
      </c>
      <c r="T106">
        <f ca="1"/>
        <v>0</v>
      </c>
      <c r="U106" t="str">
        <f ca="1"/>
        <v>技能実習1号ロ</v>
      </c>
      <c r="V106" t="str">
        <f ca="1"/>
        <v>709-2107</v>
      </c>
      <c r="W106" t="str">
        <f ca="1"/>
        <v>岡山県岡山市北区御津矢原339</v>
      </c>
      <c r="X106" t="str">
        <f ca="1"/>
        <v>ｸﾞﾗﾝﾃﾞｰｻﾞⅡ102</v>
      </c>
      <c r="Y106">
        <f ca="1"/>
        <v>45357</v>
      </c>
      <c r="Z106">
        <f ca="1"/>
        <v>45362</v>
      </c>
      <c r="AA106">
        <f ca="1"/>
        <v>0</v>
      </c>
      <c r="AB106">
        <f ca="1"/>
        <v>0</v>
      </c>
      <c r="AC106" t="str">
        <f ca="1"/>
        <v>24.3.11</v>
      </c>
      <c r="AD106">
        <f ca="1"/>
        <v>0</v>
      </c>
      <c r="AE106">
        <f ca="1"/>
        <v>0</v>
      </c>
      <c r="AF106">
        <f ca="1"/>
        <v>0</v>
      </c>
      <c r="AG106">
        <f ca="1"/>
        <v>0</v>
      </c>
      <c r="AH106">
        <f ca="1"/>
        <v>0</v>
      </c>
      <c r="AI106" t="str">
        <f ca="1"/>
        <v>3/29林</v>
      </c>
      <c r="AJ106">
        <f ca="1"/>
        <v>0</v>
      </c>
    </row>
    <row r="107" spans="1:36">
      <c r="A107" t="str">
        <f ca="1"/>
        <v>在職中</v>
      </c>
      <c r="B107" t="str">
        <f ca="1"/>
        <v>060501</v>
      </c>
      <c r="C107" t="str">
        <f ca="1"/>
        <v>運搬</v>
      </c>
      <c r="D107" t="str">
        <f ca="1"/>
        <v>中村　勝次</v>
      </c>
      <c r="E107" t="str">
        <f ca="1"/>
        <v>ナカムラ　カツジ</v>
      </c>
      <c r="F107" t="str">
        <f ca="1"/>
        <v>男</v>
      </c>
      <c r="G107" t="str">
        <f ca="1"/>
        <v>日本</v>
      </c>
      <c r="H107">
        <f ca="1"/>
        <v>23064</v>
      </c>
      <c r="I107">
        <f ca="1"/>
        <v>62</v>
      </c>
      <c r="J107">
        <f ca="1"/>
        <v>1050</v>
      </c>
      <c r="K107">
        <f ca="1"/>
        <v>0</v>
      </c>
      <c r="L107">
        <f ca="1"/>
        <v>200000</v>
      </c>
      <c r="M107">
        <f ca="1"/>
        <v>10030</v>
      </c>
      <c r="N107">
        <f ca="1"/>
        <v>1590</v>
      </c>
      <c r="O107">
        <f ca="1"/>
        <v>18300</v>
      </c>
      <c r="P107">
        <f ca="1"/>
        <v>0</v>
      </c>
      <c r="Q107">
        <f ca="1"/>
        <v>0</v>
      </c>
      <c r="R107">
        <f ca="1"/>
        <v>-1050</v>
      </c>
      <c r="S107">
        <f ca="1"/>
        <v>0</v>
      </c>
      <c r="T107">
        <f ca="1"/>
        <v>0</v>
      </c>
      <c r="U107">
        <f ca="1"/>
        <v>0</v>
      </c>
      <c r="V107" t="str">
        <f ca="1"/>
        <v>709-2107</v>
      </c>
      <c r="W107" t="str">
        <f ca="1"/>
        <v>岡山県岡山市北区御津矢原294-1</v>
      </c>
      <c r="X107" t="str">
        <f ca="1"/>
        <v>成広矢原ｺｰﾎﾟⅢ203</v>
      </c>
      <c r="Y107">
        <f ca="1"/>
        <v>44409</v>
      </c>
      <c r="Z107">
        <f ca="1"/>
        <v>44470</v>
      </c>
      <c r="AA107">
        <f ca="1"/>
        <v>0</v>
      </c>
      <c r="AB107">
        <f ca="1"/>
        <v>0</v>
      </c>
      <c r="AC107">
        <f ca="1"/>
        <v>0</v>
      </c>
      <c r="AD107">
        <f ca="1"/>
        <v>0</v>
      </c>
      <c r="AE107">
        <f ca="1"/>
        <v>0</v>
      </c>
      <c r="AF107">
        <f ca="1"/>
        <v>0</v>
      </c>
      <c r="AG107">
        <f ca="1"/>
        <v>0</v>
      </c>
      <c r="AH107">
        <f ca="1"/>
        <v>0</v>
      </c>
      <c r="AI107" t="str">
        <f ca="1"/>
        <v>5/17林</v>
      </c>
      <c r="AJ107" t="str">
        <f ca="1"/>
        <v>2024.5.16~派遣より異動</v>
      </c>
    </row>
    <row r="108" spans="1:36">
      <c r="A108" t="str">
        <f ca="1"/>
        <v>退社</v>
      </c>
      <c r="B108" t="str">
        <f ca="1"/>
        <v>060601</v>
      </c>
      <c r="C108" t="str">
        <f ca="1"/>
        <v>梱包</v>
      </c>
      <c r="D108" t="str">
        <f ca="1"/>
        <v>PHAM HUYNH DUC</v>
      </c>
      <c r="E108" t="str">
        <f ca="1"/>
        <v>ファム　フィン　ドゥック</v>
      </c>
      <c r="F108" t="str">
        <f ca="1"/>
        <v>男</v>
      </c>
      <c r="G108" t="str">
        <f ca="1"/>
        <v>ﾍﾞﾄﾅﾑ</v>
      </c>
      <c r="H108">
        <f ca="1"/>
        <v>36109</v>
      </c>
      <c r="I108">
        <f ca="1"/>
        <v>27</v>
      </c>
      <c r="J108">
        <f ca="1"/>
        <v>1200</v>
      </c>
      <c r="K108">
        <f ca="1"/>
        <v>0</v>
      </c>
      <c r="L108">
        <f ca="1"/>
        <v>0</v>
      </c>
      <c r="M108" t="str">
        <f ca="1"/>
        <v/>
      </c>
      <c r="N108" t="str">
        <f ca="1"/>
        <v>0</v>
      </c>
      <c r="O108" t="str">
        <f ca="1"/>
        <v/>
      </c>
      <c r="P108">
        <f ca="1"/>
        <v>0</v>
      </c>
      <c r="Q108">
        <f ca="1"/>
        <v>0</v>
      </c>
      <c r="R108">
        <f ca="1"/>
        <v>-1200</v>
      </c>
      <c r="S108">
        <f ca="1"/>
        <v>0</v>
      </c>
      <c r="T108">
        <f ca="1"/>
        <v>0</v>
      </c>
      <c r="U108" t="str">
        <f ca="1"/>
        <v>技術・人文知識・国際業務</v>
      </c>
      <c r="V108" t="str">
        <f ca="1"/>
        <v>709-2107</v>
      </c>
      <c r="W108" t="str">
        <f ca="1"/>
        <v>岡山県岡山市北区御津矢原288-1</v>
      </c>
      <c r="X108" t="str">
        <f ca="1"/>
        <v>ｸﾞﾗﾝﾃﾞｰｻﾞ109号</v>
      </c>
      <c r="Y108">
        <f ca="1"/>
        <v>0</v>
      </c>
      <c r="Z108">
        <f ca="1"/>
        <v>45467</v>
      </c>
      <c r="AA108">
        <f ca="1"/>
        <v>0</v>
      </c>
      <c r="AB108">
        <f ca="1"/>
        <v>0</v>
      </c>
      <c r="AC108" t="str">
        <f ca="1"/>
        <v>24.6.24</v>
      </c>
      <c r="AD108">
        <f ca="1"/>
        <v>0</v>
      </c>
      <c r="AE108">
        <f ca="1"/>
        <v>0</v>
      </c>
      <c r="AF108">
        <f ca="1"/>
        <v>0</v>
      </c>
      <c r="AG108">
        <f ca="1"/>
        <v>0</v>
      </c>
      <c r="AH108">
        <f ca="1"/>
        <v>0</v>
      </c>
      <c r="AI108">
        <f ca="1"/>
        <v>0</v>
      </c>
      <c r="AJ108" t="str">
        <f ca="1"/>
        <v>2024/7/10まで請負。7/12～PATEC</v>
      </c>
    </row>
    <row r="109" spans="1:36">
      <c r="A109" t="str">
        <f ca="1"/>
        <v>退社</v>
      </c>
      <c r="B109" t="str">
        <f ca="1"/>
        <v>060602</v>
      </c>
      <c r="C109" t="str">
        <f ca="1"/>
        <v>梱包</v>
      </c>
      <c r="D109" t="str">
        <f ca="1"/>
        <v>NGUYEN TRONG DAI</v>
      </c>
      <c r="E109" t="str">
        <f ca="1"/>
        <v>グエン　チョン　ダイ</v>
      </c>
      <c r="F109" t="str">
        <f ca="1"/>
        <v>男</v>
      </c>
      <c r="G109" t="str">
        <f ca="1"/>
        <v>ﾍﾞﾄﾅﾑ</v>
      </c>
      <c r="H109">
        <f ca="1"/>
        <v>37040</v>
      </c>
      <c r="I109">
        <f ca="1"/>
        <v>24</v>
      </c>
      <c r="J109">
        <f ca="1"/>
        <v>1200</v>
      </c>
      <c r="K109">
        <f ca="1"/>
        <v>0</v>
      </c>
      <c r="L109">
        <f ca="1"/>
        <v>0</v>
      </c>
      <c r="M109" t="str">
        <f ca="1"/>
        <v/>
      </c>
      <c r="N109" t="str">
        <f ca="1"/>
        <v>0</v>
      </c>
      <c r="O109" t="str">
        <f ca="1"/>
        <v/>
      </c>
      <c r="P109">
        <f ca="1"/>
        <v>0</v>
      </c>
      <c r="Q109">
        <f ca="1"/>
        <v>0</v>
      </c>
      <c r="R109">
        <f ca="1"/>
        <v>-1200</v>
      </c>
      <c r="S109">
        <f ca="1"/>
        <v>0</v>
      </c>
      <c r="T109">
        <f ca="1"/>
        <v>0</v>
      </c>
      <c r="U109" t="str">
        <f ca="1"/>
        <v>技術・人文知識・国際業務</v>
      </c>
      <c r="V109" t="str">
        <f ca="1"/>
        <v>709-2107</v>
      </c>
      <c r="W109" t="str">
        <f ca="1"/>
        <v>岡山県岡山市北区御津矢原288-1</v>
      </c>
      <c r="X109" t="str">
        <f ca="1"/>
        <v>ｸﾞﾗﾝﾃﾞｰｻﾞ109号</v>
      </c>
      <c r="Y109">
        <f ca="1"/>
        <v>0</v>
      </c>
      <c r="Z109">
        <f ca="1"/>
        <v>45467</v>
      </c>
      <c r="AA109">
        <f ca="1"/>
        <v>0</v>
      </c>
      <c r="AB109">
        <f ca="1"/>
        <v>0</v>
      </c>
      <c r="AC109" t="str">
        <f ca="1"/>
        <v>24.6.24</v>
      </c>
      <c r="AD109">
        <f ca="1"/>
        <v>0</v>
      </c>
      <c r="AE109">
        <f ca="1"/>
        <v>0</v>
      </c>
      <c r="AF109">
        <f ca="1"/>
        <v>0</v>
      </c>
      <c r="AG109">
        <f ca="1"/>
        <v>0</v>
      </c>
      <c r="AH109">
        <f ca="1"/>
        <v>0</v>
      </c>
      <c r="AI109">
        <f ca="1"/>
        <v>0</v>
      </c>
      <c r="AJ109" t="str">
        <f ca="1"/>
        <v>2024/7/10まで請負。7/12～PATEC</v>
      </c>
    </row>
    <row r="110" spans="1:36">
      <c r="A110" t="str">
        <f ca="1"/>
        <v>退社</v>
      </c>
      <c r="B110" t="str">
        <f ca="1"/>
        <v>060901</v>
      </c>
      <c r="C110" t="str">
        <f ca="1"/>
        <v>梱包</v>
      </c>
      <c r="D110" t="str">
        <f ca="1"/>
        <v>HOANG THI CHUC</v>
      </c>
      <c r="E110" t="str">
        <f ca="1"/>
        <v>ホアン　ティ　チュック</v>
      </c>
      <c r="F110" t="str">
        <f ca="1"/>
        <v>女</v>
      </c>
      <c r="G110" t="str">
        <f ca="1"/>
        <v>ﾍﾞﾄﾅﾑ</v>
      </c>
      <c r="H110">
        <f ca="1"/>
        <v>33912</v>
      </c>
      <c r="I110">
        <f ca="1"/>
        <v>33</v>
      </c>
      <c r="J110">
        <f ca="1"/>
        <v>1200</v>
      </c>
      <c r="K110">
        <f ca="1"/>
        <v>0</v>
      </c>
      <c r="L110">
        <f ca="1"/>
        <v>200000</v>
      </c>
      <c r="M110">
        <f ca="1"/>
        <v>10030</v>
      </c>
      <c r="N110" t="str">
        <f ca="1"/>
        <v>0</v>
      </c>
      <c r="O110">
        <f ca="1"/>
        <v>18300</v>
      </c>
      <c r="P110">
        <f ca="1"/>
        <v>0</v>
      </c>
      <c r="Q110">
        <f ca="1"/>
        <v>0</v>
      </c>
      <c r="R110">
        <f ca="1"/>
        <v>-1200</v>
      </c>
      <c r="S110">
        <f ca="1"/>
        <v>45845</v>
      </c>
      <c r="T110">
        <f ca="1"/>
        <v>0</v>
      </c>
      <c r="U110" t="str">
        <f ca="1"/>
        <v>技術・人文知識・国際業務</v>
      </c>
      <c r="V110" t="str">
        <f ca="1"/>
        <v>709-2107</v>
      </c>
      <c r="W110" t="str">
        <f ca="1"/>
        <v>岡山市北区御津矢原370</v>
      </c>
      <c r="X110" t="str">
        <f ca="1"/>
        <v>成広ｺｰﾎﾟⅡ206</v>
      </c>
      <c r="Y110">
        <f ca="1"/>
        <v>0</v>
      </c>
      <c r="Z110">
        <f ca="1"/>
        <v>45538</v>
      </c>
      <c r="AA110">
        <f ca="1"/>
        <v>45702</v>
      </c>
      <c r="AB110">
        <f ca="1"/>
        <v>0</v>
      </c>
      <c r="AC110" t="str">
        <f ca="1"/>
        <v>24.9.3</v>
      </c>
      <c r="AD110">
        <f ca="1"/>
        <v>0</v>
      </c>
      <c r="AE110">
        <f ca="1"/>
        <v>0</v>
      </c>
      <c r="AF110">
        <f ca="1"/>
        <v>0</v>
      </c>
      <c r="AG110">
        <f ca="1"/>
        <v>0</v>
      </c>
      <c r="AH110">
        <f ca="1"/>
        <v>0</v>
      </c>
      <c r="AI110" t="str">
        <f ca="1"/>
        <v>9/18原</v>
      </c>
      <c r="AJ110">
        <f ca="1"/>
        <v>0</v>
      </c>
    </row>
    <row r="111" spans="1:36">
      <c r="A111" t="str">
        <f ca="1"/>
        <v>在職中</v>
      </c>
      <c r="B111" t="str">
        <f ca="1"/>
        <v>060902</v>
      </c>
      <c r="C111" t="str">
        <f ca="1"/>
        <v>梱包</v>
      </c>
      <c r="D111" t="str">
        <f ca="1"/>
        <v>NGUYEN HAI BANG</v>
      </c>
      <c r="E111" t="str">
        <f ca="1"/>
        <v>グエン　ハイ　バン</v>
      </c>
      <c r="F111" t="str">
        <f ca="1"/>
        <v>男</v>
      </c>
      <c r="G111" t="str">
        <f ca="1"/>
        <v>ﾍﾞﾄﾅﾑ</v>
      </c>
      <c r="H111">
        <f ca="1"/>
        <v>36285</v>
      </c>
      <c r="I111">
        <f ca="1"/>
        <v>26</v>
      </c>
      <c r="J111">
        <f ca="1"/>
        <v>1300</v>
      </c>
      <c r="K111">
        <f ca="1"/>
        <v>0</v>
      </c>
      <c r="L111">
        <f ca="1"/>
        <v>260000</v>
      </c>
      <c r="M111">
        <f ca="1"/>
        <v>13039</v>
      </c>
      <c r="N111" t="str">
        <f ca="1"/>
        <v>0</v>
      </c>
      <c r="O111">
        <f ca="1"/>
        <v>23790</v>
      </c>
      <c r="P111">
        <f ca="1"/>
        <v>0</v>
      </c>
      <c r="Q111">
        <f ca="1"/>
        <v>0</v>
      </c>
      <c r="R111">
        <f ca="1"/>
        <v>-1300</v>
      </c>
      <c r="S111">
        <f ca="1"/>
        <v>47532</v>
      </c>
      <c r="T111">
        <f ca="1"/>
        <v>0</v>
      </c>
      <c r="U111" t="str">
        <f ca="1"/>
        <v>技術・人文知識・国際業務</v>
      </c>
      <c r="V111" t="str">
        <f ca="1"/>
        <v>709-2107</v>
      </c>
      <c r="W111" t="str">
        <f ca="1"/>
        <v>岡山県岡山市北区御津矢原370</v>
      </c>
      <c r="X111" t="str">
        <f ca="1"/>
        <v>成広ｺｰﾎﾟⅡ201</v>
      </c>
      <c r="Y111">
        <f ca="1"/>
        <v>0</v>
      </c>
      <c r="Z111">
        <f ca="1"/>
        <v>45545</v>
      </c>
      <c r="AA111">
        <f ca="1"/>
        <v>0</v>
      </c>
      <c r="AB111">
        <f ca="1"/>
        <v>0</v>
      </c>
      <c r="AC111" t="str">
        <f ca="1"/>
        <v>24.9.10</v>
      </c>
      <c r="AD111">
        <f ca="1"/>
        <v>0</v>
      </c>
      <c r="AE111">
        <f ca="1"/>
        <v>0</v>
      </c>
      <c r="AF111">
        <f ca="1"/>
        <v>0</v>
      </c>
      <c r="AG111">
        <f ca="1"/>
        <v>0</v>
      </c>
      <c r="AH111">
        <f ca="1"/>
        <v>0</v>
      </c>
      <c r="AI111" t="str">
        <f ca="1"/>
        <v>10/2林</v>
      </c>
      <c r="AJ111">
        <f ca="1"/>
        <v>0</v>
      </c>
    </row>
    <row r="112" spans="1:36">
      <c r="A112" t="str">
        <f ca="1"/>
        <v>退社</v>
      </c>
      <c r="B112" t="str">
        <f ca="1"/>
        <v>061101</v>
      </c>
      <c r="C112">
        <f ca="1"/>
        <v>0</v>
      </c>
      <c r="D112" t="str">
        <f ca="1"/>
        <v>NGUYEN PHUONG CUONG</v>
      </c>
      <c r="E112" t="str">
        <f ca="1"/>
        <v>グエン　フォン　クオン</v>
      </c>
      <c r="F112" t="str">
        <f ca="1"/>
        <v>男</v>
      </c>
      <c r="G112" t="str">
        <f ca="1"/>
        <v>ﾍﾞﾄﾅﾑ</v>
      </c>
      <c r="H112">
        <f ca="1"/>
        <v>36218</v>
      </c>
      <c r="I112">
        <f ca="1"/>
        <v>26</v>
      </c>
      <c r="J112">
        <f ca="1"/>
        <v>1200</v>
      </c>
      <c r="K112">
        <f ca="1"/>
        <v>0</v>
      </c>
      <c r="L112">
        <f ca="1"/>
        <v>200000</v>
      </c>
      <c r="M112">
        <f ca="1"/>
        <v>10030</v>
      </c>
      <c r="N112" t="str">
        <f ca="1"/>
        <v>0</v>
      </c>
      <c r="O112">
        <f ca="1"/>
        <v>18300</v>
      </c>
      <c r="P112">
        <f ca="1"/>
        <v>0</v>
      </c>
      <c r="Q112">
        <f ca="1"/>
        <v>0</v>
      </c>
      <c r="R112">
        <f ca="1"/>
        <v>-1200</v>
      </c>
      <c r="S112">
        <f ca="1"/>
        <v>45960</v>
      </c>
      <c r="T112">
        <f ca="1"/>
        <v>0</v>
      </c>
      <c r="U112" t="str">
        <f ca="1"/>
        <v>技術・人文知識・国際業務</v>
      </c>
      <c r="V112" t="str">
        <f ca="1"/>
        <v>709-2107</v>
      </c>
      <c r="W112" t="str">
        <f ca="1"/>
        <v>岡山市北区御津矢原370番地1</v>
      </c>
      <c r="X112" t="str">
        <f ca="1"/>
        <v>成広ｺｰﾎﾟⅡ101</v>
      </c>
      <c r="Y112">
        <f ca="1"/>
        <v>45595</v>
      </c>
      <c r="Z112">
        <f ca="1"/>
        <v>45600</v>
      </c>
      <c r="AA112">
        <f ca="1"/>
        <v>45642</v>
      </c>
      <c r="AB112">
        <f ca="1"/>
        <v>0</v>
      </c>
      <c r="AC112" t="str">
        <f ca="1"/>
        <v>24.11.4</v>
      </c>
      <c r="AD112">
        <f ca="1"/>
        <v>0</v>
      </c>
      <c r="AE112">
        <f ca="1"/>
        <v>0</v>
      </c>
      <c r="AF112">
        <f ca="1"/>
        <v>0</v>
      </c>
      <c r="AG112">
        <f ca="1"/>
        <v>0</v>
      </c>
      <c r="AH112">
        <f ca="1"/>
        <v>0</v>
      </c>
      <c r="AI112" t="str">
        <f ca="1"/>
        <v>11/20林</v>
      </c>
      <c r="AJ112" t="str">
        <f ca="1"/>
        <v>2024/11/4～2024/12/10まで請負　2024/12/17～高雄工業海南第二に派遣開始</v>
      </c>
    </row>
    <row r="113" spans="1:36">
      <c r="A113" t="str">
        <f ca="1"/>
        <v>退社</v>
      </c>
      <c r="B113" t="str">
        <f ca="1"/>
        <v>061102</v>
      </c>
      <c r="C113">
        <f ca="1"/>
        <v>0</v>
      </c>
      <c r="D113" t="str">
        <f ca="1"/>
        <v>HOANG VAN CHUONG</v>
      </c>
      <c r="E113" t="str">
        <f ca="1"/>
        <v>ホアン　ヴァン　チュオン</v>
      </c>
      <c r="F113" t="str">
        <f ca="1"/>
        <v>男</v>
      </c>
      <c r="G113" t="str">
        <f ca="1"/>
        <v>ﾍﾞﾄﾅﾑ</v>
      </c>
      <c r="H113">
        <f ca="1"/>
        <v>37267</v>
      </c>
      <c r="I113">
        <f ca="1"/>
        <v>23</v>
      </c>
      <c r="J113">
        <f ca="1"/>
        <v>1200</v>
      </c>
      <c r="K113">
        <f ca="1"/>
        <v>0</v>
      </c>
      <c r="L113">
        <f ca="1"/>
        <v>200000</v>
      </c>
      <c r="M113">
        <f ca="1"/>
        <v>10030</v>
      </c>
      <c r="N113" t="str">
        <f ca="1"/>
        <v>0</v>
      </c>
      <c r="O113">
        <f ca="1"/>
        <v>18300</v>
      </c>
      <c r="P113">
        <f ca="1"/>
        <v>0</v>
      </c>
      <c r="Q113">
        <f ca="1"/>
        <v>0</v>
      </c>
      <c r="R113">
        <f ca="1"/>
        <v>-1200</v>
      </c>
      <c r="S113">
        <f ca="1"/>
        <v>45960</v>
      </c>
      <c r="T113">
        <f ca="1"/>
        <v>0</v>
      </c>
      <c r="U113" t="str">
        <f ca="1"/>
        <v>技術・人文知識・国際業務</v>
      </c>
      <c r="V113" t="str">
        <f ca="1"/>
        <v>709-2107</v>
      </c>
      <c r="W113" t="str">
        <f ca="1"/>
        <v>岡山県岡山市北区御津矢原311</v>
      </c>
      <c r="X113" t="str">
        <f ca="1"/>
        <v>中須賀ｺｰﾎﾟⅢ205</v>
      </c>
      <c r="Y113">
        <f ca="1"/>
        <v>45595</v>
      </c>
      <c r="Z113">
        <f ca="1"/>
        <v>45600</v>
      </c>
      <c r="AA113">
        <f ca="1"/>
        <v>0</v>
      </c>
      <c r="AB113">
        <f ca="1"/>
        <v>0</v>
      </c>
      <c r="AC113" t="str">
        <f ca="1"/>
        <v>24.11.4</v>
      </c>
      <c r="AD113">
        <f ca="1"/>
        <v>0</v>
      </c>
      <c r="AE113">
        <f ca="1"/>
        <v>0</v>
      </c>
      <c r="AF113">
        <f ca="1"/>
        <v>0</v>
      </c>
      <c r="AG113">
        <f ca="1"/>
        <v>0</v>
      </c>
      <c r="AH113">
        <f ca="1"/>
        <v>0</v>
      </c>
      <c r="AI113" t="str">
        <f ca="1"/>
        <v>12/6林</v>
      </c>
      <c r="AJ113" t="str">
        <f ca="1"/>
        <v>2024/11/4～2025/3/9まで請負　2025/3/10より派遣岡山に異動</v>
      </c>
    </row>
    <row r="114" spans="1:36">
      <c r="A114" t="str">
        <f ca="1"/>
        <v>退社</v>
      </c>
      <c r="B114" t="str">
        <f ca="1"/>
        <v>061103</v>
      </c>
      <c r="C114">
        <f ca="1"/>
        <v>0</v>
      </c>
      <c r="D114" t="str">
        <f ca="1"/>
        <v>NGO VAN TOAN</v>
      </c>
      <c r="E114" t="str">
        <f ca="1"/>
        <v>ゴー　ヴァン　トアン</v>
      </c>
      <c r="F114" t="str">
        <f ca="1"/>
        <v>男</v>
      </c>
      <c r="G114" t="str">
        <f ca="1"/>
        <v>ﾍﾞﾄﾅﾑ</v>
      </c>
      <c r="H114">
        <f ca="1"/>
        <v>36925</v>
      </c>
      <c r="I114">
        <f ca="1"/>
        <v>24</v>
      </c>
      <c r="J114">
        <f ca="1"/>
        <v>1200</v>
      </c>
      <c r="K114">
        <f ca="1"/>
        <v>0</v>
      </c>
      <c r="L114">
        <f ca="1"/>
        <v>200000</v>
      </c>
      <c r="M114">
        <f ca="1"/>
        <v>10030</v>
      </c>
      <c r="N114" t="str">
        <f ca="1"/>
        <v>0</v>
      </c>
      <c r="O114">
        <f ca="1"/>
        <v>18300</v>
      </c>
      <c r="P114">
        <f ca="1"/>
        <v>0</v>
      </c>
      <c r="Q114">
        <f ca="1"/>
        <v>0</v>
      </c>
      <c r="R114">
        <f ca="1"/>
        <v>-1200</v>
      </c>
      <c r="S114">
        <f ca="1"/>
        <v>0</v>
      </c>
      <c r="T114">
        <f ca="1"/>
        <v>0</v>
      </c>
      <c r="U114" t="str">
        <f ca="1"/>
        <v>技術・人文知識・国際業務</v>
      </c>
      <c r="V114" t="str">
        <f ca="1"/>
        <v>709-2107</v>
      </c>
      <c r="W114" t="str">
        <f ca="1"/>
        <v>岡山県岡山市北区御津矢原307</v>
      </c>
      <c r="X114" t="str">
        <f ca="1"/>
        <v>成広矢原ｺｰﾎﾟⅠ102</v>
      </c>
      <c r="Y114">
        <f ca="1"/>
        <v>0</v>
      </c>
      <c r="Z114">
        <f ca="1"/>
        <v>45617</v>
      </c>
      <c r="AA114">
        <f ca="1"/>
        <v>0</v>
      </c>
      <c r="AB114">
        <f ca="1"/>
        <v>0</v>
      </c>
      <c r="AC114" t="str">
        <f ca="1"/>
        <v>24.11.21</v>
      </c>
      <c r="AD114">
        <f ca="1"/>
        <v>0</v>
      </c>
      <c r="AE114">
        <f ca="1"/>
        <v>0</v>
      </c>
      <c r="AF114">
        <f ca="1"/>
        <v>0</v>
      </c>
      <c r="AG114">
        <f ca="1"/>
        <v>0</v>
      </c>
      <c r="AH114">
        <f ca="1"/>
        <v>0</v>
      </c>
      <c r="AI114" t="str">
        <f ca="1"/>
        <v>12/17林</v>
      </c>
      <c r="AJ114" t="str">
        <f ca="1"/>
        <v>2024/11/21～2025/3/9まで請負　2025/3/10より派遣岡山に異動</v>
      </c>
    </row>
    <row r="115" spans="1:36">
      <c r="A115" t="str">
        <f ca="1"/>
        <v>在職中</v>
      </c>
      <c r="B115" t="str">
        <f ca="1"/>
        <v>070101</v>
      </c>
      <c r="C115" t="str">
        <f ca="1"/>
        <v>切粉回収</v>
      </c>
      <c r="D115" t="str">
        <f ca="1"/>
        <v>金城　ジョルジ</v>
      </c>
      <c r="E115" t="str">
        <f ca="1"/>
        <v>カナシロ　ジョルジ</v>
      </c>
      <c r="F115" t="str">
        <f ca="1"/>
        <v>男</v>
      </c>
      <c r="G115" t="str">
        <f ca="1"/>
        <v>ﾌﾞﾗｼﾞﾙ</v>
      </c>
      <c r="H115">
        <f ca="1"/>
        <v>20408</v>
      </c>
      <c r="I115">
        <f ca="1"/>
        <v>70</v>
      </c>
      <c r="J115">
        <f ca="1"/>
        <v>1100</v>
      </c>
      <c r="K115">
        <f ca="1"/>
        <v>0</v>
      </c>
      <c r="L115">
        <f ca="1"/>
        <v>170000</v>
      </c>
      <c r="M115">
        <f ca="1"/>
        <v>8525</v>
      </c>
      <c r="N115" t="str">
        <f ca="1"/>
        <v>0</v>
      </c>
      <c r="O115" t="str">
        <f ca="1"/>
        <v>0</v>
      </c>
      <c r="P115">
        <f ca="1"/>
        <v>0</v>
      </c>
      <c r="Q115">
        <f ca="1"/>
        <v>0</v>
      </c>
      <c r="R115">
        <f ca="1"/>
        <v>-1100</v>
      </c>
      <c r="S115">
        <f ca="1"/>
        <v>0</v>
      </c>
      <c r="T115">
        <f ca="1"/>
        <v>0</v>
      </c>
      <c r="U115" t="str">
        <f ca="1"/>
        <v>日本人の配偶者</v>
      </c>
      <c r="V115" t="str">
        <f ca="1"/>
        <v>709-2107</v>
      </c>
      <c r="W115" t="str">
        <f ca="1"/>
        <v>岡山県岡山市北区御津矢原311</v>
      </c>
      <c r="X115" t="str">
        <f ca="1"/>
        <v>中須賀ｺｰﾎﾟⅢ203</v>
      </c>
      <c r="Y115">
        <f ca="1"/>
        <v>45667</v>
      </c>
      <c r="Z115">
        <f ca="1"/>
        <v>45672</v>
      </c>
      <c r="AA115">
        <f ca="1"/>
        <v>0</v>
      </c>
      <c r="AB115">
        <f ca="1"/>
        <v>0</v>
      </c>
      <c r="AC115" t="str">
        <f ca="1"/>
        <v>25.1.15</v>
      </c>
      <c r="AD115">
        <f ca="1"/>
        <v>0</v>
      </c>
      <c r="AE115">
        <f ca="1"/>
        <v>0</v>
      </c>
      <c r="AF115">
        <f ca="1"/>
        <v>0</v>
      </c>
      <c r="AG115">
        <f ca="1"/>
        <v>0</v>
      </c>
      <c r="AH115">
        <f ca="1"/>
        <v>0</v>
      </c>
      <c r="AI115" t="str">
        <f ca="1"/>
        <v>1/28林</v>
      </c>
      <c r="AJ115">
        <f ca="1"/>
        <v>0</v>
      </c>
    </row>
    <row r="116" spans="1:36">
      <c r="A116" t="str">
        <f ca="1"/>
        <v>在職中</v>
      </c>
      <c r="B116" t="str">
        <f ca="1"/>
        <v>070201</v>
      </c>
      <c r="C116" t="str">
        <f ca="1"/>
        <v>梱包</v>
      </c>
      <c r="D116" t="str">
        <f ca="1"/>
        <v>BUI MINH TUAN</v>
      </c>
      <c r="E116" t="str">
        <f ca="1"/>
        <v>ブイ　ミン　トゥアン</v>
      </c>
      <c r="F116" t="str">
        <f ca="1"/>
        <v>男</v>
      </c>
      <c r="G116" t="str">
        <f ca="1"/>
        <v>ﾍﾞﾄﾅﾑ</v>
      </c>
      <c r="H116">
        <f ca="1"/>
        <v>30130</v>
      </c>
      <c r="I116">
        <f ca="1"/>
        <v>43</v>
      </c>
      <c r="J116">
        <f ca="1"/>
        <v>1200</v>
      </c>
      <c r="K116">
        <f ca="1"/>
        <v>0</v>
      </c>
      <c r="L116">
        <f ca="1"/>
        <v>220000</v>
      </c>
      <c r="M116">
        <f ca="1"/>
        <v>11033</v>
      </c>
      <c r="N116">
        <f ca="1"/>
        <v>1749</v>
      </c>
      <c r="O116">
        <f ca="1"/>
        <v>20130</v>
      </c>
      <c r="P116">
        <f ca="1"/>
        <v>0</v>
      </c>
      <c r="Q116">
        <f ca="1"/>
        <v>0</v>
      </c>
      <c r="R116">
        <f ca="1"/>
        <v>-1200</v>
      </c>
      <c r="S116">
        <f ca="1"/>
        <v>46205</v>
      </c>
      <c r="T116">
        <f ca="1"/>
        <v>0</v>
      </c>
      <c r="U116" t="str">
        <f ca="1"/>
        <v>技術・人文知識・国際業務</v>
      </c>
      <c r="V116" t="str">
        <f ca="1"/>
        <v>709-2133</v>
      </c>
      <c r="W116" t="str">
        <f ca="1"/>
        <v>岡山県岡山市北区御津金川373-1</v>
      </c>
      <c r="X116" t="str">
        <f ca="1"/>
        <v>ﾆｭｰｴﾙﾃﾞｨﾑ小西A202</v>
      </c>
      <c r="Y116">
        <f ca="1"/>
        <v>0</v>
      </c>
      <c r="Z116">
        <f ca="1"/>
        <v>45707</v>
      </c>
      <c r="AA116">
        <f ca="1"/>
        <v>0</v>
      </c>
      <c r="AB116">
        <f ca="1"/>
        <v>0</v>
      </c>
      <c r="AC116">
        <f ca="1"/>
        <v>45707</v>
      </c>
      <c r="AD116">
        <f ca="1"/>
        <v>0</v>
      </c>
      <c r="AE116">
        <f ca="1"/>
        <v>0</v>
      </c>
      <c r="AF116">
        <f ca="1"/>
        <v>0</v>
      </c>
      <c r="AG116">
        <f ca="1"/>
        <v>0</v>
      </c>
      <c r="AH116">
        <f ca="1"/>
        <v>0</v>
      </c>
      <c r="AI116" t="str">
        <f ca="1"/>
        <v>4/2林</v>
      </c>
      <c r="AJ116">
        <f ca="1"/>
        <v>0</v>
      </c>
    </row>
    <row r="117" spans="1:36">
      <c r="A117" t="str">
        <f ca="1"/>
        <v>在職中</v>
      </c>
      <c r="B117" t="str">
        <f ca="1"/>
        <v>070301</v>
      </c>
      <c r="C117" t="str">
        <f ca="1"/>
        <v>切粉回収</v>
      </c>
      <c r="D117" t="str">
        <f ca="1"/>
        <v>RYAN AJI PAMUNGKAS</v>
      </c>
      <c r="E117" t="str">
        <f ca="1"/>
        <v>リャン　アジ　パムンカス</v>
      </c>
      <c r="F117" t="str">
        <f ca="1"/>
        <v>男</v>
      </c>
      <c r="G117" t="str">
        <f ca="1"/>
        <v>ｲﾝﾄﾞﾈｼｱ</v>
      </c>
      <c r="H117">
        <f ca="1"/>
        <v>38663</v>
      </c>
      <c r="I117">
        <f ca="1"/>
        <v>20</v>
      </c>
      <c r="J117">
        <f ca="1"/>
        <v>982</v>
      </c>
      <c r="K117">
        <f ca="1"/>
        <v>0</v>
      </c>
      <c r="L117">
        <f ca="1"/>
        <v>180000</v>
      </c>
      <c r="M117">
        <f ca="1"/>
        <v>9027</v>
      </c>
      <c r="N117" t="str">
        <f ca="1"/>
        <v>0</v>
      </c>
      <c r="O117">
        <f ca="1"/>
        <v>16470</v>
      </c>
      <c r="P117">
        <f ca="1"/>
        <v>0</v>
      </c>
      <c r="Q117">
        <f ca="1"/>
        <v>0</v>
      </c>
      <c r="R117">
        <f ca="1"/>
        <v>-982</v>
      </c>
      <c r="S117">
        <f ca="1"/>
        <v>46049</v>
      </c>
      <c r="T117">
        <f ca="1"/>
        <v>0</v>
      </c>
      <c r="U117" t="str">
        <f ca="1"/>
        <v>技能実習1号ロ</v>
      </c>
      <c r="V117" t="str">
        <f ca="1"/>
        <v>709-2107</v>
      </c>
      <c r="W117" t="str">
        <f ca="1"/>
        <v>岡山県岡山市北区御津矢原288-1</v>
      </c>
      <c r="X117" t="str">
        <f ca="1"/>
        <v>ｸﾞﾗﾝﾃﾞｰｻﾞ201</v>
      </c>
      <c r="Y117">
        <f ca="1"/>
        <v>0</v>
      </c>
      <c r="Z117">
        <f ca="1"/>
        <v>45719</v>
      </c>
      <c r="AA117">
        <f ca="1"/>
        <v>0</v>
      </c>
      <c r="AB117">
        <f ca="1"/>
        <v>0</v>
      </c>
      <c r="AC117">
        <f ca="1"/>
        <v>45719</v>
      </c>
      <c r="AD117">
        <f ca="1"/>
        <v>0</v>
      </c>
      <c r="AE117">
        <f ca="1"/>
        <v>0</v>
      </c>
      <c r="AF117">
        <f ca="1"/>
        <v>0</v>
      </c>
      <c r="AG117">
        <f ca="1"/>
        <v>0</v>
      </c>
      <c r="AH117">
        <f ca="1"/>
        <v>0</v>
      </c>
      <c r="AI117" t="str">
        <f ca="1"/>
        <v>3/26林</v>
      </c>
      <c r="AJ117">
        <f ca="1"/>
        <v>0</v>
      </c>
    </row>
    <row r="118" spans="1:36">
      <c r="A118" t="str">
        <f ca="1"/>
        <v>在職中</v>
      </c>
      <c r="B118" t="str">
        <f ca="1"/>
        <v>070302</v>
      </c>
      <c r="C118" t="str">
        <f ca="1"/>
        <v>切粉回収</v>
      </c>
      <c r="D118" t="str">
        <f ca="1"/>
        <v>DICKY ARDYA</v>
      </c>
      <c r="E118" t="str">
        <f ca="1"/>
        <v>ディッキー　アルディヤ</v>
      </c>
      <c r="F118" t="str">
        <f ca="1"/>
        <v>男</v>
      </c>
      <c r="G118" t="str">
        <f ca="1"/>
        <v>ｲﾝﾄﾞﾈｼｱ</v>
      </c>
      <c r="H118">
        <f ca="1"/>
        <v>36625</v>
      </c>
      <c r="I118">
        <f ca="1"/>
        <v>25</v>
      </c>
      <c r="J118">
        <f ca="1"/>
        <v>982</v>
      </c>
      <c r="K118">
        <f ca="1"/>
        <v>0</v>
      </c>
      <c r="L118">
        <f ca="1"/>
        <v>180000</v>
      </c>
      <c r="M118">
        <f ca="1"/>
        <v>9027</v>
      </c>
      <c r="N118" t="str">
        <f ca="1"/>
        <v>0</v>
      </c>
      <c r="O118">
        <f ca="1"/>
        <v>16470</v>
      </c>
      <c r="P118">
        <f ca="1"/>
        <v>0</v>
      </c>
      <c r="Q118">
        <f ca="1"/>
        <v>0</v>
      </c>
      <c r="R118">
        <f ca="1"/>
        <v>-982</v>
      </c>
      <c r="S118">
        <f ca="1"/>
        <v>46049</v>
      </c>
      <c r="T118">
        <f ca="1"/>
        <v>0</v>
      </c>
      <c r="U118" t="str">
        <f ca="1"/>
        <v>技能実習1号ロ</v>
      </c>
      <c r="V118" t="str">
        <f ca="1"/>
        <v>709-2107</v>
      </c>
      <c r="W118" t="str">
        <f ca="1"/>
        <v>岡山県岡山市北区御津矢原288-1</v>
      </c>
      <c r="X118" t="str">
        <f ca="1"/>
        <v>ｸﾞﾗﾝﾃﾞｰｻﾞ201</v>
      </c>
      <c r="Y118">
        <f ca="1"/>
        <v>0</v>
      </c>
      <c r="Z118">
        <f ca="1"/>
        <v>45719</v>
      </c>
      <c r="AA118">
        <f ca="1"/>
        <v>0</v>
      </c>
      <c r="AB118">
        <f ca="1"/>
        <v>0</v>
      </c>
      <c r="AC118">
        <f ca="1"/>
        <v>45719</v>
      </c>
      <c r="AD118">
        <f ca="1"/>
        <v>0</v>
      </c>
      <c r="AE118">
        <f ca="1"/>
        <v>0</v>
      </c>
      <c r="AF118">
        <f ca="1"/>
        <v>0</v>
      </c>
      <c r="AG118">
        <f ca="1"/>
        <v>0</v>
      </c>
      <c r="AH118">
        <f ca="1"/>
        <v>0</v>
      </c>
      <c r="AI118" t="str">
        <f ca="1"/>
        <v>3/26林</v>
      </c>
      <c r="AJ118">
        <f ca="1"/>
        <v>0</v>
      </c>
    </row>
    <row r="119" spans="1:36">
      <c r="A119" t="str">
        <f ca="1"/>
        <v>在職中</v>
      </c>
      <c r="B119" t="str">
        <f ca="1"/>
        <v>070303</v>
      </c>
      <c r="C119" t="str">
        <f ca="1"/>
        <v>切粉回収</v>
      </c>
      <c r="D119" t="str">
        <f ca="1"/>
        <v>DICKY TRIATMOKO</v>
      </c>
      <c r="E119" t="str">
        <f ca="1"/>
        <v>ディッキー　トリアトモコ</v>
      </c>
      <c r="F119" t="str">
        <f ca="1"/>
        <v>男</v>
      </c>
      <c r="G119" t="str">
        <f ca="1"/>
        <v>ｲﾝﾄﾞﾈｼｱ</v>
      </c>
      <c r="H119">
        <f ca="1"/>
        <v>38997</v>
      </c>
      <c r="I119">
        <f ca="1"/>
        <v>19</v>
      </c>
      <c r="J119">
        <f ca="1"/>
        <v>982</v>
      </c>
      <c r="K119">
        <f ca="1"/>
        <v>0</v>
      </c>
      <c r="L119">
        <f ca="1"/>
        <v>200000</v>
      </c>
      <c r="M119">
        <f ca="1"/>
        <v>10030</v>
      </c>
      <c r="N119" t="str">
        <f ca="1"/>
        <v>0</v>
      </c>
      <c r="O119">
        <f ca="1"/>
        <v>18300</v>
      </c>
      <c r="P119">
        <f ca="1"/>
        <v>0</v>
      </c>
      <c r="Q119">
        <f ca="1"/>
        <v>0</v>
      </c>
      <c r="R119">
        <f ca="1"/>
        <v>-982</v>
      </c>
      <c r="S119">
        <f ca="1"/>
        <v>46049</v>
      </c>
      <c r="T119">
        <f ca="1"/>
        <v>0</v>
      </c>
      <c r="U119" t="str">
        <f ca="1"/>
        <v>技能実習1号ロ</v>
      </c>
      <c r="V119" t="str">
        <f ca="1"/>
        <v>709-2107</v>
      </c>
      <c r="W119" t="str">
        <f ca="1"/>
        <v>岡山県岡山市北区御津矢原288-1</v>
      </c>
      <c r="X119" t="str">
        <f ca="1"/>
        <v>ｸﾞﾗﾝﾃﾞｰｻﾞ201</v>
      </c>
      <c r="Y119">
        <f ca="1"/>
        <v>0</v>
      </c>
      <c r="Z119">
        <f ca="1"/>
        <v>45719</v>
      </c>
      <c r="AA119">
        <f ca="1"/>
        <v>0</v>
      </c>
      <c r="AB119">
        <f ca="1"/>
        <v>0</v>
      </c>
      <c r="AC119">
        <f ca="1"/>
        <v>45719</v>
      </c>
      <c r="AD119">
        <f ca="1"/>
        <v>0</v>
      </c>
      <c r="AE119">
        <f ca="1"/>
        <v>0</v>
      </c>
      <c r="AF119">
        <f ca="1"/>
        <v>0</v>
      </c>
      <c r="AG119">
        <f ca="1"/>
        <v>0</v>
      </c>
      <c r="AH119">
        <f ca="1"/>
        <v>0</v>
      </c>
      <c r="AI119" t="str">
        <f ca="1"/>
        <v>3/26林</v>
      </c>
      <c r="AJ119">
        <f ca="1"/>
        <v>0</v>
      </c>
    </row>
    <row r="120" spans="1:36">
      <c r="A120" t="str">
        <f ca="1"/>
        <v>在職中</v>
      </c>
      <c r="B120" t="str">
        <f ca="1"/>
        <v>070304</v>
      </c>
      <c r="C120" t="str">
        <f ca="1"/>
        <v>切粉回収</v>
      </c>
      <c r="D120" t="str">
        <f ca="1"/>
        <v>NICKY HUDHA WIBOWO</v>
      </c>
      <c r="E120" t="str">
        <f ca="1"/>
        <v>ニッキー　フダ　ウィボウォ</v>
      </c>
      <c r="F120" t="str">
        <f ca="1"/>
        <v>男</v>
      </c>
      <c r="G120" t="str">
        <f ca="1"/>
        <v>ｲﾝﾄﾞﾈｼｱ</v>
      </c>
      <c r="H120">
        <f ca="1"/>
        <v>38805</v>
      </c>
      <c r="I120">
        <f ca="1"/>
        <v>19</v>
      </c>
      <c r="J120">
        <f ca="1"/>
        <v>982</v>
      </c>
      <c r="K120">
        <f ca="1"/>
        <v>0</v>
      </c>
      <c r="L120">
        <f ca="1"/>
        <v>220000</v>
      </c>
      <c r="M120">
        <f ca="1"/>
        <v>11033</v>
      </c>
      <c r="N120" t="str">
        <f ca="1"/>
        <v>0</v>
      </c>
      <c r="O120">
        <f ca="1"/>
        <v>20130</v>
      </c>
      <c r="P120">
        <f ca="1"/>
        <v>0</v>
      </c>
      <c r="Q120">
        <f ca="1"/>
        <v>0</v>
      </c>
      <c r="R120">
        <f ca="1"/>
        <v>-982</v>
      </c>
      <c r="S120">
        <f ca="1"/>
        <v>46049</v>
      </c>
      <c r="T120">
        <f ca="1"/>
        <v>0</v>
      </c>
      <c r="U120" t="str">
        <f ca="1"/>
        <v>技能実習1号ロ</v>
      </c>
      <c r="V120" t="str">
        <f ca="1"/>
        <v>709-2107</v>
      </c>
      <c r="W120" t="str">
        <f ca="1"/>
        <v>岡山県岡山市北区御津矢原288-1</v>
      </c>
      <c r="X120" t="str">
        <f ca="1"/>
        <v>ｸﾞﾗﾝﾃﾞｰｻﾞ202</v>
      </c>
      <c r="Y120">
        <f ca="1"/>
        <v>0</v>
      </c>
      <c r="Z120">
        <f ca="1"/>
        <v>45719</v>
      </c>
      <c r="AA120">
        <f ca="1"/>
        <v>0</v>
      </c>
      <c r="AB120">
        <f ca="1"/>
        <v>0</v>
      </c>
      <c r="AC120">
        <f ca="1"/>
        <v>45719</v>
      </c>
      <c r="AD120">
        <f ca="1"/>
        <v>0</v>
      </c>
      <c r="AE120">
        <f ca="1"/>
        <v>0</v>
      </c>
      <c r="AF120">
        <f ca="1"/>
        <v>0</v>
      </c>
      <c r="AG120">
        <f ca="1"/>
        <v>0</v>
      </c>
      <c r="AH120">
        <f ca="1"/>
        <v>0</v>
      </c>
      <c r="AI120" t="str">
        <f ca="1"/>
        <v>3/26林</v>
      </c>
      <c r="AJ120">
        <f ca="1"/>
        <v>0</v>
      </c>
    </row>
    <row r="121" spans="1:36">
      <c r="A121" t="str">
        <f ca="1"/>
        <v>在職中</v>
      </c>
      <c r="B121" t="str">
        <f ca="1"/>
        <v>070305</v>
      </c>
      <c r="C121" t="str">
        <f ca="1"/>
        <v>切粉回収</v>
      </c>
      <c r="D121" t="str">
        <f ca="1"/>
        <v>SATRIA ARDIANTO</v>
      </c>
      <c r="E121" t="str">
        <f ca="1"/>
        <v>サトリア　アルディアント</v>
      </c>
      <c r="F121" t="str">
        <f ca="1"/>
        <v>男</v>
      </c>
      <c r="G121" t="str">
        <f ca="1"/>
        <v>ｲﾝﾄﾞﾈｼｱ</v>
      </c>
      <c r="H121">
        <f ca="1"/>
        <v>38683</v>
      </c>
      <c r="I121">
        <f ca="1"/>
        <v>20</v>
      </c>
      <c r="J121">
        <f ca="1"/>
        <v>982</v>
      </c>
      <c r="K121">
        <f ca="1"/>
        <v>0</v>
      </c>
      <c r="L121">
        <f ca="1"/>
        <v>180000</v>
      </c>
      <c r="M121">
        <f ca="1"/>
        <v>9027</v>
      </c>
      <c r="N121" t="str">
        <f ca="1"/>
        <v>0</v>
      </c>
      <c r="O121">
        <f ca="1"/>
        <v>16470</v>
      </c>
      <c r="P121">
        <f ca="1"/>
        <v>0</v>
      </c>
      <c r="Q121">
        <f ca="1"/>
        <v>0</v>
      </c>
      <c r="R121">
        <f ca="1"/>
        <v>-982</v>
      </c>
      <c r="S121">
        <f ca="1"/>
        <v>46049</v>
      </c>
      <c r="T121">
        <f ca="1"/>
        <v>0</v>
      </c>
      <c r="U121" t="str">
        <f ca="1"/>
        <v>技能実習1号ロ</v>
      </c>
      <c r="V121" t="str">
        <f ca="1"/>
        <v>709-2107</v>
      </c>
      <c r="W121" t="str">
        <f ca="1"/>
        <v>岡山県岡山市北区御津矢原288-1</v>
      </c>
      <c r="X121" t="str">
        <f ca="1"/>
        <v>ｸﾞﾗﾝﾃﾞｰｻﾞ202</v>
      </c>
      <c r="Y121">
        <f ca="1"/>
        <v>0</v>
      </c>
      <c r="Z121">
        <f ca="1"/>
        <v>45719</v>
      </c>
      <c r="AA121">
        <f ca="1"/>
        <v>0</v>
      </c>
      <c r="AB121">
        <f ca="1"/>
        <v>0</v>
      </c>
      <c r="AC121">
        <f ca="1"/>
        <v>45719</v>
      </c>
      <c r="AD121">
        <f ca="1"/>
        <v>0</v>
      </c>
      <c r="AE121">
        <f ca="1"/>
        <v>0</v>
      </c>
      <c r="AF121">
        <f ca="1"/>
        <v>0</v>
      </c>
      <c r="AG121">
        <f ca="1"/>
        <v>0</v>
      </c>
      <c r="AH121">
        <f ca="1"/>
        <v>0</v>
      </c>
      <c r="AI121" t="str">
        <f ca="1"/>
        <v>3/26林</v>
      </c>
      <c r="AJ121">
        <f ca="1"/>
        <v>0</v>
      </c>
    </row>
    <row r="122" spans="1:36">
      <c r="A122" t="str">
        <f ca="1"/>
        <v>在職中</v>
      </c>
      <c r="B122" t="str">
        <f ca="1"/>
        <v>070306</v>
      </c>
      <c r="C122" t="str">
        <f ca="1"/>
        <v>切粉回収</v>
      </c>
      <c r="D122" t="str">
        <f ca="1"/>
        <v>ALFARIDHO NUR RIZQI YULIANO</v>
      </c>
      <c r="E122" t="str">
        <f ca="1"/>
        <v>アルファリド　ヌル　リズキ　ユリアノ</v>
      </c>
      <c r="F122" t="str">
        <f ca="1"/>
        <v>男</v>
      </c>
      <c r="G122" t="str">
        <f ca="1"/>
        <v>ｲﾝﾄﾞﾈｼｱ</v>
      </c>
      <c r="H122">
        <f ca="1"/>
        <v>38554</v>
      </c>
      <c r="I122">
        <f ca="1"/>
        <v>20</v>
      </c>
      <c r="J122">
        <f ca="1"/>
        <v>982</v>
      </c>
      <c r="K122">
        <f ca="1"/>
        <v>0</v>
      </c>
      <c r="L122">
        <f ca="1"/>
        <v>190000</v>
      </c>
      <c r="M122">
        <f ca="1"/>
        <v>9528</v>
      </c>
      <c r="N122" t="str">
        <f ca="1"/>
        <v>0</v>
      </c>
      <c r="O122">
        <f ca="1"/>
        <v>17385</v>
      </c>
      <c r="P122">
        <f ca="1"/>
        <v>0</v>
      </c>
      <c r="Q122">
        <f ca="1"/>
        <v>0</v>
      </c>
      <c r="R122">
        <f ca="1"/>
        <v>-982</v>
      </c>
      <c r="S122">
        <f ca="1"/>
        <v>46049</v>
      </c>
      <c r="T122">
        <f ca="1"/>
        <v>0</v>
      </c>
      <c r="U122" t="str">
        <f ca="1"/>
        <v>技能実習1号ロ</v>
      </c>
      <c r="V122" t="str">
        <f ca="1"/>
        <v>709-2107</v>
      </c>
      <c r="W122" t="str">
        <f ca="1"/>
        <v>岡山県岡山市北区御津矢原288-1</v>
      </c>
      <c r="X122" t="str">
        <f ca="1"/>
        <v>ｸﾞﾗﾝﾃﾞｰｻﾞ202</v>
      </c>
      <c r="Y122">
        <f ca="1"/>
        <v>0</v>
      </c>
      <c r="Z122">
        <f ca="1"/>
        <v>45719</v>
      </c>
      <c r="AA122">
        <f ca="1"/>
        <v>0</v>
      </c>
      <c r="AB122">
        <f ca="1"/>
        <v>0</v>
      </c>
      <c r="AC122">
        <f ca="1"/>
        <v>45719</v>
      </c>
      <c r="AD122">
        <f ca="1"/>
        <v>0</v>
      </c>
      <c r="AE122">
        <f ca="1"/>
        <v>0</v>
      </c>
      <c r="AF122">
        <f ca="1"/>
        <v>0</v>
      </c>
      <c r="AG122">
        <f ca="1"/>
        <v>0</v>
      </c>
      <c r="AH122">
        <f ca="1"/>
        <v>0</v>
      </c>
      <c r="AI122" t="str">
        <f ca="1"/>
        <v>3/26林</v>
      </c>
      <c r="AJ122">
        <f ca="1"/>
        <v>0</v>
      </c>
    </row>
    <row r="123" spans="1:36">
      <c r="A123" t="str">
        <f ca="1"/>
        <v>在職中</v>
      </c>
      <c r="B123" t="str">
        <f ca="1"/>
        <v>070307</v>
      </c>
      <c r="C123" t="str">
        <f ca="1"/>
        <v>切粉回収</v>
      </c>
      <c r="D123" t="str">
        <f ca="1"/>
        <v>DODIT DOS PRIAWAN</v>
      </c>
      <c r="E123" t="str">
        <f ca="1"/>
        <v>ドディト　ドス　プリアワン</v>
      </c>
      <c r="F123" t="str">
        <f ca="1"/>
        <v>男</v>
      </c>
      <c r="G123" t="str">
        <f ca="1"/>
        <v>ｲﾝﾄﾞﾈｼｱ</v>
      </c>
      <c r="H123">
        <f ca="1"/>
        <v>38920</v>
      </c>
      <c r="I123">
        <f ca="1"/>
        <v>19</v>
      </c>
      <c r="J123">
        <f ca="1"/>
        <v>982</v>
      </c>
      <c r="K123">
        <f ca="1"/>
        <v>0</v>
      </c>
      <c r="L123">
        <f ca="1"/>
        <v>200000</v>
      </c>
      <c r="M123">
        <f ca="1"/>
        <v>10030</v>
      </c>
      <c r="N123" t="str">
        <f ca="1"/>
        <v>0</v>
      </c>
      <c r="O123">
        <f ca="1"/>
        <v>18300</v>
      </c>
      <c r="P123">
        <f ca="1"/>
        <v>0</v>
      </c>
      <c r="Q123">
        <f ca="1"/>
        <v>0</v>
      </c>
      <c r="R123">
        <f ca="1"/>
        <v>-982</v>
      </c>
      <c r="S123">
        <f ca="1"/>
        <v>46049</v>
      </c>
      <c r="T123">
        <f ca="1"/>
        <v>0</v>
      </c>
      <c r="U123" t="str">
        <f ca="1"/>
        <v>技能実習1号ロ</v>
      </c>
      <c r="V123" t="str">
        <f ca="1"/>
        <v>709-2107</v>
      </c>
      <c r="W123" t="str">
        <f ca="1"/>
        <v>岡山県岡山市北区御津矢原288-1</v>
      </c>
      <c r="X123" t="str">
        <f ca="1"/>
        <v>ｸﾞﾗﾝﾃﾞｰｻﾞ206</v>
      </c>
      <c r="Y123">
        <f ca="1"/>
        <v>0</v>
      </c>
      <c r="Z123">
        <f ca="1"/>
        <v>45719</v>
      </c>
      <c r="AA123">
        <f ca="1"/>
        <v>0</v>
      </c>
      <c r="AB123">
        <f ca="1"/>
        <v>0</v>
      </c>
      <c r="AC123">
        <f ca="1"/>
        <v>45719</v>
      </c>
      <c r="AD123">
        <f ca="1"/>
        <v>0</v>
      </c>
      <c r="AE123">
        <f ca="1"/>
        <v>0</v>
      </c>
      <c r="AF123">
        <f ca="1"/>
        <v>0</v>
      </c>
      <c r="AG123">
        <f ca="1"/>
        <v>0</v>
      </c>
      <c r="AH123">
        <f ca="1"/>
        <v>0</v>
      </c>
      <c r="AI123" t="str">
        <f ca="1"/>
        <v>3/26林</v>
      </c>
      <c r="AJ123">
        <f ca="1"/>
        <v>0</v>
      </c>
    </row>
    <row r="124" spans="1:36">
      <c r="A124" t="str">
        <f ca="1"/>
        <v>在職中</v>
      </c>
      <c r="B124" t="str">
        <f ca="1"/>
        <v>070308</v>
      </c>
      <c r="C124" t="str">
        <f ca="1"/>
        <v>切粉回収</v>
      </c>
      <c r="D124" t="str">
        <f ca="1"/>
        <v>ALFINAS YUDI ATMOJO</v>
      </c>
      <c r="E124" t="str">
        <f ca="1"/>
        <v>アルフィナス　ユディ　アトモジョ</v>
      </c>
      <c r="F124" t="str">
        <f ca="1"/>
        <v>男</v>
      </c>
      <c r="G124" t="str">
        <f ca="1"/>
        <v>ｲﾝﾄﾞﾈｼｱ</v>
      </c>
      <c r="H124">
        <f ca="1"/>
        <v>38707</v>
      </c>
      <c r="I124">
        <f ca="1"/>
        <v>19</v>
      </c>
      <c r="J124">
        <f ca="1"/>
        <v>982</v>
      </c>
      <c r="K124">
        <f ca="1"/>
        <v>0</v>
      </c>
      <c r="L124">
        <f ca="1"/>
        <v>190000</v>
      </c>
      <c r="M124">
        <f ca="1"/>
        <v>9528</v>
      </c>
      <c r="N124" t="str">
        <f ca="1"/>
        <v>0</v>
      </c>
      <c r="O124">
        <f ca="1"/>
        <v>17385</v>
      </c>
      <c r="P124">
        <f ca="1"/>
        <v>0</v>
      </c>
      <c r="Q124">
        <f ca="1"/>
        <v>0</v>
      </c>
      <c r="R124">
        <f ca="1"/>
        <v>-982</v>
      </c>
      <c r="S124">
        <f ca="1"/>
        <v>46049</v>
      </c>
      <c r="T124">
        <f ca="1"/>
        <v>0</v>
      </c>
      <c r="U124" t="str">
        <f ca="1"/>
        <v>技能実習1号ロ</v>
      </c>
      <c r="V124" t="str">
        <f ca="1"/>
        <v>709-2107</v>
      </c>
      <c r="W124" t="str">
        <f ca="1"/>
        <v>岡山県岡山市北区御津矢原288-1</v>
      </c>
      <c r="X124" t="str">
        <f ca="1"/>
        <v>ｸﾞﾗﾝﾃﾞｰｻﾞ206</v>
      </c>
      <c r="Y124">
        <f ca="1"/>
        <v>0</v>
      </c>
      <c r="Z124">
        <f ca="1"/>
        <v>45719</v>
      </c>
      <c r="AA124">
        <f ca="1"/>
        <v>0</v>
      </c>
      <c r="AB124">
        <f ca="1"/>
        <v>0</v>
      </c>
      <c r="AC124">
        <f ca="1"/>
        <v>45719</v>
      </c>
      <c r="AD124">
        <f ca="1"/>
        <v>0</v>
      </c>
      <c r="AE124">
        <f ca="1"/>
        <v>0</v>
      </c>
      <c r="AF124">
        <f ca="1"/>
        <v>0</v>
      </c>
      <c r="AG124">
        <f ca="1"/>
        <v>0</v>
      </c>
      <c r="AH124">
        <f ca="1"/>
        <v>0</v>
      </c>
      <c r="AI124" t="str">
        <f ca="1"/>
        <v>3/26林</v>
      </c>
      <c r="AJ124">
        <f ca="1"/>
        <v>0</v>
      </c>
    </row>
    <row r="125" spans="1:36">
      <c r="A125" t="str">
        <f ca="1"/>
        <v>在職中</v>
      </c>
      <c r="B125" t="str">
        <f ca="1"/>
        <v>070309</v>
      </c>
      <c r="C125" t="str">
        <f ca="1"/>
        <v>切粉回収</v>
      </c>
      <c r="D125" t="str">
        <f ca="1"/>
        <v>MUHAMMAD KHOIRUL FIRMANSYAH</v>
      </c>
      <c r="E125" t="str">
        <f ca="1"/>
        <v>ムハンマド　コイルル　フィルマンジャー</v>
      </c>
      <c r="F125" t="str">
        <f ca="1"/>
        <v>男</v>
      </c>
      <c r="G125" t="str">
        <f ca="1"/>
        <v>ｲﾝﾄﾞﾈｼｱ</v>
      </c>
      <c r="H125">
        <f ca="1"/>
        <v>39153</v>
      </c>
      <c r="I125">
        <f ca="1"/>
        <v>18</v>
      </c>
      <c r="J125">
        <f ca="1"/>
        <v>982</v>
      </c>
      <c r="K125">
        <f ca="1"/>
        <v>0</v>
      </c>
      <c r="L125">
        <f ca="1"/>
        <v>200000</v>
      </c>
      <c r="M125">
        <f ca="1"/>
        <v>10030</v>
      </c>
      <c r="N125" t="str">
        <f ca="1"/>
        <v>0</v>
      </c>
      <c r="O125">
        <f ca="1"/>
        <v>18300</v>
      </c>
      <c r="P125">
        <f ca="1"/>
        <v>0</v>
      </c>
      <c r="Q125">
        <f ca="1"/>
        <v>0</v>
      </c>
      <c r="R125">
        <f ca="1"/>
        <v>-982</v>
      </c>
      <c r="S125">
        <f ca="1"/>
        <v>46049</v>
      </c>
      <c r="T125">
        <f ca="1"/>
        <v>0</v>
      </c>
      <c r="U125" t="str">
        <f ca="1"/>
        <v>技能実習1号ロ</v>
      </c>
      <c r="V125" t="str">
        <f ca="1"/>
        <v>709-2107</v>
      </c>
      <c r="W125" t="str">
        <f ca="1"/>
        <v>岡山県岡山市北区御津矢原288-1</v>
      </c>
      <c r="X125" t="str">
        <f ca="1"/>
        <v>ｸﾞﾗﾝﾃﾞｰｻﾞ206</v>
      </c>
      <c r="Y125">
        <f ca="1"/>
        <v>0</v>
      </c>
      <c r="Z125">
        <f ca="1"/>
        <v>45719</v>
      </c>
      <c r="AA125">
        <f ca="1"/>
        <v>0</v>
      </c>
      <c r="AB125">
        <f ca="1"/>
        <v>0</v>
      </c>
      <c r="AC125">
        <f ca="1"/>
        <v>45719</v>
      </c>
      <c r="AD125">
        <f ca="1"/>
        <v>0</v>
      </c>
      <c r="AE125">
        <f ca="1"/>
        <v>0</v>
      </c>
      <c r="AF125">
        <f ca="1"/>
        <v>0</v>
      </c>
      <c r="AG125">
        <f ca="1"/>
        <v>0</v>
      </c>
      <c r="AH125">
        <f ca="1"/>
        <v>0</v>
      </c>
      <c r="AI125" t="str">
        <f ca="1"/>
        <v>3/26林</v>
      </c>
      <c r="AJ125">
        <f ca="1"/>
        <v>0</v>
      </c>
    </row>
    <row r="126" spans="1:36">
      <c r="A126" t="str">
        <f ca="1"/>
        <v>在職中</v>
      </c>
      <c r="B126" t="str">
        <f ca="1"/>
        <v>070310</v>
      </c>
      <c r="C126" t="str">
        <f ca="1"/>
        <v>梱包</v>
      </c>
      <c r="D126" t="str">
        <f ca="1"/>
        <v>NGUYEN HOANG HIEP</v>
      </c>
      <c r="E126" t="str">
        <f ca="1"/>
        <v>グエン　ホアン　ヒエップ</v>
      </c>
      <c r="F126" t="str">
        <f ca="1"/>
        <v>男</v>
      </c>
      <c r="G126" t="str">
        <f ca="1"/>
        <v>ﾍﾞﾄﾅﾑ</v>
      </c>
      <c r="H126">
        <f ca="1"/>
        <v>36997</v>
      </c>
      <c r="I126">
        <f ca="1"/>
        <v>24</v>
      </c>
      <c r="J126">
        <f ca="1"/>
        <v>1200</v>
      </c>
      <c r="K126">
        <f ca="1"/>
        <v>0</v>
      </c>
      <c r="L126">
        <f ca="1"/>
        <v>220000</v>
      </c>
      <c r="M126">
        <f ca="1"/>
        <v>11033</v>
      </c>
      <c r="N126" t="str">
        <f ca="1"/>
        <v>0</v>
      </c>
      <c r="O126">
        <f ca="1"/>
        <v>20130</v>
      </c>
      <c r="P126">
        <f ca="1"/>
        <v>0</v>
      </c>
      <c r="Q126">
        <f ca="1"/>
        <v>0</v>
      </c>
      <c r="R126">
        <f ca="1"/>
        <v>-1200</v>
      </c>
      <c r="S126">
        <f ca="1"/>
        <v>46368</v>
      </c>
      <c r="T126">
        <f ca="1"/>
        <v>0</v>
      </c>
      <c r="U126" t="str">
        <f ca="1"/>
        <v>技術・人文知識・国際業務</v>
      </c>
      <c r="V126" t="str">
        <f ca="1"/>
        <v>709-2133</v>
      </c>
      <c r="W126" t="str">
        <f ca="1"/>
        <v>岡山県岡山市北区御津金川373-1</v>
      </c>
      <c r="X126" t="str">
        <f ca="1"/>
        <v>ﾆｭｰｴﾙﾃﾞｨﾑ小西A202</v>
      </c>
      <c r="Y126">
        <f ca="1"/>
        <v>0</v>
      </c>
      <c r="Z126">
        <f ca="1"/>
        <v>45742</v>
      </c>
      <c r="AA126">
        <f ca="1"/>
        <v>0</v>
      </c>
      <c r="AB126">
        <f ca="1"/>
        <v>0</v>
      </c>
      <c r="AC126">
        <f ca="1"/>
        <v>45742</v>
      </c>
      <c r="AD126">
        <f ca="1"/>
        <v>0</v>
      </c>
      <c r="AE126">
        <f ca="1"/>
        <v>0</v>
      </c>
      <c r="AF126">
        <f ca="1"/>
        <v>0</v>
      </c>
      <c r="AG126">
        <f ca="1"/>
        <v>0</v>
      </c>
      <c r="AH126">
        <f ca="1"/>
        <v>0</v>
      </c>
      <c r="AI126" t="str">
        <f ca="1"/>
        <v>4/18林</v>
      </c>
      <c r="AJ126">
        <f ca="1"/>
        <v>0</v>
      </c>
    </row>
    <row r="127" spans="1:36">
      <c r="A127" t="str">
        <f ca="1"/>
        <v>退社</v>
      </c>
      <c r="B127" t="str">
        <f ca="1"/>
        <v>070401</v>
      </c>
      <c r="C127" t="str">
        <f ca="1"/>
        <v>梱包</v>
      </c>
      <c r="D127" t="str">
        <f ca="1"/>
        <v>DO TRUNG KIEN</v>
      </c>
      <c r="E127" t="str">
        <f ca="1"/>
        <v>ド　チュン　キエン</v>
      </c>
      <c r="F127" t="str">
        <f ca="1"/>
        <v>男</v>
      </c>
      <c r="G127" t="str">
        <f ca="1"/>
        <v>ﾍﾞﾄﾅﾑ</v>
      </c>
      <c r="H127">
        <f ca="1"/>
        <v>36548</v>
      </c>
      <c r="I127">
        <f ca="1"/>
        <v>25</v>
      </c>
      <c r="J127">
        <f ca="1"/>
        <v>1200</v>
      </c>
      <c r="K127">
        <f ca="1"/>
        <v>0</v>
      </c>
      <c r="L127">
        <f ca="1"/>
        <v>190000</v>
      </c>
      <c r="M127">
        <f ca="1"/>
        <v>9528</v>
      </c>
      <c r="N127" t="str">
        <f ca="1"/>
        <v>0</v>
      </c>
      <c r="O127">
        <f ca="1"/>
        <v>17385</v>
      </c>
      <c r="P127">
        <f ca="1"/>
        <v>0</v>
      </c>
      <c r="Q127">
        <f ca="1"/>
        <v>0</v>
      </c>
      <c r="R127">
        <f ca="1"/>
        <v>-1200</v>
      </c>
      <c r="S127">
        <f ca="1"/>
        <v>46837</v>
      </c>
      <c r="T127">
        <f ca="1"/>
        <v>0</v>
      </c>
      <c r="U127" t="str">
        <f ca="1"/>
        <v>技術・人文知識・国際業務</v>
      </c>
      <c r="V127" t="str">
        <f ca="1"/>
        <v>709-2133</v>
      </c>
      <c r="W127" t="str">
        <f ca="1"/>
        <v>岡山県岡山市北区御津金川373-1</v>
      </c>
      <c r="X127" t="str">
        <f ca="1"/>
        <v>ﾆｭｰｴﾙﾃﾞｨﾑ小西A202</v>
      </c>
      <c r="Y127">
        <f ca="1"/>
        <v>0</v>
      </c>
      <c r="Z127">
        <f ca="1"/>
        <v>45748</v>
      </c>
      <c r="AA127">
        <f ca="1"/>
        <v>0</v>
      </c>
      <c r="AB127">
        <f ca="1"/>
        <v>0</v>
      </c>
      <c r="AC127">
        <f ca="1"/>
        <v>45748</v>
      </c>
      <c r="AD127">
        <f ca="1"/>
        <v>0</v>
      </c>
      <c r="AE127">
        <f ca="1"/>
        <v>0</v>
      </c>
      <c r="AF127">
        <f ca="1"/>
        <v>0</v>
      </c>
      <c r="AG127">
        <f ca="1"/>
        <v>0</v>
      </c>
      <c r="AH127">
        <f ca="1"/>
        <v>0</v>
      </c>
      <c r="AI127" t="str">
        <f ca="1"/>
        <v>5/12林</v>
      </c>
      <c r="AJ127">
        <f ca="1"/>
        <v>0</v>
      </c>
    </row>
    <row r="128" spans="1:36">
      <c r="A128" t="str">
        <f ca="1"/>
        <v>在職中</v>
      </c>
      <c r="B128" t="str">
        <f ca="1"/>
        <v>070402</v>
      </c>
      <c r="C128" t="str">
        <f ca="1"/>
        <v>梱包</v>
      </c>
      <c r="D128" t="str">
        <f ca="1"/>
        <v>NGUYEN TAN LONG</v>
      </c>
      <c r="E128" t="str">
        <f ca="1"/>
        <v>グエン　タン　ロン</v>
      </c>
      <c r="F128" t="str">
        <f ca="1"/>
        <v>男</v>
      </c>
      <c r="G128" t="str">
        <f ca="1"/>
        <v>ﾍﾞﾄﾅﾑ</v>
      </c>
      <c r="H128">
        <f ca="1"/>
        <v>37712</v>
      </c>
      <c r="I128">
        <f ca="1"/>
        <v>22</v>
      </c>
      <c r="J128">
        <f ca="1"/>
        <v>1200</v>
      </c>
      <c r="K128">
        <f ca="1"/>
        <v>0</v>
      </c>
      <c r="L128">
        <f ca="1"/>
        <v>190000</v>
      </c>
      <c r="M128">
        <f ca="1"/>
        <v>9528</v>
      </c>
      <c r="N128" t="str">
        <f ca="1"/>
        <v>0</v>
      </c>
      <c r="O128">
        <f ca="1"/>
        <v>17385</v>
      </c>
      <c r="P128">
        <f ca="1"/>
        <v>0</v>
      </c>
      <c r="Q128">
        <f ca="1"/>
        <v>0</v>
      </c>
      <c r="R128">
        <f ca="1"/>
        <v>-1200</v>
      </c>
      <c r="S128">
        <f ca="1"/>
        <v>46852</v>
      </c>
      <c r="T128">
        <f ca="1"/>
        <v>0</v>
      </c>
      <c r="U128" t="str">
        <f ca="1"/>
        <v>技術・人文知識・国際業務</v>
      </c>
      <c r="V128" t="str">
        <f ca="1"/>
        <v>709-2107</v>
      </c>
      <c r="W128" t="str">
        <f ca="1"/>
        <v>岡山県岡山市北区御津矢原307-1</v>
      </c>
      <c r="X128" t="str">
        <f ca="1"/>
        <v>成広矢原ｺｰﾎﾟⅡ103</v>
      </c>
      <c r="Y128">
        <f ca="1"/>
        <v>0</v>
      </c>
      <c r="Z128">
        <f ca="1"/>
        <v>45763</v>
      </c>
      <c r="AA128">
        <f ca="1"/>
        <v>0</v>
      </c>
      <c r="AB128">
        <f ca="1"/>
        <v>0</v>
      </c>
      <c r="AC128">
        <f ca="1"/>
        <v>45763</v>
      </c>
      <c r="AD128">
        <f ca="1"/>
        <v>0</v>
      </c>
      <c r="AE128">
        <f ca="1"/>
        <v>0</v>
      </c>
      <c r="AF128">
        <f ca="1"/>
        <v>0</v>
      </c>
      <c r="AG128">
        <f ca="1"/>
        <v>0</v>
      </c>
      <c r="AH128">
        <f ca="1"/>
        <v>0</v>
      </c>
      <c r="AI128" t="str">
        <f ca="1"/>
        <v>5/20林</v>
      </c>
      <c r="AJ128">
        <f ca="1"/>
        <v>0</v>
      </c>
    </row>
    <row r="129" spans="1:36">
      <c r="A129" t="str">
        <f ca="1"/>
        <v>在職中</v>
      </c>
      <c r="B129" t="str">
        <f ca="1"/>
        <v>070403</v>
      </c>
      <c r="C129" t="str">
        <f ca="1"/>
        <v>梱包</v>
      </c>
      <c r="D129" t="str">
        <f ca="1"/>
        <v>RODRIGUES DE LIMA NETO RUBENS</v>
      </c>
      <c r="E129" t="str">
        <f ca="1"/>
        <v>ロドリゲス　デ　リマ　ネト　ルーベンス</v>
      </c>
      <c r="F129" t="str">
        <f ca="1"/>
        <v>男</v>
      </c>
      <c r="G129" t="str">
        <f ca="1"/>
        <v>ﾌﾞﾗｼﾞﾙ</v>
      </c>
      <c r="H129">
        <f ca="1"/>
        <v>29806</v>
      </c>
      <c r="I129">
        <f ca="1"/>
        <v>44</v>
      </c>
      <c r="J129">
        <f ca="1"/>
        <v>1100</v>
      </c>
      <c r="K129">
        <f ca="1"/>
        <v>0</v>
      </c>
      <c r="L129">
        <f ca="1"/>
        <v>170000</v>
      </c>
      <c r="M129">
        <f ca="1"/>
        <v>8525</v>
      </c>
      <c r="N129">
        <f ca="1"/>
        <v>1351.5</v>
      </c>
      <c r="O129">
        <f ca="1"/>
        <v>15555</v>
      </c>
      <c r="P129">
        <f ca="1"/>
        <v>0</v>
      </c>
      <c r="Q129">
        <f ca="1"/>
        <v>0</v>
      </c>
      <c r="R129">
        <f ca="1"/>
        <v>-1100</v>
      </c>
      <c r="S129">
        <f ca="1"/>
        <v>46001</v>
      </c>
      <c r="T129">
        <f ca="1"/>
        <v>0</v>
      </c>
      <c r="U129" t="str">
        <f ca="1"/>
        <v>定住者</v>
      </c>
      <c r="V129" t="str">
        <f ca="1"/>
        <v>709-2107</v>
      </c>
      <c r="W129" t="str">
        <f ca="1"/>
        <v>岡山県岡山市北区御津矢原297-1</v>
      </c>
      <c r="X129" t="str">
        <f ca="1"/>
        <v>成広矢原ｺｰﾎﾟⅤ203</v>
      </c>
      <c r="Y129">
        <f ca="1"/>
        <v>0</v>
      </c>
      <c r="Z129">
        <f ca="1"/>
        <v>45763</v>
      </c>
      <c r="AA129">
        <f ca="1"/>
        <v>0</v>
      </c>
      <c r="AB129">
        <f ca="1"/>
        <v>0</v>
      </c>
      <c r="AC129">
        <f ca="1"/>
        <v>45763</v>
      </c>
      <c r="AD129">
        <f ca="1"/>
        <v>0</v>
      </c>
      <c r="AE129">
        <f ca="1"/>
        <v>0</v>
      </c>
      <c r="AF129">
        <f ca="1"/>
        <v>0</v>
      </c>
      <c r="AG129">
        <f ca="1"/>
        <v>0</v>
      </c>
      <c r="AH129">
        <f ca="1"/>
        <v>0</v>
      </c>
      <c r="AI129" t="str">
        <f ca="1"/>
        <v>5/29林</v>
      </c>
      <c r="AJ129">
        <f ca="1"/>
        <v>0</v>
      </c>
    </row>
    <row r="130" spans="1:36">
      <c r="A130" t="str">
        <f ca="1"/>
        <v>退社</v>
      </c>
      <c r="B130" t="str">
        <f ca="1"/>
        <v>070501</v>
      </c>
      <c r="C130">
        <f ca="1"/>
        <v>0</v>
      </c>
      <c r="D130" t="str">
        <f ca="1"/>
        <v>BUI THI YEN</v>
      </c>
      <c r="E130" t="str">
        <f ca="1"/>
        <v>ブイ　ティ　イエン</v>
      </c>
      <c r="F130" t="str">
        <f ca="1"/>
        <v>女</v>
      </c>
      <c r="G130" t="str">
        <f ca="1"/>
        <v>ﾍﾞﾄﾅﾑ</v>
      </c>
      <c r="H130">
        <f ca="1"/>
        <v>35010</v>
      </c>
      <c r="I130">
        <f ca="1"/>
        <v>30</v>
      </c>
      <c r="J130">
        <f ca="1"/>
        <v>1050</v>
      </c>
      <c r="K130">
        <f ca="1"/>
        <v>0</v>
      </c>
      <c r="L130">
        <f ca="1"/>
        <v>134000</v>
      </c>
      <c r="M130">
        <f ca="1"/>
        <v>6720</v>
      </c>
      <c r="N130">
        <f ca="1"/>
        <v>0</v>
      </c>
      <c r="O130">
        <f ca="1"/>
        <v>12261</v>
      </c>
      <c r="P130">
        <f ca="1"/>
        <v>0</v>
      </c>
      <c r="Q130">
        <f ca="1"/>
        <v>0</v>
      </c>
      <c r="R130">
        <f ca="1"/>
        <v>0</v>
      </c>
      <c r="S130">
        <f ca="1"/>
        <v>46205</v>
      </c>
      <c r="T130">
        <f ca="1"/>
        <v>0</v>
      </c>
      <c r="U130" t="str">
        <f ca="1"/>
        <v>家族滞在</v>
      </c>
      <c r="V130" t="str">
        <f ca="1"/>
        <v>709-2134</v>
      </c>
      <c r="W130" t="str">
        <f ca="1"/>
        <v>岡山県岡山市北区御津下田77-3</v>
      </c>
      <c r="X130" t="str">
        <f ca="1"/>
        <v>ﾋﾞﾚｯｼﾞﾊｳｽ1-403</v>
      </c>
      <c r="Y130">
        <f ca="1"/>
        <v>0</v>
      </c>
      <c r="Z130">
        <f ca="1"/>
        <v>45798</v>
      </c>
      <c r="AA130">
        <f ca="1"/>
        <v>45926</v>
      </c>
      <c r="AB130">
        <f ca="1"/>
        <v>0</v>
      </c>
      <c r="AC130">
        <f ca="1"/>
        <v>45798</v>
      </c>
      <c r="AD130">
        <f ca="1"/>
        <v>0</v>
      </c>
      <c r="AE130">
        <f ca="1"/>
        <v>0</v>
      </c>
      <c r="AF130">
        <f ca="1"/>
        <v>0</v>
      </c>
      <c r="AG130">
        <f ca="1"/>
        <v>0</v>
      </c>
      <c r="AH130">
        <f ca="1"/>
        <v>0</v>
      </c>
      <c r="AI130">
        <f ca="1"/>
        <v>0</v>
      </c>
      <c r="AJ130" t="str">
        <f ca="1"/>
        <v>2021/8/23高雄岡山28H勤務　育休復帰より異動</v>
      </c>
    </row>
    <row r="131" spans="1:36">
      <c r="A131" t="str">
        <f ca="1"/>
        <v>在職中</v>
      </c>
      <c r="B131" t="str">
        <f ca="1"/>
        <v>070502</v>
      </c>
      <c r="C131" t="str">
        <f ca="1"/>
        <v>梱包</v>
      </c>
      <c r="D131" t="str">
        <f ca="1"/>
        <v>HUNG HIEU TRUNG KIEN</v>
      </c>
      <c r="E131" t="str">
        <f ca="1"/>
        <v>フン　ヒエウ　チュン　キエン</v>
      </c>
      <c r="F131" t="str">
        <f ca="1"/>
        <v>男</v>
      </c>
      <c r="G131" t="str">
        <f ca="1"/>
        <v>ﾍﾞﾄﾅﾑ</v>
      </c>
      <c r="H131">
        <f ca="1"/>
        <v>36630</v>
      </c>
      <c r="I131">
        <f ca="1"/>
        <v>25</v>
      </c>
      <c r="J131">
        <f ca="1"/>
        <v>1200</v>
      </c>
      <c r="K131">
        <f ca="1"/>
        <v>0</v>
      </c>
      <c r="L131">
        <f ca="1"/>
        <v>190000</v>
      </c>
      <c r="M131">
        <f ca="1"/>
        <v>9528</v>
      </c>
      <c r="N131">
        <f ca="1"/>
        <v>0</v>
      </c>
      <c r="O131">
        <f ca="1"/>
        <v>17385</v>
      </c>
      <c r="P131">
        <f ca="1"/>
        <v>0</v>
      </c>
      <c r="Q131">
        <f ca="1"/>
        <v>0</v>
      </c>
      <c r="R131">
        <f ca="1"/>
        <v>0</v>
      </c>
      <c r="S131">
        <f ca="1"/>
        <v>46889</v>
      </c>
      <c r="T131">
        <f ca="1"/>
        <v>0</v>
      </c>
      <c r="U131" t="str">
        <f ca="1"/>
        <v>技術・人文知識・国際業務</v>
      </c>
      <c r="V131" t="str">
        <f ca="1"/>
        <v>709-2107</v>
      </c>
      <c r="W131" t="str">
        <f ca="1"/>
        <v>岡山県岡山市北区御津矢原298-1</v>
      </c>
      <c r="X131" t="str">
        <f ca="1"/>
        <v>成広矢原ｺｰﾎﾟⅥ203</v>
      </c>
      <c r="Y131">
        <f ca="1"/>
        <v>0</v>
      </c>
      <c r="Z131">
        <f ca="1"/>
        <v>45797</v>
      </c>
      <c r="AA131">
        <f ca="1"/>
        <v>0</v>
      </c>
      <c r="AB131">
        <f ca="1"/>
        <v>0</v>
      </c>
      <c r="AC131">
        <f ca="1"/>
        <v>45797</v>
      </c>
      <c r="AD131">
        <f ca="1"/>
        <v>0</v>
      </c>
      <c r="AE131">
        <f ca="1"/>
        <v>0</v>
      </c>
      <c r="AF131">
        <f ca="1"/>
        <v>0</v>
      </c>
      <c r="AG131">
        <f ca="1"/>
        <v>0</v>
      </c>
      <c r="AH131">
        <f ca="1"/>
        <v>0</v>
      </c>
      <c r="AI131" t="str">
        <f ca="1"/>
        <v>6/19林</v>
      </c>
      <c r="AJ131">
        <f ca="1"/>
        <v>0</v>
      </c>
    </row>
    <row r="132" spans="1:36">
      <c r="A132" t="str">
        <f ca="1"/>
        <v>在職中</v>
      </c>
      <c r="B132" t="str">
        <f ca="1"/>
        <v>070503</v>
      </c>
      <c r="C132" t="str">
        <f ca="1"/>
        <v>梱包</v>
      </c>
      <c r="D132" t="str">
        <f ca="1"/>
        <v>NGUYEN QUOC DUY</v>
      </c>
      <c r="E132" t="str">
        <f ca="1"/>
        <v>グエン　クオック　ズイ</v>
      </c>
      <c r="F132" t="str">
        <f ca="1"/>
        <v>男</v>
      </c>
      <c r="G132" t="str">
        <f ca="1"/>
        <v>ﾍﾞﾄﾅﾑ</v>
      </c>
      <c r="H132">
        <f ca="1"/>
        <v>37044</v>
      </c>
      <c r="I132">
        <f ca="1"/>
        <v>24</v>
      </c>
      <c r="J132">
        <f ca="1"/>
        <v>1200</v>
      </c>
      <c r="K132">
        <f ca="1"/>
        <v>0</v>
      </c>
      <c r="L132">
        <f ca="1"/>
        <v>190000</v>
      </c>
      <c r="M132">
        <f ca="1"/>
        <v>9528</v>
      </c>
      <c r="N132">
        <f ca="1"/>
        <v>0</v>
      </c>
      <c r="O132">
        <f ca="1"/>
        <v>17385</v>
      </c>
      <c r="P132">
        <f ca="1"/>
        <v>0</v>
      </c>
      <c r="Q132">
        <f ca="1"/>
        <v>0</v>
      </c>
      <c r="R132">
        <f ca="1"/>
        <v>-1200</v>
      </c>
      <c r="S132">
        <f ca="1"/>
        <v>46889</v>
      </c>
      <c r="T132">
        <f ca="1"/>
        <v>0</v>
      </c>
      <c r="U132" t="str">
        <f ca="1"/>
        <v>技術・人文知識・国際業務</v>
      </c>
      <c r="V132" t="str">
        <f ca="1"/>
        <v>709-2107</v>
      </c>
      <c r="W132" t="str">
        <f ca="1"/>
        <v>岡山県岡山市北区御津矢原298-1</v>
      </c>
      <c r="X132" t="str">
        <f ca="1"/>
        <v>成広矢原ｺｰﾎﾟⅥ203</v>
      </c>
      <c r="Y132">
        <f ca="1"/>
        <v>0</v>
      </c>
      <c r="Z132">
        <f ca="1"/>
        <v>45797</v>
      </c>
      <c r="AA132">
        <f ca="1"/>
        <v>0</v>
      </c>
      <c r="AB132">
        <f ca="1"/>
        <v>0</v>
      </c>
      <c r="AC132">
        <f ca="1"/>
        <v>45797</v>
      </c>
      <c r="AD132">
        <f ca="1"/>
        <v>0</v>
      </c>
      <c r="AE132">
        <f ca="1"/>
        <v>0</v>
      </c>
      <c r="AF132">
        <f ca="1"/>
        <v>0</v>
      </c>
      <c r="AG132">
        <f ca="1"/>
        <v>0</v>
      </c>
      <c r="AH132">
        <f ca="1"/>
        <v>0</v>
      </c>
      <c r="AI132" t="str">
        <f ca="1"/>
        <v>6/19林</v>
      </c>
      <c r="AJ132">
        <f ca="1"/>
        <v>0</v>
      </c>
    </row>
    <row r="133" spans="1:36">
      <c r="A133" t="str">
        <f ca="1"/>
        <v>在職中</v>
      </c>
      <c r="B133" t="str">
        <f ca="1"/>
        <v>070504</v>
      </c>
      <c r="C133" t="str">
        <f ca="1"/>
        <v>梱包</v>
      </c>
      <c r="D133" t="str">
        <f ca="1"/>
        <v>NGUYEN TRONG TINH</v>
      </c>
      <c r="E133" t="str">
        <f ca="1"/>
        <v>グエン　チョン　ティン</v>
      </c>
      <c r="F133" t="str">
        <f ca="1"/>
        <v>男</v>
      </c>
      <c r="G133" t="str">
        <f ca="1"/>
        <v>ﾍﾞﾄﾅﾑ</v>
      </c>
      <c r="H133">
        <f ca="1"/>
        <v>37736</v>
      </c>
      <c r="I133">
        <f ca="1"/>
        <v>22</v>
      </c>
      <c r="J133">
        <f ca="1"/>
        <v>1200</v>
      </c>
      <c r="K133">
        <f ca="1"/>
        <v>0</v>
      </c>
      <c r="L133">
        <f ca="1"/>
        <v>190000</v>
      </c>
      <c r="M133">
        <f ca="1"/>
        <v>9528</v>
      </c>
      <c r="N133">
        <f ca="1"/>
        <v>0</v>
      </c>
      <c r="O133">
        <f ca="1"/>
        <v>17385</v>
      </c>
      <c r="P133">
        <f ca="1"/>
        <v>0</v>
      </c>
      <c r="Q133">
        <f ca="1"/>
        <v>0</v>
      </c>
      <c r="R133">
        <f ca="1"/>
        <v>-1200</v>
      </c>
      <c r="S133">
        <f ca="1"/>
        <v>46889</v>
      </c>
      <c r="T133">
        <f ca="1"/>
        <v>0</v>
      </c>
      <c r="U133" t="str">
        <f ca="1"/>
        <v>技術・人文知識・国際業務</v>
      </c>
      <c r="V133" t="str">
        <f ca="1"/>
        <v>709-2107</v>
      </c>
      <c r="W133" t="str">
        <f ca="1"/>
        <v>岡山県岡山市北区御津矢原298-1</v>
      </c>
      <c r="X133" t="str">
        <f ca="1"/>
        <v>成広矢原ｺｰﾎﾟⅥ203</v>
      </c>
      <c r="Y133">
        <f ca="1"/>
        <v>0</v>
      </c>
      <c r="Z133">
        <f ca="1"/>
        <v>45797</v>
      </c>
      <c r="AA133">
        <f ca="1"/>
        <v>0</v>
      </c>
      <c r="AB133">
        <f ca="1"/>
        <v>0</v>
      </c>
      <c r="AC133">
        <f ca="1"/>
        <v>45797</v>
      </c>
      <c r="AD133">
        <f ca="1"/>
        <v>0</v>
      </c>
      <c r="AE133">
        <f ca="1"/>
        <v>0</v>
      </c>
      <c r="AF133">
        <f ca="1"/>
        <v>0</v>
      </c>
      <c r="AG133">
        <f ca="1"/>
        <v>0</v>
      </c>
      <c r="AH133">
        <f ca="1"/>
        <v>0</v>
      </c>
      <c r="AI133" t="str">
        <f ca="1"/>
        <v>6/19林</v>
      </c>
      <c r="AJ133">
        <f ca="1"/>
        <v>0</v>
      </c>
    </row>
    <row r="134" spans="1:36">
      <c r="A134" t="str">
        <f ca="1"/>
        <v>在職中</v>
      </c>
      <c r="B134" t="str">
        <f ca="1"/>
        <v>070801</v>
      </c>
      <c r="C134" t="str">
        <f ca="1"/>
        <v>全般</v>
      </c>
      <c r="D134" t="str">
        <f ca="1"/>
        <v>LE DINH NGHI</v>
      </c>
      <c r="E134" t="str">
        <f ca="1"/>
        <v>レ　デイン　ギ</v>
      </c>
      <c r="F134" t="str">
        <f ca="1"/>
        <v>男</v>
      </c>
      <c r="G134" t="str">
        <f ca="1"/>
        <v>ﾍﾞﾄﾅﾑ</v>
      </c>
      <c r="H134">
        <f ca="1"/>
        <v>37745</v>
      </c>
      <c r="I134">
        <f ca="1"/>
        <v>22</v>
      </c>
      <c r="J134">
        <f ca="1"/>
        <v>1200</v>
      </c>
      <c r="K134" t="str">
        <f ca="1"/>
        <v>ﾍﾞﾄﾅﾑ</v>
      </c>
      <c r="L134">
        <f ca="1"/>
        <v>240000</v>
      </c>
      <c r="M134">
        <f ca="1"/>
        <v>12036</v>
      </c>
      <c r="N134">
        <f ca="1"/>
        <v>0</v>
      </c>
      <c r="O134">
        <f ca="1"/>
        <v>21960</v>
      </c>
      <c r="P134">
        <f ca="1"/>
        <v>0</v>
      </c>
      <c r="Q134">
        <f ca="1"/>
        <v>0</v>
      </c>
      <c r="R134">
        <f ca="1"/>
        <v>-1200</v>
      </c>
      <c r="S134">
        <f ca="1"/>
        <v>46787</v>
      </c>
      <c r="T134" t="str">
        <f ca="1"/>
        <v/>
      </c>
      <c r="U134" t="str">
        <f ca="1"/>
        <v>技術・人文知識・国際業務</v>
      </c>
      <c r="V134" t="str">
        <f ca="1"/>
        <v>709-2107</v>
      </c>
      <c r="W134" t="str">
        <f ca="1"/>
        <v>岡山県岡山市北区御津矢原307</v>
      </c>
      <c r="X134" t="str">
        <f ca="1"/>
        <v>成広矢原ｺｰﾎﾟⅠ203</v>
      </c>
      <c r="Y134">
        <f ca="1"/>
        <v>0</v>
      </c>
      <c r="Z134">
        <f ca="1"/>
        <v>45895</v>
      </c>
      <c r="AA134">
        <f ca="1"/>
        <v>0</v>
      </c>
      <c r="AB134">
        <f ca="1"/>
        <v>0</v>
      </c>
      <c r="AC134">
        <f ca="1"/>
        <v>45698</v>
      </c>
      <c r="AD134">
        <f ca="1"/>
        <v>0</v>
      </c>
      <c r="AE134">
        <f ca="1"/>
        <v>0</v>
      </c>
      <c r="AF134">
        <f ca="1"/>
        <v>0</v>
      </c>
      <c r="AG134">
        <f ca="1"/>
        <v>0</v>
      </c>
      <c r="AH134">
        <f ca="1"/>
        <v>0</v>
      </c>
      <c r="AI134" t="str">
        <f ca="1"/>
        <v>10/8原</v>
      </c>
      <c r="AJ134">
        <f ca="1"/>
        <v>0</v>
      </c>
    </row>
    <row r="135" spans="1:36">
      <c r="A135" t="str">
        <f ca="1"/>
        <v>在職中</v>
      </c>
      <c r="B135" t="str">
        <f ca="1"/>
        <v>071101</v>
      </c>
      <c r="C135">
        <f ca="1"/>
        <v>0</v>
      </c>
      <c r="D135" t="str">
        <f ca="1"/>
        <v>DUONG THI PHUONG</v>
      </c>
      <c r="E135" t="str">
        <f ca="1"/>
        <v>ズオン　ティ　フォン</v>
      </c>
      <c r="F135" t="str">
        <f ca="1"/>
        <v>女</v>
      </c>
      <c r="G135" t="str">
        <f ca="1"/>
        <v>ﾍﾞﾄﾅﾑ</v>
      </c>
      <c r="H135">
        <f ca="1"/>
        <v>35212</v>
      </c>
      <c r="I135">
        <f ca="1"/>
        <v>29</v>
      </c>
      <c r="J135">
        <f ca="1"/>
        <v>1050</v>
      </c>
      <c r="K135">
        <f ca="1"/>
        <v>0</v>
      </c>
      <c r="L135">
        <f ca="1"/>
        <v>0</v>
      </c>
      <c r="M135" t="str">
        <f ca="1"/>
        <v/>
      </c>
      <c r="N135" t="str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-1050</v>
      </c>
      <c r="S135">
        <f ca="1"/>
        <v>46185</v>
      </c>
      <c r="T135" t="str">
        <f ca="1"/>
        <v/>
      </c>
      <c r="U135" t="str">
        <f ca="1"/>
        <v>家族滞在</v>
      </c>
      <c r="V135" t="str">
        <f ca="1"/>
        <v>709-2107</v>
      </c>
      <c r="W135" t="str">
        <f ca="1"/>
        <v>岡山県岡山市北区御津矢原297-1</v>
      </c>
      <c r="X135" t="str">
        <f ca="1"/>
        <v>成広矢原ｺｰﾎﾟⅤ101</v>
      </c>
      <c r="Y135">
        <f ca="1"/>
        <v>0</v>
      </c>
      <c r="Z135">
        <f ca="1"/>
        <v>45968</v>
      </c>
      <c r="AA135">
        <f ca="1"/>
        <v>0</v>
      </c>
      <c r="AB135">
        <f ca="1"/>
        <v>0</v>
      </c>
      <c r="AC135">
        <f ca="1"/>
        <v>45968</v>
      </c>
      <c r="AD135">
        <f ca="1"/>
        <v>0</v>
      </c>
      <c r="AE135">
        <f ca="1"/>
        <v>0</v>
      </c>
      <c r="AF135">
        <f ca="1"/>
        <v>0</v>
      </c>
      <c r="AG135">
        <f ca="1"/>
        <v>0</v>
      </c>
      <c r="AH135">
        <f ca="1"/>
        <v>0</v>
      </c>
      <c r="AI135" t="str">
        <f ca="1"/>
        <v>11/12原</v>
      </c>
      <c r="AJ135" t="str">
        <f ca="1"/>
        <v>11/7~ 派遣(高雄岡山)から異動</v>
      </c>
    </row>
    <row r="136" spans="1:36">
      <c r="A136" t="str">
        <f ca="1"/>
        <v>退社</v>
      </c>
      <c r="B136" t="str">
        <f ca="1"/>
        <v>071102</v>
      </c>
      <c r="C136">
        <f ca="1"/>
        <v>0</v>
      </c>
      <c r="D136" t="str">
        <f ca="1"/>
        <v>LE DUC MANH</v>
      </c>
      <c r="E136" t="str">
        <f ca="1"/>
        <v>レー　ドゥック　マイン</v>
      </c>
      <c r="F136" t="str">
        <f ca="1"/>
        <v>男</v>
      </c>
      <c r="G136" t="str">
        <f ca="1"/>
        <v>ﾍﾞﾄﾅﾑ</v>
      </c>
      <c r="H136">
        <f ca="1"/>
        <v>36901</v>
      </c>
      <c r="I136">
        <f ca="1"/>
        <v>24</v>
      </c>
      <c r="J136">
        <f ca="1"/>
        <v>1200</v>
      </c>
      <c r="K136">
        <f ca="1"/>
        <v>0</v>
      </c>
      <c r="L136">
        <f ca="1"/>
        <v>190000</v>
      </c>
      <c r="M136">
        <f ca="1"/>
        <v>9528</v>
      </c>
      <c r="N136" t="str">
        <f ca="1"/>
        <v>0</v>
      </c>
      <c r="O136">
        <f ca="1"/>
        <v>17385</v>
      </c>
      <c r="P136">
        <f ca="1"/>
        <v>0</v>
      </c>
      <c r="Q136">
        <f ca="1"/>
        <v>0</v>
      </c>
      <c r="R136">
        <f ca="1"/>
        <v>-1200</v>
      </c>
      <c r="S136">
        <f ca="1"/>
        <v>47052</v>
      </c>
      <c r="T136">
        <f ca="1"/>
        <v>0</v>
      </c>
      <c r="U136" t="str">
        <f ca="1"/>
        <v>技術・人文知識・国際業務</v>
      </c>
      <c r="V136" t="str">
        <f ca="1"/>
        <v>709-2107</v>
      </c>
      <c r="W136" t="str">
        <f ca="1"/>
        <v>岡山県岡山市北区御津矢原299-2</v>
      </c>
      <c r="X136" t="str">
        <f ca="1"/>
        <v>成広矢原ｺｰﾎﾟ7 206</v>
      </c>
      <c r="Y136">
        <f ca="1"/>
        <v>0</v>
      </c>
      <c r="Z136">
        <f ca="1"/>
        <v>45971</v>
      </c>
      <c r="AA136">
        <f ca="1"/>
        <v>45999</v>
      </c>
      <c r="AB136">
        <f ca="1"/>
        <v>0</v>
      </c>
      <c r="AC136">
        <f ca="1"/>
        <v>45971</v>
      </c>
      <c r="AD136">
        <f ca="1"/>
        <v>0</v>
      </c>
      <c r="AE136">
        <f ca="1"/>
        <v>0</v>
      </c>
      <c r="AF136">
        <f ca="1"/>
        <v>0</v>
      </c>
      <c r="AG136">
        <f ca="1"/>
        <v>0</v>
      </c>
      <c r="AH136">
        <f ca="1"/>
        <v>0</v>
      </c>
      <c r="AI136" t="str">
        <f ca="1"/>
        <v>12/2林</v>
      </c>
      <c r="AJ136" t="str">
        <f ca="1"/>
        <v>12/9～高雄工業本社工場に派遣として異動</v>
      </c>
    </row>
    <row r="137" spans="1:36">
      <c r="A137" t="str">
        <f ca="1"/>
        <v>在職中</v>
      </c>
      <c r="B137" t="str">
        <f ca="1"/>
        <v>071103</v>
      </c>
      <c r="C137" t="str">
        <f ca="1"/>
        <v>全般</v>
      </c>
      <c r="D137" t="str">
        <f ca="1"/>
        <v>NOFAL ADAM PRADITA</v>
      </c>
      <c r="E137" t="str">
        <f ca="1"/>
        <v>ノファル　アダム　プラディタ</v>
      </c>
      <c r="F137" t="str">
        <f ca="1"/>
        <v>男</v>
      </c>
      <c r="G137" t="str">
        <f ca="1"/>
        <v>ｲﾝﾄﾞﾈｼｱ</v>
      </c>
      <c r="H137">
        <f ca="1"/>
        <v>39297</v>
      </c>
      <c r="I137">
        <f ca="1"/>
        <v>18</v>
      </c>
      <c r="J137">
        <f ca="1"/>
        <v>982</v>
      </c>
      <c r="K137">
        <f ca="1"/>
        <v>0</v>
      </c>
      <c r="L137">
        <f ca="1"/>
        <v>0</v>
      </c>
      <c r="M137" t="str">
        <f ca="1"/>
        <v/>
      </c>
      <c r="N137" t="str">
        <f ca="1"/>
        <v>0</v>
      </c>
      <c r="O137" t="str">
        <f ca="1"/>
        <v/>
      </c>
      <c r="P137">
        <f ca="1"/>
        <v>0</v>
      </c>
      <c r="Q137">
        <f ca="1"/>
        <v>0</v>
      </c>
      <c r="R137">
        <f ca="1"/>
        <v>-982</v>
      </c>
      <c r="S137">
        <f ca="1"/>
        <v>0</v>
      </c>
      <c r="T137">
        <f ca="1"/>
        <v>0</v>
      </c>
      <c r="U137" t="str">
        <f ca="1"/>
        <v>技能実習1号ロ</v>
      </c>
      <c r="V137" t="str">
        <f ca="1"/>
        <v>709-2107</v>
      </c>
      <c r="W137" t="str">
        <f ca="1"/>
        <v>岡山県岡山市北区御津矢原288-1</v>
      </c>
      <c r="X137" t="str">
        <f ca="1"/>
        <v>ｸﾞﾗﾝﾃﾞｰｻﾞ201</v>
      </c>
      <c r="Y137">
        <f ca="1"/>
        <v>0</v>
      </c>
      <c r="Z137">
        <f ca="1"/>
        <v>45978</v>
      </c>
      <c r="AA137">
        <f ca="1"/>
        <v>0</v>
      </c>
      <c r="AB137">
        <f ca="1"/>
        <v>0</v>
      </c>
      <c r="AC137">
        <f ca="1"/>
        <v>45978</v>
      </c>
      <c r="AD137">
        <f ca="1"/>
        <v>0</v>
      </c>
      <c r="AE137">
        <f ca="1"/>
        <v>0</v>
      </c>
      <c r="AF137">
        <f ca="1"/>
        <v>0</v>
      </c>
      <c r="AG137">
        <f ca="1"/>
        <v>0</v>
      </c>
      <c r="AH137">
        <f ca="1"/>
        <v>0</v>
      </c>
      <c r="AI137">
        <f ca="1"/>
        <v>0</v>
      </c>
      <c r="AJ137">
        <f ca="1"/>
        <v>0</v>
      </c>
    </row>
    <row r="138" spans="1:36">
      <c r="A138" t="str">
        <f ca="1"/>
        <v>在職中</v>
      </c>
      <c r="B138" t="str">
        <f ca="1"/>
        <v>071104</v>
      </c>
      <c r="C138" t="str">
        <f ca="1"/>
        <v>全般</v>
      </c>
      <c r="D138" t="str">
        <f ca="1"/>
        <v>DATUKA LEO SAPUTRA</v>
      </c>
      <c r="E138" t="str">
        <f ca="1"/>
        <v>ダトゥカ　レオ　サプトラ</v>
      </c>
      <c r="F138" t="str">
        <f ca="1"/>
        <v>男</v>
      </c>
      <c r="G138" t="str">
        <f ca="1"/>
        <v>ｲﾝﾄﾞﾈｼｱ</v>
      </c>
      <c r="H138">
        <f ca="1"/>
        <v>38948</v>
      </c>
      <c r="I138">
        <f ca="1"/>
        <v>19</v>
      </c>
      <c r="J138">
        <f ca="1"/>
        <v>982</v>
      </c>
      <c r="K138">
        <f ca="1"/>
        <v>0</v>
      </c>
      <c r="L138">
        <f ca="1"/>
        <v>0</v>
      </c>
      <c r="M138" t="str">
        <f ca="1"/>
        <v/>
      </c>
      <c r="N138" t="str">
        <f ca="1"/>
        <v>0</v>
      </c>
      <c r="O138" t="str">
        <f ca="1"/>
        <v/>
      </c>
      <c r="P138">
        <f ca="1"/>
        <v>0</v>
      </c>
      <c r="Q138">
        <f ca="1"/>
        <v>0</v>
      </c>
      <c r="R138">
        <f ca="1"/>
        <v>-982</v>
      </c>
      <c r="S138">
        <f ca="1"/>
        <v>0</v>
      </c>
      <c r="T138">
        <f ca="1"/>
        <v>0</v>
      </c>
      <c r="U138" t="str">
        <f ca="1"/>
        <v>技能実習1号ロ</v>
      </c>
      <c r="V138" t="str">
        <f ca="1"/>
        <v>709-2107</v>
      </c>
      <c r="W138" t="str">
        <f ca="1"/>
        <v>岡山県岡山市北区御津矢原288-1</v>
      </c>
      <c r="X138" t="str">
        <f ca="1"/>
        <v>ｸﾞﾗﾝﾃﾞｰｻﾞ202</v>
      </c>
      <c r="Y138">
        <f ca="1"/>
        <v>0</v>
      </c>
      <c r="Z138">
        <f ca="1"/>
        <v>45978</v>
      </c>
      <c r="AA138">
        <f ca="1"/>
        <v>0</v>
      </c>
      <c r="AB138">
        <f ca="1"/>
        <v>0</v>
      </c>
      <c r="AC138">
        <f ca="1"/>
        <v>45978</v>
      </c>
      <c r="AD138">
        <f ca="1"/>
        <v>0</v>
      </c>
      <c r="AE138">
        <f ca="1"/>
        <v>0</v>
      </c>
      <c r="AF138">
        <f ca="1"/>
        <v>0</v>
      </c>
      <c r="AG138">
        <f ca="1"/>
        <v>0</v>
      </c>
      <c r="AH138">
        <f ca="1"/>
        <v>0</v>
      </c>
      <c r="AI138">
        <f ca="1"/>
        <v>0</v>
      </c>
      <c r="AJ138">
        <f ca="1"/>
        <v>0</v>
      </c>
    </row>
    <row r="139" spans="1:36">
      <c r="A139" t="str">
        <f ca="1"/>
        <v>在職中</v>
      </c>
      <c r="B139" t="str">
        <f ca="1"/>
        <v>071105</v>
      </c>
      <c r="C139" t="str">
        <f ca="1"/>
        <v>全般</v>
      </c>
      <c r="D139" t="str">
        <f ca="1"/>
        <v>NABIL ARYA SAPUTRA</v>
      </c>
      <c r="E139" t="str">
        <f ca="1"/>
        <v>ナビル　アリャ　サプトラ</v>
      </c>
      <c r="F139" t="str">
        <f ca="1"/>
        <v>男</v>
      </c>
      <c r="G139" t="str">
        <f ca="1"/>
        <v>ｲﾝﾄﾞﾈｼｱ</v>
      </c>
      <c r="H139">
        <f ca="1"/>
        <v>39142</v>
      </c>
      <c r="I139">
        <f ca="1"/>
        <v>18</v>
      </c>
      <c r="J139">
        <f ca="1"/>
        <v>982</v>
      </c>
      <c r="K139">
        <f ca="1"/>
        <v>0</v>
      </c>
      <c r="L139">
        <f ca="1"/>
        <v>0</v>
      </c>
      <c r="M139" t="str">
        <f ca="1"/>
        <v/>
      </c>
      <c r="N139" t="str">
        <f ca="1"/>
        <v>0</v>
      </c>
      <c r="O139" t="str">
        <f ca="1"/>
        <v/>
      </c>
      <c r="P139">
        <f ca="1"/>
        <v>0</v>
      </c>
      <c r="Q139">
        <f ca="1"/>
        <v>0</v>
      </c>
      <c r="R139">
        <f ca="1"/>
        <v>-982</v>
      </c>
      <c r="S139">
        <f ca="1"/>
        <v>0</v>
      </c>
      <c r="T139">
        <f ca="1"/>
        <v>0</v>
      </c>
      <c r="U139" t="str">
        <f ca="1"/>
        <v>技能実習1号ロ</v>
      </c>
      <c r="V139" t="str">
        <f ca="1"/>
        <v>709-2107</v>
      </c>
      <c r="W139" t="str">
        <f ca="1"/>
        <v>岡山県岡山市北区御津矢原288-1</v>
      </c>
      <c r="X139" t="str">
        <f ca="1"/>
        <v>ｸﾞﾗﾝﾃﾞｰｻﾞ206</v>
      </c>
      <c r="Y139">
        <f ca="1"/>
        <v>0</v>
      </c>
      <c r="Z139">
        <f ca="1"/>
        <v>45978</v>
      </c>
      <c r="AA139">
        <f ca="1"/>
        <v>0</v>
      </c>
      <c r="AB139">
        <f ca="1"/>
        <v>0</v>
      </c>
      <c r="AC139">
        <f ca="1"/>
        <v>45978</v>
      </c>
      <c r="AD139">
        <f ca="1"/>
        <v>0</v>
      </c>
      <c r="AE139">
        <f ca="1"/>
        <v>0</v>
      </c>
      <c r="AF139">
        <f ca="1"/>
        <v>0</v>
      </c>
      <c r="AG139">
        <f ca="1"/>
        <v>0</v>
      </c>
      <c r="AH139">
        <f ca="1"/>
        <v>0</v>
      </c>
      <c r="AI139">
        <f ca="1"/>
        <v>0</v>
      </c>
      <c r="AJ139">
        <f ca="1"/>
        <v>0</v>
      </c>
    </row>
    <row r="140" spans="1:36">
      <c r="A140">
        <f ca="1"/>
        <v>0</v>
      </c>
      <c r="B140">
        <f ca="1"/>
        <v>0</v>
      </c>
      <c r="C140">
        <f ca="1"/>
        <v>0</v>
      </c>
      <c r="D140">
        <f ca="1"/>
        <v>0</v>
      </c>
      <c r="E140">
        <f ca="1"/>
        <v>0</v>
      </c>
      <c r="F140">
        <f ca="1"/>
        <v>0</v>
      </c>
      <c r="G140">
        <f ca="1"/>
        <v>0</v>
      </c>
      <c r="H140">
        <f ca="1"/>
        <v>0</v>
      </c>
      <c r="I140">
        <f ca="1"/>
        <v>125</v>
      </c>
      <c r="J140">
        <f ca="1"/>
        <v>0</v>
      </c>
      <c r="K140">
        <f ca="1"/>
        <v>0</v>
      </c>
      <c r="L140">
        <f ca="1"/>
        <v>0</v>
      </c>
      <c r="M140" t="str">
        <f ca="1"/>
        <v/>
      </c>
      <c r="N140" t="str">
        <f ca="1"/>
        <v>0</v>
      </c>
      <c r="O140" t="str">
        <f ca="1"/>
        <v>0</v>
      </c>
      <c r="P140">
        <f ca="1"/>
        <v>0</v>
      </c>
      <c r="Q140">
        <f ca="1"/>
        <v>0</v>
      </c>
      <c r="R140">
        <f ca="1"/>
        <v>0</v>
      </c>
      <c r="S140">
        <f ca="1"/>
        <v>0</v>
      </c>
      <c r="T140">
        <f ca="1"/>
        <v>0</v>
      </c>
      <c r="U140">
        <f ca="1"/>
        <v>0</v>
      </c>
      <c r="V140">
        <f ca="1"/>
        <v>0</v>
      </c>
      <c r="W140">
        <f ca="1"/>
        <v>0</v>
      </c>
      <c r="X140">
        <f ca="1"/>
        <v>0</v>
      </c>
      <c r="Y140">
        <f ca="1"/>
        <v>0</v>
      </c>
      <c r="Z140">
        <f ca="1"/>
        <v>0</v>
      </c>
      <c r="AA140">
        <f ca="1"/>
        <v>0</v>
      </c>
      <c r="AB140">
        <f ca="1"/>
        <v>0</v>
      </c>
      <c r="AC140">
        <f ca="1"/>
        <v>0</v>
      </c>
      <c r="AD140">
        <f ca="1"/>
        <v>0</v>
      </c>
      <c r="AE140">
        <f ca="1"/>
        <v>0</v>
      </c>
      <c r="AF140">
        <f ca="1"/>
        <v>0</v>
      </c>
      <c r="AG140">
        <f ca="1"/>
        <v>0</v>
      </c>
      <c r="AH140">
        <f ca="1"/>
        <v>0</v>
      </c>
      <c r="AI140">
        <f ca="1"/>
        <v>0</v>
      </c>
      <c r="AJ140">
        <f ca="1"/>
        <v>0</v>
      </c>
    </row>
    <row r="141" spans="1:36">
      <c r="A141">
        <f ca="1"/>
        <v>0</v>
      </c>
      <c r="B141">
        <f ca="1"/>
        <v>0</v>
      </c>
      <c r="C141">
        <f ca="1"/>
        <v>0</v>
      </c>
      <c r="D141">
        <f ca="1"/>
        <v>0</v>
      </c>
      <c r="E141">
        <f ca="1"/>
        <v>0</v>
      </c>
      <c r="F141">
        <f ca="1"/>
        <v>0</v>
      </c>
      <c r="G141">
        <f ca="1"/>
        <v>0</v>
      </c>
      <c r="H141">
        <f ca="1"/>
        <v>0</v>
      </c>
      <c r="I141">
        <f ca="1"/>
        <v>125</v>
      </c>
      <c r="J141">
        <f ca="1"/>
        <v>0</v>
      </c>
      <c r="K141">
        <f ca="1"/>
        <v>0</v>
      </c>
      <c r="L141">
        <f ca="1"/>
        <v>0</v>
      </c>
      <c r="M141" t="str">
        <f ca="1"/>
        <v/>
      </c>
      <c r="N141" t="str">
        <f ca="1"/>
        <v>0</v>
      </c>
      <c r="O141" t="str">
        <f ca="1"/>
        <v>0</v>
      </c>
      <c r="P141">
        <f ca="1"/>
        <v>0</v>
      </c>
      <c r="Q141">
        <f ca="1"/>
        <v>0</v>
      </c>
      <c r="R141">
        <f ca="1"/>
        <v>0</v>
      </c>
      <c r="S141">
        <f ca="1"/>
        <v>0</v>
      </c>
      <c r="T141">
        <f ca="1"/>
        <v>0</v>
      </c>
      <c r="U141">
        <f ca="1"/>
        <v>0</v>
      </c>
      <c r="V141">
        <f ca="1"/>
        <v>0</v>
      </c>
      <c r="W141">
        <f ca="1"/>
        <v>0</v>
      </c>
      <c r="X141">
        <f ca="1"/>
        <v>0</v>
      </c>
      <c r="Y141">
        <f ca="1"/>
        <v>0</v>
      </c>
      <c r="Z141">
        <f ca="1"/>
        <v>0</v>
      </c>
      <c r="AA141">
        <f ca="1"/>
        <v>0</v>
      </c>
      <c r="AB141">
        <f ca="1"/>
        <v>0</v>
      </c>
      <c r="AC141">
        <f ca="1"/>
        <v>0</v>
      </c>
      <c r="AD141">
        <f ca="1"/>
        <v>0</v>
      </c>
      <c r="AE141">
        <f ca="1"/>
        <v>0</v>
      </c>
      <c r="AF141">
        <f ca="1"/>
        <v>0</v>
      </c>
      <c r="AG141">
        <f ca="1"/>
        <v>0</v>
      </c>
      <c r="AH141">
        <f ca="1"/>
        <v>0</v>
      </c>
      <c r="AI141">
        <f ca="1"/>
        <v>0</v>
      </c>
      <c r="AJ141">
        <f ca="1"/>
        <v>0</v>
      </c>
    </row>
    <row r="142" spans="1:36">
      <c r="A142">
        <f ca="1"/>
        <v>0</v>
      </c>
      <c r="B142">
        <f ca="1"/>
        <v>0</v>
      </c>
      <c r="C142">
        <f ca="1"/>
        <v>0</v>
      </c>
      <c r="D142">
        <f ca="1"/>
        <v>0</v>
      </c>
      <c r="E142">
        <f ca="1"/>
        <v>0</v>
      </c>
      <c r="F142">
        <f ca="1"/>
        <v>0</v>
      </c>
      <c r="G142">
        <f ca="1"/>
        <v>0</v>
      </c>
      <c r="H142">
        <f ca="1"/>
        <v>0</v>
      </c>
      <c r="I142">
        <f ca="1"/>
        <v>125</v>
      </c>
      <c r="J142">
        <f ca="1"/>
        <v>0</v>
      </c>
      <c r="K142">
        <f ca="1"/>
        <v>0</v>
      </c>
      <c r="L142">
        <f ca="1"/>
        <v>0</v>
      </c>
      <c r="M142" t="str">
        <f ca="1"/>
        <v/>
      </c>
      <c r="N142" t="str">
        <f ca="1"/>
        <v>0</v>
      </c>
      <c r="O142" t="str">
        <f ca="1"/>
        <v>0</v>
      </c>
      <c r="P142">
        <f ca="1"/>
        <v>0</v>
      </c>
      <c r="Q142">
        <f ca="1"/>
        <v>0</v>
      </c>
      <c r="R142">
        <f ca="1"/>
        <v>0</v>
      </c>
      <c r="S142">
        <f ca="1"/>
        <v>0</v>
      </c>
      <c r="T142">
        <f ca="1"/>
        <v>0</v>
      </c>
      <c r="U142">
        <f ca="1"/>
        <v>0</v>
      </c>
      <c r="V142">
        <f ca="1"/>
        <v>0</v>
      </c>
      <c r="W142">
        <f ca="1"/>
        <v>0</v>
      </c>
      <c r="X142">
        <f ca="1"/>
        <v>0</v>
      </c>
      <c r="Y142">
        <f ca="1"/>
        <v>0</v>
      </c>
      <c r="Z142">
        <f ca="1"/>
        <v>0</v>
      </c>
      <c r="AA142">
        <f ca="1"/>
        <v>0</v>
      </c>
      <c r="AB142">
        <f ca="1"/>
        <v>0</v>
      </c>
      <c r="AC142">
        <f ca="1"/>
        <v>0</v>
      </c>
      <c r="AD142">
        <f ca="1"/>
        <v>0</v>
      </c>
      <c r="AE142">
        <f ca="1"/>
        <v>0</v>
      </c>
      <c r="AF142">
        <f ca="1"/>
        <v>0</v>
      </c>
      <c r="AG142">
        <f ca="1"/>
        <v>0</v>
      </c>
      <c r="AH142">
        <f ca="1"/>
        <v>0</v>
      </c>
      <c r="AI142">
        <f ca="1"/>
        <v>0</v>
      </c>
      <c r="AJ142">
        <f ca="1"/>
        <v>0</v>
      </c>
    </row>
  </sheetData>
  <phoneticPr fontId="1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68"/>
  <sheetViews>
    <sheetView workbookViewId="0"/>
  </sheetViews>
  <sheetFormatPr defaultColWidth="9" defaultRowHeight="18.75"/>
  <sheetData>
    <row r="1" spans="1:42">
      <c r="A1" t="str" cm="1">
        <f t="array" aca="1" ref="A1:AP1068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37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35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56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57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37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31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33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29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28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1440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430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29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62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30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7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41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35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45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>
        <f ca="1"/>
        <v>78</v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63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30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35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34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33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34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37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31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32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37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34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41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退社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30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45982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34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29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31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28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33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IH技術開発部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37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>
        <f ca="1"/>
        <v>52</v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31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36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>
        <f ca="1"/>
        <v>52</v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32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30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29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32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39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37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36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46017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30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29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30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32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39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30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39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28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30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退社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498-0017</v>
      </c>
      <c r="AA229" t="str">
        <f ca="1"/>
        <v>愛知県弥富市前ケ須勘助走34-1</v>
      </c>
      <c r="AB229" t="str">
        <f ca="1"/>
        <v>ｱﾄﾚA101</v>
      </c>
      <c r="AC229" t="str">
        <f ca="1"/>
        <v>個人</v>
      </c>
      <c r="AD229">
        <f ca="1"/>
        <v>44531</v>
      </c>
      <c r="AE229">
        <f ca="1"/>
        <v>45947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30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28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38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44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581-0094</v>
      </c>
      <c r="AA242" t="str">
        <f ca="1"/>
        <v>大坂府八尾市志紀町西1丁目3番地</v>
      </c>
      <c r="AB242" t="str">
        <f ca="1"/>
        <v>府営住宅6-1003号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62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43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33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37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33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29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56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31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29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29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47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退社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33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45950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37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33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34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28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29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30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31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33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ヤカベ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30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32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34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28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32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29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30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33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31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32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退社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 t="str">
        <f ca="1"/>
        <v/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46017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28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30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230910</v>
      </c>
      <c r="C346">
        <f ca="1"/>
        <v>5400</v>
      </c>
      <c r="D346" t="str">
        <f ca="1"/>
        <v>加藤木材工業 本社</v>
      </c>
      <c r="E346" t="str">
        <f ca="1"/>
        <v>生産2部</v>
      </c>
      <c r="F346" t="str">
        <f ca="1"/>
        <v>生産課</v>
      </c>
      <c r="G346" t="str">
        <f ca="1"/>
        <v>機械オペレーター及び機械メンテナンス他付随する業務</v>
      </c>
      <c r="H346" t="str">
        <f ca="1"/>
        <v>TRAN THANH VAN</v>
      </c>
      <c r="I346" t="str">
        <f ca="1"/>
        <v>チャン　タン　バン</v>
      </c>
      <c r="J346" t="str">
        <f ca="1"/>
        <v>男</v>
      </c>
      <c r="K346" t="str">
        <f ca="1"/>
        <v>ﾍﾞﾄﾅﾑ</v>
      </c>
      <c r="L346">
        <f ca="1"/>
        <v>36274</v>
      </c>
      <c r="M346">
        <f ca="1"/>
        <v>26</v>
      </c>
      <c r="N346">
        <f ca="1"/>
        <v>1300</v>
      </c>
      <c r="O346">
        <f ca="1"/>
        <v>0</v>
      </c>
      <c r="P346">
        <f ca="1"/>
        <v>1700</v>
      </c>
      <c r="Q346">
        <f ca="1"/>
        <v>0</v>
      </c>
      <c r="R346">
        <f ca="1"/>
        <v>400</v>
      </c>
      <c r="S346">
        <f ca="1"/>
        <v>260000</v>
      </c>
      <c r="T346">
        <f ca="1"/>
        <v>13039</v>
      </c>
      <c r="U346" t="str">
        <f ca="1"/>
        <v>0</v>
      </c>
      <c r="V346">
        <f ca="1"/>
        <v>23790</v>
      </c>
      <c r="W346">
        <f ca="1"/>
        <v>47048</v>
      </c>
      <c r="X346" t="str">
        <f ca="1"/>
        <v/>
      </c>
      <c r="Y346" t="str">
        <f ca="1"/>
        <v>技術・人文知識・国際業務</v>
      </c>
      <c r="Z346" t="str">
        <f ca="1"/>
        <v>437-0015</v>
      </c>
      <c r="AA346" t="str">
        <f ca="1"/>
        <v>静岡県袋井市旭町2-7-5</v>
      </c>
      <c r="AB346" t="str">
        <f ca="1"/>
        <v>ﾌｨﾌﾃｨⅡ102</v>
      </c>
      <c r="AC346">
        <f ca="1"/>
        <v>0</v>
      </c>
      <c r="AD346">
        <f ca="1"/>
        <v>45719</v>
      </c>
      <c r="AE346">
        <f ca="1"/>
        <v>0</v>
      </c>
      <c r="AF346">
        <f ca="1"/>
        <v>0</v>
      </c>
      <c r="AG346">
        <f ca="1"/>
        <v>45719</v>
      </c>
      <c r="AH346" t="str">
        <f ca="1"/>
        <v>3/18林</v>
      </c>
      <c r="AI346">
        <f ca="1"/>
        <v>0</v>
      </c>
      <c r="AJ346">
        <f ca="1"/>
        <v>45719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29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220915</v>
      </c>
      <c r="C354">
        <f ca="1"/>
        <v>5482</v>
      </c>
      <c r="D354" t="str">
        <f ca="1"/>
        <v>加藤木材工業 本社</v>
      </c>
      <c r="E354" t="str">
        <f ca="1"/>
        <v>生産企画部</v>
      </c>
      <c r="F354" t="str">
        <f ca="1"/>
        <v>資材課</v>
      </c>
      <c r="G354" t="str">
        <f ca="1"/>
        <v>機械オペレーター及び機械メンテナンス他付随する業務</v>
      </c>
      <c r="H354" t="str">
        <f ca="1"/>
        <v>BUI VAN DOAN</v>
      </c>
      <c r="I354" t="str">
        <f ca="1"/>
        <v>ブイ　ヴァン　ドアン</v>
      </c>
      <c r="J354" t="str">
        <f ca="1"/>
        <v>男</v>
      </c>
      <c r="K354" t="str">
        <f ca="1"/>
        <v>ﾍﾞﾄﾅﾑ</v>
      </c>
      <c r="L354">
        <f ca="1"/>
        <v>31900</v>
      </c>
      <c r="M354">
        <f ca="1"/>
        <v>38</v>
      </c>
      <c r="N354">
        <f ca="1"/>
        <v>1330</v>
      </c>
      <c r="O354" t="str">
        <f ca="1"/>
        <v>2025/5/21～1300円⇒1330円</v>
      </c>
      <c r="P354">
        <f ca="1"/>
        <v>1745</v>
      </c>
      <c r="Q354" t="str">
        <f ca="1"/>
        <v>2025/5/21~1700円⇒1745円</v>
      </c>
      <c r="R354">
        <f ca="1"/>
        <v>415</v>
      </c>
      <c r="S354">
        <f ca="1"/>
        <v>280000</v>
      </c>
      <c r="T354">
        <f ca="1"/>
        <v>14042</v>
      </c>
      <c r="U354" t="str">
        <f ca="1"/>
        <v>0</v>
      </c>
      <c r="V354">
        <f ca="1"/>
        <v>25620</v>
      </c>
      <c r="W354">
        <f ca="1"/>
        <v>46164</v>
      </c>
      <c r="X354" t="str">
        <f ca="1"/>
        <v/>
      </c>
      <c r="Y354" t="str">
        <f ca="1"/>
        <v>技術・人文知識・国際業務</v>
      </c>
      <c r="Z354" t="str">
        <f ca="1"/>
        <v>485-0826</v>
      </c>
      <c r="AA354" t="str">
        <f ca="1"/>
        <v>愛知県小牧市大字東田中830番地1</v>
      </c>
      <c r="AB354" t="str">
        <f ca="1"/>
        <v>県住4号棟307号</v>
      </c>
      <c r="AC354">
        <f ca="1"/>
        <v>44820</v>
      </c>
      <c r="AD354">
        <f ca="1"/>
        <v>44823</v>
      </c>
      <c r="AE354">
        <f ca="1"/>
        <v>0</v>
      </c>
      <c r="AF354">
        <f ca="1"/>
        <v>0</v>
      </c>
      <c r="AG354" t="str">
        <f ca="1"/>
        <v>22.10.01</v>
      </c>
      <c r="AH354" t="str">
        <f ca="1"/>
        <v>9/21林</v>
      </c>
      <c r="AI354">
        <f ca="1"/>
        <v>0</v>
      </c>
      <c r="AJ354">
        <f ca="1"/>
        <v>44823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27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30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>
        <f ca="1"/>
        <v>68</v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35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28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28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退社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45975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 育休後復帰無で退社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36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27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37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退社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45961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30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退社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28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45960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30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32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39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35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29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営業部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27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221010</v>
      </c>
      <c r="C438">
        <f ca="1"/>
        <v>5501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HUYNH TRUNG TUYEN</v>
      </c>
      <c r="I438" t="str">
        <f ca="1"/>
        <v>フイン　チュン　トウエン</v>
      </c>
      <c r="J438" t="str">
        <f ca="1"/>
        <v>男</v>
      </c>
      <c r="K438" t="str">
        <f ca="1"/>
        <v>ﾍﾞﾄﾅﾑ</v>
      </c>
      <c r="L438">
        <f ca="1"/>
        <v>35133</v>
      </c>
      <c r="M438">
        <f ca="1"/>
        <v>29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170000</v>
      </c>
      <c r="T438">
        <f ca="1"/>
        <v>8525</v>
      </c>
      <c r="U438" t="str">
        <f ca="1"/>
        <v>0</v>
      </c>
      <c r="V438">
        <f ca="1"/>
        <v>15555</v>
      </c>
      <c r="W438">
        <f ca="1"/>
        <v>46900</v>
      </c>
      <c r="X438" t="str">
        <f ca="1"/>
        <v/>
      </c>
      <c r="Y438" t="str">
        <f ca="1"/>
        <v>技術・人文知識・国際業務</v>
      </c>
      <c r="Z438" t="str">
        <f ca="1"/>
        <v>486-0806</v>
      </c>
      <c r="AA438" t="str">
        <f ca="1"/>
        <v>愛知県春日井市大手田酉町1-5-15</v>
      </c>
      <c r="AB438" t="str">
        <f ca="1"/>
        <v>ｻﾝｳﾞｨﾚｯｼﾞ91-205</v>
      </c>
      <c r="AC438">
        <f ca="1"/>
        <v>0</v>
      </c>
      <c r="AD438">
        <f ca="1"/>
        <v>45894</v>
      </c>
      <c r="AE438">
        <f ca="1"/>
        <v>0</v>
      </c>
      <c r="AF438">
        <f ca="1"/>
        <v>0</v>
      </c>
      <c r="AG438">
        <f ca="1"/>
        <v>45894</v>
      </c>
      <c r="AH438" t="str">
        <f ca="1"/>
        <v>9/19林</v>
      </c>
      <c r="AI438">
        <f ca="1"/>
        <v>0</v>
      </c>
      <c r="AJ438">
        <f ca="1"/>
        <v>45894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31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25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25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25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28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30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>
        <f ca="1"/>
        <v>52</v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30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31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退社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45989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41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35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26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47102</v>
      </c>
      <c r="X470" t="str">
        <f ca="1"/>
        <v/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24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>
        <f ca="1"/>
        <v>52</v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28</v>
      </c>
      <c r="N476">
        <f ca="1"/>
        <v>1320</v>
      </c>
      <c r="O476">
        <f ca="1"/>
        <v>0</v>
      </c>
      <c r="P476">
        <f ca="1"/>
        <v>1700</v>
      </c>
      <c r="Q476">
        <f ca="1"/>
        <v>0</v>
      </c>
      <c r="R476">
        <f ca="1"/>
        <v>380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 t="str">
        <f ca="1"/>
        <v>期限過ぎてます! 13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28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4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47106</v>
      </c>
      <c r="X479" t="str">
        <f ca="1"/>
        <v/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25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47106</v>
      </c>
      <c r="X482" t="str">
        <f ca="1"/>
        <v/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28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 t="str">
        <f ca="1"/>
        <v>期限過ぎてます! 8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230102</v>
      </c>
      <c r="C487">
        <f ca="1"/>
        <v>5519</v>
      </c>
      <c r="D487" t="str">
        <f ca="1"/>
        <v>加藤木材工業 春日井</v>
      </c>
      <c r="E487" t="str">
        <f ca="1"/>
        <v>生産部</v>
      </c>
      <c r="F487" t="str">
        <f ca="1"/>
        <v>加工課</v>
      </c>
      <c r="G487" t="str">
        <f ca="1"/>
        <v>機械オペレーター及び機械メンテナンス他付随する業務</v>
      </c>
      <c r="H487" t="str">
        <f ca="1"/>
        <v>NGUYEN THI QUYEN</v>
      </c>
      <c r="I487" t="str">
        <f ca="1"/>
        <v>グエン　ティ　クエン</v>
      </c>
      <c r="J487" t="str">
        <f ca="1"/>
        <v>女</v>
      </c>
      <c r="K487" t="str">
        <f ca="1"/>
        <v>ﾍﾞﾄﾅﾑ</v>
      </c>
      <c r="L487">
        <f ca="1"/>
        <v>33671</v>
      </c>
      <c r="M487">
        <f ca="1"/>
        <v>33</v>
      </c>
      <c r="N487">
        <f ca="1"/>
        <v>1330</v>
      </c>
      <c r="O487" t="str">
        <f ca="1"/>
        <v>2025/5/21～1300円⇒1330円</v>
      </c>
      <c r="P487">
        <f ca="1"/>
        <v>1745</v>
      </c>
      <c r="Q487" t="str">
        <f ca="1"/>
        <v>2025/5/21~1700円⇒1745円</v>
      </c>
      <c r="R487">
        <f ca="1"/>
        <v>415</v>
      </c>
      <c r="S487">
        <f ca="1"/>
        <v>260000</v>
      </c>
      <c r="T487">
        <f ca="1"/>
        <v>13039</v>
      </c>
      <c r="U487" t="str">
        <f ca="1"/>
        <v>0</v>
      </c>
      <c r="V487">
        <f ca="1"/>
        <v>23790</v>
      </c>
      <c r="W487">
        <f ca="1"/>
        <v>46598</v>
      </c>
      <c r="X487" t="str">
        <f ca="1"/>
        <v/>
      </c>
      <c r="Y487" t="str">
        <f ca="1"/>
        <v>技術・人文知識・国際業務</v>
      </c>
      <c r="Z487" t="str">
        <f ca="1"/>
        <v>485-0041</v>
      </c>
      <c r="AA487" t="str">
        <f ca="1"/>
        <v>愛知県小牧市小牧大字3522番地</v>
      </c>
      <c r="AB487" t="str">
        <f ca="1"/>
        <v>ﾋﾞﾚｯｼﾞﾊｳｽ山北4号棟</v>
      </c>
      <c r="AC487" t="str">
        <f ca="1"/>
        <v>個人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23.1.6</v>
      </c>
      <c r="AH487" t="str">
        <f ca="1"/>
        <v>1/18林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230101</v>
      </c>
      <c r="C488">
        <f ca="1"/>
        <v>5520</v>
      </c>
      <c r="D488" t="str">
        <f ca="1"/>
        <v>加藤木材工業 本社</v>
      </c>
      <c r="E488" t="str">
        <f ca="1"/>
        <v>生産企画部</v>
      </c>
      <c r="F488" t="str">
        <f ca="1"/>
        <v>資材課</v>
      </c>
      <c r="G488" t="str">
        <f ca="1"/>
        <v>機械オペレーター及び機械メンテナンス他付随する業務</v>
      </c>
      <c r="H488" t="str">
        <f ca="1"/>
        <v>ZARATE SAKUDA SERGIO EDUARDO</v>
      </c>
      <c r="I488" t="str">
        <f ca="1"/>
        <v>サラテ　サクダ　セルヒオ　エドゥアルド</v>
      </c>
      <c r="J488" t="str">
        <f ca="1"/>
        <v>男</v>
      </c>
      <c r="K488" t="str">
        <f ca="1"/>
        <v>ﾍﾟﾙｰ</v>
      </c>
      <c r="L488">
        <f ca="1"/>
        <v>33164</v>
      </c>
      <c r="M488">
        <f ca="1"/>
        <v>35</v>
      </c>
      <c r="N488">
        <f ca="1"/>
        <v>1320</v>
      </c>
      <c r="O488" t="str">
        <f ca="1"/>
        <v>2025/5/21～1300円⇒1320円</v>
      </c>
      <c r="P488">
        <f ca="1"/>
        <v>1730</v>
      </c>
      <c r="Q488" t="str">
        <f ca="1"/>
        <v>2025/5/21~1700円⇒1730円</v>
      </c>
      <c r="R488">
        <f ca="1"/>
        <v>410</v>
      </c>
      <c r="S488">
        <f ca="1"/>
        <v>320000</v>
      </c>
      <c r="T488">
        <f ca="1"/>
        <v>16048</v>
      </c>
      <c r="U488" t="str">
        <f ca="1"/>
        <v>0</v>
      </c>
      <c r="V488">
        <f ca="1"/>
        <v>29280</v>
      </c>
      <c r="W488">
        <f ca="1"/>
        <v>46529</v>
      </c>
      <c r="X488" t="str">
        <f ca="1"/>
        <v/>
      </c>
      <c r="Y488" t="str">
        <f ca="1"/>
        <v>定住者</v>
      </c>
      <c r="Z488" t="str">
        <f ca="1"/>
        <v>486-0904</v>
      </c>
      <c r="AA488" t="str">
        <f ca="1"/>
        <v>愛知県春日井市宮町2-3-16</v>
      </c>
      <c r="AB488" t="str">
        <f ca="1"/>
        <v>ﾘﾝﾋﾟｱ長斉203</v>
      </c>
      <c r="AC488">
        <f ca="1"/>
        <v>44924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23.2.1</v>
      </c>
      <c r="AH488" t="str">
        <f ca="1"/>
        <v>1/16林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40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>
        <f ca="1"/>
        <v>2067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25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退社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45995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退社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45990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28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>
        <f ca="1"/>
        <v>52</v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29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27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25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28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32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28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25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29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26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28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1320</v>
      </c>
      <c r="O551">
        <f ca="1"/>
        <v>0</v>
      </c>
      <c r="P551">
        <f ca="1"/>
        <v>1740</v>
      </c>
      <c r="Q551">
        <f ca="1"/>
        <v>0</v>
      </c>
      <c r="R551">
        <f ca="1"/>
        <v>420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25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280000</v>
      </c>
      <c r="T568">
        <f ca="1"/>
        <v>14042</v>
      </c>
      <c r="U568" t="str">
        <f ca="1"/>
        <v>0</v>
      </c>
      <c r="V568">
        <f ca="1"/>
        <v>25620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300000</v>
      </c>
      <c r="T570">
        <f ca="1"/>
        <v>15045</v>
      </c>
      <c r="U570" t="str">
        <f ca="1"/>
        <v>0</v>
      </c>
      <c r="V570">
        <f ca="1"/>
        <v>27450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24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300000</v>
      </c>
      <c r="T571">
        <f ca="1"/>
        <v>15045</v>
      </c>
      <c r="U571" t="str">
        <f ca="1"/>
        <v>0</v>
      </c>
      <c r="V571">
        <f ca="1"/>
        <v>27450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41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220504</v>
      </c>
      <c r="C575">
        <f ca="1"/>
        <v>5547</v>
      </c>
      <c r="D575" t="str">
        <f ca="1"/>
        <v>加藤木材工業 本社</v>
      </c>
      <c r="E575" t="str">
        <f ca="1"/>
        <v>生産1部</v>
      </c>
      <c r="F575" t="str">
        <f ca="1"/>
        <v>2課</v>
      </c>
      <c r="G575" t="str">
        <f ca="1"/>
        <v>機械オペレーター及び機械メンテナンス他付随する業務</v>
      </c>
      <c r="H575" t="str">
        <f ca="1"/>
        <v>VU DINH SON</v>
      </c>
      <c r="I575" t="str">
        <f ca="1"/>
        <v>ヴー　ディン　ソン</v>
      </c>
      <c r="J575" t="str">
        <f ca="1"/>
        <v>男</v>
      </c>
      <c r="K575" t="str">
        <f ca="1"/>
        <v>ﾍﾞﾄﾅﾑ</v>
      </c>
      <c r="L575">
        <f ca="1"/>
        <v>35828</v>
      </c>
      <c r="M575">
        <f ca="1"/>
        <v>27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280000</v>
      </c>
      <c r="T575">
        <f ca="1"/>
        <v>14042</v>
      </c>
      <c r="U575" t="str">
        <f ca="1"/>
        <v>0</v>
      </c>
      <c r="V575">
        <f ca="1"/>
        <v>25620</v>
      </c>
      <c r="W575">
        <f ca="1"/>
        <v>46536</v>
      </c>
      <c r="X575" t="str">
        <f ca="1"/>
        <v/>
      </c>
      <c r="Y575" t="str">
        <f ca="1"/>
        <v>技術・人文知識・国際業務</v>
      </c>
      <c r="Z575" t="str">
        <f ca="1"/>
        <v>486-0904</v>
      </c>
      <c r="AA575" t="str">
        <f ca="1"/>
        <v>愛知県春日井市宮町2-3-16</v>
      </c>
      <c r="AB575" t="str">
        <f ca="1"/>
        <v>ﾘﾝﾋﾟｱ長斉302</v>
      </c>
      <c r="AC575">
        <f ca="1"/>
        <v>45025</v>
      </c>
      <c r="AD575">
        <f ca="1"/>
        <v>44690</v>
      </c>
      <c r="AE575">
        <f ca="1"/>
        <v>0</v>
      </c>
      <c r="AF575">
        <f ca="1"/>
        <v>0</v>
      </c>
      <c r="AG575" t="str">
        <f ca="1"/>
        <v>22.07.01</v>
      </c>
      <c r="AH575" t="str">
        <f ca="1"/>
        <v>5/17原</v>
      </c>
      <c r="AI575" t="str">
        <f ca="1"/>
        <v>2022/5/9～2022/4/8まで高雄本社所属　2023/4/10~加藤木材に移動</v>
      </c>
      <c r="AJ575">
        <f ca="1"/>
        <v>44690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29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280000</v>
      </c>
      <c r="T578">
        <f ca="1"/>
        <v>14042</v>
      </c>
      <c r="U578" t="str">
        <f ca="1"/>
        <v>0</v>
      </c>
      <c r="V578">
        <f ca="1"/>
        <v>25620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1320</v>
      </c>
      <c r="O579">
        <f ca="1"/>
        <v>0</v>
      </c>
      <c r="P579">
        <f ca="1"/>
        <v>1720</v>
      </c>
      <c r="Q579">
        <f ca="1"/>
        <v>0</v>
      </c>
      <c r="R579">
        <f ca="1"/>
        <v>400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280000</v>
      </c>
      <c r="T580">
        <f ca="1"/>
        <v>14042</v>
      </c>
      <c r="U580" t="str">
        <f ca="1"/>
        <v>0</v>
      </c>
      <c r="V580">
        <f ca="1"/>
        <v>25620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26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47024</v>
      </c>
      <c r="X588" t="str">
        <f ca="1"/>
        <v/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38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220511</v>
      </c>
      <c r="C593">
        <f ca="1"/>
        <v>5548</v>
      </c>
      <c r="D593" t="str">
        <f ca="1"/>
        <v>加藤木材工業 本社</v>
      </c>
      <c r="E593" t="str">
        <f ca="1"/>
        <v>生産2部</v>
      </c>
      <c r="F593" t="str">
        <f ca="1"/>
        <v>生産課</v>
      </c>
      <c r="G593" t="str">
        <f ca="1"/>
        <v>機械オペレーター及び機械メンテナンス他付随する業務</v>
      </c>
      <c r="H593" t="str">
        <f ca="1"/>
        <v>DUONG VAN TOAN</v>
      </c>
      <c r="I593" t="str">
        <f ca="1"/>
        <v>ズオン　ヴァン　トアン</v>
      </c>
      <c r="J593" t="str">
        <f ca="1"/>
        <v>男</v>
      </c>
      <c r="K593" t="str">
        <f ca="1"/>
        <v>ﾍﾞﾄﾅﾑ</v>
      </c>
      <c r="L593">
        <f ca="1"/>
        <v>34305</v>
      </c>
      <c r="M593">
        <f ca="1"/>
        <v>32</v>
      </c>
      <c r="N593">
        <f ca="1"/>
        <v>1350</v>
      </c>
      <c r="O593" t="str">
        <f ca="1"/>
        <v>2025/5/21～1300円⇒1350円</v>
      </c>
      <c r="P593">
        <f ca="1"/>
        <v>1775</v>
      </c>
      <c r="Q593" t="str">
        <f ca="1"/>
        <v>2025/5/21~1700円⇒1775円</v>
      </c>
      <c r="R593">
        <f ca="1"/>
        <v>425</v>
      </c>
      <c r="S593">
        <f ca="1"/>
        <v>280000</v>
      </c>
      <c r="T593">
        <f ca="1"/>
        <v>14042</v>
      </c>
      <c r="U593" t="str">
        <f ca="1"/>
        <v>0</v>
      </c>
      <c r="V593">
        <f ca="1"/>
        <v>25620</v>
      </c>
      <c r="W593">
        <f ca="1"/>
        <v>46536</v>
      </c>
      <c r="X593" t="str">
        <f ca="1"/>
        <v/>
      </c>
      <c r="Y593" t="str">
        <f ca="1"/>
        <v>技術・人文知識・国際業務</v>
      </c>
      <c r="Z593" t="str">
        <f ca="1"/>
        <v>486-0904</v>
      </c>
      <c r="AA593" t="str">
        <f ca="1"/>
        <v>愛知県春日井市宮町2-3-16</v>
      </c>
      <c r="AB593" t="str">
        <f ca="1"/>
        <v>ﾘﾝﾋﾟｱ長斉302</v>
      </c>
      <c r="AC593">
        <f ca="1"/>
        <v>45025</v>
      </c>
      <c r="AD593">
        <f ca="1"/>
        <v>44692</v>
      </c>
      <c r="AE593">
        <f ca="1"/>
        <v>0</v>
      </c>
      <c r="AF593">
        <f ca="1"/>
        <v>0</v>
      </c>
      <c r="AG593" t="str">
        <f ca="1"/>
        <v>22.07.01</v>
      </c>
      <c r="AH593" t="str">
        <f ca="1"/>
        <v>5/19林</v>
      </c>
      <c r="AI593" t="str">
        <f ca="1"/>
        <v>2022/5/9～2022/3/30まで高雄本社所属　2023/4/10~加藤木材に移動</v>
      </c>
      <c r="AJ593">
        <f ca="1"/>
        <v>44692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34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29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退社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24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47001</v>
      </c>
      <c r="X615" t="str">
        <f ca="1"/>
        <v/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45961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24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38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230602</v>
      </c>
      <c r="C619">
        <f ca="1"/>
        <v>5570</v>
      </c>
      <c r="D619" t="str">
        <f ca="1"/>
        <v>加藤木材工業 春日井</v>
      </c>
      <c r="E619" t="str">
        <f ca="1"/>
        <v>金物事業部</v>
      </c>
      <c r="F619" t="str">
        <f ca="1"/>
        <v>生産課</v>
      </c>
      <c r="G619" t="str">
        <f ca="1"/>
        <v>機械オペレーター及び機械メンテナンス他付随する業務</v>
      </c>
      <c r="H619" t="str">
        <f ca="1"/>
        <v>NGUYEN VAN DU</v>
      </c>
      <c r="I619" t="str">
        <f ca="1"/>
        <v>グエン　ヴァン　ズ</v>
      </c>
      <c r="J619" t="str">
        <f ca="1"/>
        <v>男</v>
      </c>
      <c r="K619" t="str">
        <f ca="1"/>
        <v>ﾍﾞﾄﾅﾑ</v>
      </c>
      <c r="L619">
        <f ca="1"/>
        <v>33704</v>
      </c>
      <c r="M619">
        <f ca="1"/>
        <v>33</v>
      </c>
      <c r="N619">
        <f ca="1"/>
        <v>1330</v>
      </c>
      <c r="O619" t="str">
        <f ca="1"/>
        <v>2025/5/21～1300円⇒1330円</v>
      </c>
      <c r="P619">
        <f ca="1"/>
        <v>1745</v>
      </c>
      <c r="Q619" t="str">
        <f ca="1"/>
        <v>2025/5/21~1700円⇒1745円</v>
      </c>
      <c r="R619">
        <f ca="1"/>
        <v>415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46361</v>
      </c>
      <c r="X619" t="str">
        <f ca="1"/>
        <v/>
      </c>
      <c r="Y619" t="str">
        <f ca="1"/>
        <v>技術・人文知識・国際業務</v>
      </c>
      <c r="Z619" t="str">
        <f ca="1"/>
        <v>485-0832</v>
      </c>
      <c r="AA619" t="str">
        <f ca="1"/>
        <v>愛知県小牧市応時1丁目66番地</v>
      </c>
      <c r="AB619" t="str">
        <f ca="1"/>
        <v>ﾌﾚｽｶｲﾄｳ301</v>
      </c>
      <c r="AC619">
        <f ca="1"/>
        <v>45077</v>
      </c>
      <c r="AD619">
        <f ca="1"/>
        <v>45082</v>
      </c>
      <c r="AE619">
        <f ca="1"/>
        <v>0</v>
      </c>
      <c r="AF619">
        <f ca="1"/>
        <v>0</v>
      </c>
      <c r="AG619" t="str">
        <f ca="1"/>
        <v>23.6.5</v>
      </c>
      <c r="AH619" t="str">
        <f ca="1"/>
        <v>6/14林</v>
      </c>
      <c r="AI619">
        <f ca="1"/>
        <v>0</v>
      </c>
      <c r="AJ619">
        <f ca="1"/>
        <v>45082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29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35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1320</v>
      </c>
      <c r="O627">
        <f ca="1"/>
        <v>0</v>
      </c>
      <c r="P627">
        <f ca="1"/>
        <v>1680</v>
      </c>
      <c r="Q627">
        <f ca="1"/>
        <v>0</v>
      </c>
      <c r="R627">
        <f ca="1"/>
        <v>360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28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38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退社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45991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1320</v>
      </c>
      <c r="O636">
        <f ca="1"/>
        <v>0</v>
      </c>
      <c r="P636">
        <f ca="1"/>
        <v>1700</v>
      </c>
      <c r="Q636">
        <f ca="1"/>
        <v>0</v>
      </c>
      <c r="R636">
        <f ca="1"/>
        <v>380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47033</v>
      </c>
      <c r="X636" t="str">
        <f ca="1"/>
        <v/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1310</v>
      </c>
      <c r="O637">
        <f ca="1"/>
        <v>0</v>
      </c>
      <c r="P637">
        <f ca="1"/>
        <v>1700</v>
      </c>
      <c r="Q637">
        <f ca="1"/>
        <v>0</v>
      </c>
      <c r="R637">
        <f ca="1"/>
        <v>390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1310</v>
      </c>
      <c r="O638">
        <f ca="1"/>
        <v>0</v>
      </c>
      <c r="P638">
        <f ca="1"/>
        <v>1690</v>
      </c>
      <c r="Q638">
        <f ca="1"/>
        <v>0</v>
      </c>
      <c r="R638">
        <f ca="1"/>
        <v>380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47023</v>
      </c>
      <c r="X638" t="str">
        <f ca="1"/>
        <v/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1320</v>
      </c>
      <c r="O639">
        <f ca="1"/>
        <v>0</v>
      </c>
      <c r="P639">
        <f ca="1"/>
        <v>1690</v>
      </c>
      <c r="Q639">
        <f ca="1"/>
        <v>0</v>
      </c>
      <c r="R639">
        <f ca="1"/>
        <v>370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1310</v>
      </c>
      <c r="O640">
        <f ca="1"/>
        <v>0</v>
      </c>
      <c r="P640">
        <f ca="1"/>
        <v>1680</v>
      </c>
      <c r="Q640">
        <f ca="1"/>
        <v>0</v>
      </c>
      <c r="R640">
        <f ca="1"/>
        <v>370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1320</v>
      </c>
      <c r="O642">
        <f ca="1"/>
        <v>0</v>
      </c>
      <c r="P642">
        <f ca="1"/>
        <v>1700</v>
      </c>
      <c r="Q642">
        <f ca="1"/>
        <v>0</v>
      </c>
      <c r="R642">
        <f ca="1"/>
        <v>380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46291</v>
      </c>
      <c r="X642" t="str">
        <f ca="1"/>
        <v/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1310</v>
      </c>
      <c r="O643">
        <f ca="1"/>
        <v>0</v>
      </c>
      <c r="P643">
        <f ca="1"/>
        <v>1680</v>
      </c>
      <c r="Q643">
        <f ca="1"/>
        <v>0</v>
      </c>
      <c r="R643">
        <f ca="1"/>
        <v>370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46291</v>
      </c>
      <c r="X643" t="str">
        <f ca="1"/>
        <v/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退社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46291</v>
      </c>
      <c r="X644" t="str">
        <f ca="1"/>
        <v/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45989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28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26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47058</v>
      </c>
      <c r="X661" t="str">
        <f ca="1"/>
        <v/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25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47058</v>
      </c>
      <c r="X662" t="str">
        <f ca="1"/>
        <v/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47058</v>
      </c>
      <c r="X665" t="str">
        <f ca="1"/>
        <v/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47058</v>
      </c>
      <c r="X666" t="str">
        <f ca="1"/>
        <v/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47084</v>
      </c>
      <c r="X667" t="str">
        <f ca="1"/>
        <v/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47058</v>
      </c>
      <c r="X668" t="str">
        <f ca="1"/>
        <v/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>
        <f ca="1"/>
        <v>67</v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 t="str">
        <f ca="1"/>
        <v>期限過ぎてます! 30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47072</v>
      </c>
      <c r="X676" t="str">
        <f ca="1"/>
        <v/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25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26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47084</v>
      </c>
      <c r="X685" t="str">
        <f ca="1"/>
        <v/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47087</v>
      </c>
      <c r="X686" t="str">
        <f ca="1"/>
        <v/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47084</v>
      </c>
      <c r="X687" t="str">
        <f ca="1"/>
        <v/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47084</v>
      </c>
      <c r="X688" t="str">
        <f ca="1"/>
        <v/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26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47084</v>
      </c>
      <c r="X692" t="str">
        <f ca="1"/>
        <v/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47084</v>
      </c>
      <c r="X693" t="str">
        <f ca="1"/>
        <v/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退社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 t="str">
        <f ca="1"/>
        <v/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45996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 t="str">
        <f ca="1"/>
        <v>期限過ぎてます! 9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退社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45967</v>
      </c>
      <c r="AF698">
        <f ca="1"/>
        <v>0</v>
      </c>
      <c r="AG698" t="str">
        <f ca="1"/>
        <v>23.12.18</v>
      </c>
      <c r="AH698" t="str">
        <f ca="1"/>
        <v>12/27林</v>
      </c>
      <c r="AI698" t="str">
        <f ca="1"/>
        <v>育休復帰後2025/11/7～請負へ異動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39</v>
      </c>
      <c r="N703">
        <f ca="1"/>
        <v>1420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430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709-2134</v>
      </c>
      <c r="AA703" t="str">
        <f ca="1"/>
        <v>岡山県岡山市北区御津下田77-3</v>
      </c>
      <c r="AB703" t="str">
        <f ca="1"/>
        <v>ﾋﾞﾚｯｼﾞﾊｳｽ宇甘川2　308号</v>
      </c>
      <c r="AC703" t="str">
        <f ca="1"/>
        <v>個人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>
        <f ca="1"/>
        <v>52</v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1320</v>
      </c>
      <c r="O706">
        <f ca="1"/>
        <v>0</v>
      </c>
      <c r="P706">
        <f ca="1"/>
        <v>1680</v>
      </c>
      <c r="Q706">
        <f ca="1"/>
        <v>0</v>
      </c>
      <c r="R706">
        <f ca="1"/>
        <v>360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>
        <f ca="1"/>
        <v>52</v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>
        <f ca="1"/>
        <v>52</v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>
        <f ca="1"/>
        <v>52</v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>
        <f ca="1"/>
        <v>52</v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>
        <f ca="1"/>
        <v>52</v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>
        <f ca="1"/>
        <v>52</v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>
        <f ca="1"/>
        <v>52</v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>
        <f ca="1"/>
        <v>52</v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36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IH技術開発部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退社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45964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76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>
        <f ca="1"/>
        <v>67</v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23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25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退社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45908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32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25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25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1800</v>
      </c>
      <c r="Q744">
        <f ca="1"/>
        <v>0</v>
      </c>
      <c r="R744">
        <f ca="1"/>
        <v>500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24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31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 t="str">
        <f ca="1"/>
        <v>期限過ぎてます! 69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170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 t="str">
        <f ca="1"/>
        <v>期限過ぎてます! 0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30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47096</v>
      </c>
      <c r="X757" t="str">
        <f ca="1"/>
        <v/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47036</v>
      </c>
      <c r="X758" t="str">
        <f ca="1"/>
        <v/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24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24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29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47075</v>
      </c>
      <c r="X765" t="str">
        <f ca="1"/>
        <v/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>
        <f ca="1"/>
        <v>69</v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25</v>
      </c>
      <c r="N772">
        <f ca="1"/>
        <v>1310</v>
      </c>
      <c r="O772">
        <f ca="1"/>
        <v>0</v>
      </c>
      <c r="P772">
        <f ca="1"/>
        <v>1660</v>
      </c>
      <c r="Q772">
        <f ca="1"/>
        <v>0</v>
      </c>
      <c r="R772">
        <f ca="1"/>
        <v>350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47059</v>
      </c>
      <c r="X774" t="str">
        <f ca="1"/>
        <v/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25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>
        <f ca="1"/>
        <v>52</v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39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1800</v>
      </c>
      <c r="Q788">
        <f ca="1"/>
        <v>0</v>
      </c>
      <c r="R788">
        <f ca="1"/>
        <v>500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47048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47144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47072</v>
      </c>
      <c r="X793" t="str">
        <f ca="1"/>
        <v/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24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退社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26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27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山口県防府市大字浜方1087-2</v>
      </c>
      <c r="AB796" t="str">
        <f ca="1"/>
        <v>ﾏﾚ･ｻﾗﾝⅡ201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34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47058</v>
      </c>
      <c r="X798" t="str">
        <f ca="1"/>
        <v/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25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35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30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25</v>
      </c>
      <c r="N806">
        <f ca="1"/>
        <v>1300</v>
      </c>
      <c r="O806">
        <f ca="1"/>
        <v>0</v>
      </c>
      <c r="P806">
        <f ca="1"/>
        <v>1660</v>
      </c>
      <c r="Q806">
        <f ca="1"/>
        <v>0</v>
      </c>
      <c r="R806">
        <f ca="1"/>
        <v>360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230815</v>
      </c>
      <c r="C807">
        <f ca="1"/>
        <v>5579</v>
      </c>
      <c r="D807" t="str">
        <f ca="1"/>
        <v>加藤木材工業 春日井</v>
      </c>
      <c r="E807" t="str">
        <f ca="1"/>
        <v>生産部</v>
      </c>
      <c r="F807" t="str">
        <f ca="1"/>
        <v>加工課</v>
      </c>
      <c r="G807" t="str">
        <f ca="1"/>
        <v>機械オペレーター及び機械メンテナンス他付随する業務</v>
      </c>
      <c r="H807" t="str">
        <f ca="1"/>
        <v>NGUYEN VAN NGOC</v>
      </c>
      <c r="I807" t="str">
        <f ca="1"/>
        <v>グエン　ヴァン　ゴック</v>
      </c>
      <c r="J807" t="str">
        <f ca="1"/>
        <v>男</v>
      </c>
      <c r="K807" t="str">
        <f ca="1"/>
        <v>ﾍﾞﾄﾅﾑ</v>
      </c>
      <c r="L807">
        <f ca="1"/>
        <v>32314</v>
      </c>
      <c r="M807">
        <f ca="1"/>
        <v>37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240000</v>
      </c>
      <c r="T807">
        <f ca="1"/>
        <v>12036</v>
      </c>
      <c r="U807" t="str">
        <f ca="1"/>
        <v>0</v>
      </c>
      <c r="V807">
        <f ca="1"/>
        <v>21960</v>
      </c>
      <c r="W807">
        <f ca="1"/>
        <v>46548</v>
      </c>
      <c r="X807" t="str">
        <f ca="1"/>
        <v/>
      </c>
      <c r="Y807" t="str">
        <f ca="1"/>
        <v>技術・人文知識・国際業務</v>
      </c>
      <c r="Z807" t="str">
        <f ca="1"/>
        <v>486-0912</v>
      </c>
      <c r="AA807" t="str">
        <f ca="1"/>
        <v>愛知県春日井市高山町4丁目13-13</v>
      </c>
      <c r="AB807" t="str">
        <f ca="1"/>
        <v>ﾒｿﾞﾝ辻山105</v>
      </c>
      <c r="AC807">
        <f ca="1"/>
        <v>0</v>
      </c>
      <c r="AD807">
        <f ca="1"/>
        <v>45140</v>
      </c>
      <c r="AE807">
        <f ca="1"/>
        <v>0</v>
      </c>
      <c r="AF807">
        <f ca="1"/>
        <v>0</v>
      </c>
      <c r="AG807" t="str">
        <f ca="1"/>
        <v>23.8.2</v>
      </c>
      <c r="AH807" t="str">
        <f ca="1"/>
        <v>8/23林</v>
      </c>
      <c r="AI807">
        <f ca="1"/>
        <v>0</v>
      </c>
      <c r="AJ807">
        <f ca="1"/>
        <v>45140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37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山口県防府市大字浜方1087-2</v>
      </c>
      <c r="AB810" t="str">
        <f ca="1"/>
        <v>ﾏﾚ･ｻﾗﾝⅡ201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34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240805</v>
      </c>
      <c r="C814">
        <f ca="1"/>
        <v>5629</v>
      </c>
      <c r="D814" t="str">
        <f ca="1"/>
        <v>加藤木材工業 本社</v>
      </c>
      <c r="E814" t="str">
        <f ca="1"/>
        <v>生産2部</v>
      </c>
      <c r="F814" t="str">
        <f ca="1"/>
        <v>J加工2課</v>
      </c>
      <c r="G814" t="str">
        <f ca="1"/>
        <v>機械オペレーター及び機械メンテナンス他付随する業務</v>
      </c>
      <c r="H814" t="str">
        <f ca="1"/>
        <v>CAO VAN SON</v>
      </c>
      <c r="I814" t="str">
        <f ca="1"/>
        <v>カオ　ヴァン　ソン</v>
      </c>
      <c r="J814" t="str">
        <f ca="1"/>
        <v>男</v>
      </c>
      <c r="K814" t="str">
        <f ca="1"/>
        <v>ﾍﾞﾄﾅﾑ</v>
      </c>
      <c r="L814">
        <f ca="1"/>
        <v>33197</v>
      </c>
      <c r="M814">
        <f ca="1"/>
        <v>35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46990</v>
      </c>
      <c r="X814" t="str">
        <f ca="1"/>
        <v/>
      </c>
      <c r="Y814" t="str">
        <f ca="1"/>
        <v>技術・人文知識・国際業務</v>
      </c>
      <c r="Z814" t="str">
        <f ca="1"/>
        <v>485-0041</v>
      </c>
      <c r="AA814" t="str">
        <f ca="1"/>
        <v>愛知県小牧市小牧3522</v>
      </c>
      <c r="AB814" t="str">
        <f ca="1"/>
        <v>ﾋﾞﾚｯｼﾞﾊｳｽ山北5号棟205</v>
      </c>
      <c r="AC814" t="str">
        <f ca="1"/>
        <v>個人</v>
      </c>
      <c r="AD814">
        <f ca="1"/>
        <v>45509</v>
      </c>
      <c r="AE814">
        <f ca="1"/>
        <v>0</v>
      </c>
      <c r="AF814">
        <f ca="1"/>
        <v>0</v>
      </c>
      <c r="AG814">
        <f ca="1"/>
        <v>45509</v>
      </c>
      <c r="AH814" t="str">
        <f ca="1"/>
        <v>8/27林</v>
      </c>
      <c r="AI814">
        <f ca="1"/>
        <v>0</v>
      </c>
      <c r="AJ814">
        <f ca="1"/>
        <v>45509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33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退社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45983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29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45923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240801</v>
      </c>
      <c r="C820">
        <f ca="1"/>
        <v>5630</v>
      </c>
      <c r="D820" t="str">
        <f ca="1"/>
        <v>加藤木材工業 本社</v>
      </c>
      <c r="E820" t="str">
        <f ca="1"/>
        <v>生産管理部</v>
      </c>
      <c r="F820" t="str">
        <f ca="1"/>
        <v>品証安全環境管理課</v>
      </c>
      <c r="G820" t="str">
        <f ca="1"/>
        <v>機械オペレーター及び機械メンテナンス他付随する業務</v>
      </c>
      <c r="H820" t="str">
        <f ca="1"/>
        <v>NGUYEN THANH Y</v>
      </c>
      <c r="I820" t="str">
        <f ca="1"/>
        <v>グエン　タン　イー</v>
      </c>
      <c r="J820" t="str">
        <f ca="1"/>
        <v>男</v>
      </c>
      <c r="K820" t="str">
        <f ca="1"/>
        <v>ﾍﾞﾄﾅﾑ</v>
      </c>
      <c r="L820">
        <f ca="1"/>
        <v>35005</v>
      </c>
      <c r="M820">
        <f ca="1"/>
        <v>30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170000</v>
      </c>
      <c r="T820">
        <f ca="1"/>
        <v>8525</v>
      </c>
      <c r="U820" t="str">
        <f ca="1"/>
        <v>0</v>
      </c>
      <c r="V820">
        <f ca="1"/>
        <v>15555</v>
      </c>
      <c r="W820">
        <f ca="1"/>
        <v>46457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愛知県春日井市高山町2丁目32番地4</v>
      </c>
      <c r="AB820" t="str">
        <f ca="1"/>
        <v>ﾊﾟｰｸｻｲﾄﾞｽｽﾞｷ101</v>
      </c>
      <c r="AC820">
        <f ca="1"/>
        <v>0</v>
      </c>
      <c r="AD820">
        <f ca="1"/>
        <v>45894</v>
      </c>
      <c r="AE820">
        <f ca="1"/>
        <v>0</v>
      </c>
      <c r="AF820">
        <f ca="1"/>
        <v>0</v>
      </c>
      <c r="AG820">
        <f ca="1"/>
        <v>45894</v>
      </c>
      <c r="AH820" t="str">
        <f ca="1"/>
        <v>9/25林</v>
      </c>
      <c r="AI820">
        <f ca="1"/>
        <v>0</v>
      </c>
      <c r="AJ820">
        <f ca="1"/>
        <v>45894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1600</v>
      </c>
      <c r="O824">
        <f ca="1"/>
        <v>0</v>
      </c>
      <c r="P824">
        <f ca="1"/>
        <v>2100</v>
      </c>
      <c r="Q824">
        <f ca="1"/>
        <v>0</v>
      </c>
      <c r="R824">
        <f ca="1"/>
        <v>500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240811</v>
      </c>
      <c r="C827">
        <f ca="1"/>
        <v>5635</v>
      </c>
      <c r="D827" t="str">
        <f ca="1"/>
        <v>加藤木材工業 本社</v>
      </c>
      <c r="E827" t="str">
        <f ca="1"/>
        <v>生産1部</v>
      </c>
      <c r="F827" t="str">
        <f ca="1"/>
        <v>2課</v>
      </c>
      <c r="G827" t="str">
        <f ca="1"/>
        <v>機械オペレーター及び機械メンテナンス他付随する業務</v>
      </c>
      <c r="H827" t="str">
        <f ca="1"/>
        <v>NGUYEN BA HIEU</v>
      </c>
      <c r="I827" t="str">
        <f ca="1"/>
        <v>グエン　バー　ヒエウ</v>
      </c>
      <c r="J827" t="str">
        <f ca="1"/>
        <v>男</v>
      </c>
      <c r="K827" t="str">
        <f ca="1"/>
        <v>ﾍﾞﾄﾅﾑ</v>
      </c>
      <c r="L827">
        <f ca="1"/>
        <v>32633</v>
      </c>
      <c r="M827">
        <f ca="1"/>
        <v>36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280000</v>
      </c>
      <c r="T827">
        <f ca="1"/>
        <v>14042</v>
      </c>
      <c r="U827" t="str">
        <f ca="1"/>
        <v>0</v>
      </c>
      <c r="V827">
        <f ca="1"/>
        <v>25620</v>
      </c>
      <c r="W827">
        <f ca="1"/>
        <v>46170</v>
      </c>
      <c r="X827" t="str">
        <f ca="1"/>
        <v/>
      </c>
      <c r="Y827" t="str">
        <f ca="1"/>
        <v>技術・人文知識・国際業務</v>
      </c>
      <c r="Z827" t="str">
        <f ca="1"/>
        <v>482-0001</v>
      </c>
      <c r="AA827" t="str">
        <f ca="1"/>
        <v>愛知県岩倉市東新町仲浦１番地</v>
      </c>
      <c r="AB827" t="str">
        <f ca="1"/>
        <v>岩倉団地31棟407号</v>
      </c>
      <c r="AC827" t="str">
        <f ca="1"/>
        <v>個人</v>
      </c>
      <c r="AD827">
        <f ca="1"/>
        <v>45512</v>
      </c>
      <c r="AE827">
        <f ca="1"/>
        <v>0</v>
      </c>
      <c r="AF827">
        <f ca="1"/>
        <v>0</v>
      </c>
      <c r="AG827">
        <f ca="1"/>
        <v>45512</v>
      </c>
      <c r="AH827" t="str">
        <f ca="1"/>
        <v>8/28林</v>
      </c>
      <c r="AI827">
        <f ca="1"/>
        <v>0</v>
      </c>
      <c r="AJ827">
        <f ca="1"/>
        <v>45512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240815</v>
      </c>
      <c r="C829">
        <f ca="1"/>
        <v>5641</v>
      </c>
      <c r="D829" t="str">
        <f ca="1"/>
        <v>加藤木材工業 本社</v>
      </c>
      <c r="E829" t="str">
        <f ca="1"/>
        <v>生産2部</v>
      </c>
      <c r="F829" t="str">
        <f ca="1"/>
        <v>生産課</v>
      </c>
      <c r="G829" t="str">
        <f ca="1"/>
        <v>機械オペレーター及び機械メンテナンス他付随する業務</v>
      </c>
      <c r="H829" t="str">
        <f ca="1"/>
        <v>DANG VAN MUOI</v>
      </c>
      <c r="I829" t="str">
        <f ca="1"/>
        <v>ダン　バン　ムオイ</v>
      </c>
      <c r="J829" t="str">
        <f ca="1"/>
        <v>男</v>
      </c>
      <c r="K829" t="str">
        <f ca="1"/>
        <v>ﾍﾞﾄﾅﾑ</v>
      </c>
      <c r="L829">
        <f ca="1"/>
        <v>35383</v>
      </c>
      <c r="M829">
        <f ca="1"/>
        <v>29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260000</v>
      </c>
      <c r="T829">
        <f ca="1"/>
        <v>13039</v>
      </c>
      <c r="U829" t="str">
        <f ca="1"/>
        <v>0</v>
      </c>
      <c r="V829">
        <f ca="1"/>
        <v>23790</v>
      </c>
      <c r="W829">
        <f ca="1"/>
        <v>46217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45526</v>
      </c>
      <c r="AE829">
        <f ca="1"/>
        <v>0</v>
      </c>
      <c r="AF829">
        <f ca="1"/>
        <v>0</v>
      </c>
      <c r="AG829">
        <f ca="1"/>
        <v>45526</v>
      </c>
      <c r="AH829" t="str">
        <f ca="1"/>
        <v>9/13林</v>
      </c>
      <c r="AI829">
        <f ca="1"/>
        <v>0</v>
      </c>
      <c r="AJ829">
        <f ca="1"/>
        <v>45526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1300</v>
      </c>
      <c r="O830">
        <f ca="1"/>
        <v>0</v>
      </c>
      <c r="P830">
        <f ca="1"/>
        <v>1670</v>
      </c>
      <c r="Q830">
        <f ca="1"/>
        <v>0</v>
      </c>
      <c r="R830">
        <f ca="1"/>
        <v>370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1310</v>
      </c>
      <c r="O831">
        <f ca="1"/>
        <v>0</v>
      </c>
      <c r="P831">
        <f ca="1"/>
        <v>1670</v>
      </c>
      <c r="Q831">
        <f ca="1"/>
        <v>0</v>
      </c>
      <c r="R831">
        <f ca="1"/>
        <v>360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25</v>
      </c>
      <c r="N832">
        <f ca="1"/>
        <v>1300</v>
      </c>
      <c r="O832">
        <f ca="1"/>
        <v>0</v>
      </c>
      <c r="P832">
        <f ca="1"/>
        <v>1670</v>
      </c>
      <c r="Q832">
        <f ca="1"/>
        <v>0</v>
      </c>
      <c r="R832">
        <f ca="1"/>
        <v>370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29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1300</v>
      </c>
      <c r="O836">
        <f ca="1"/>
        <v>0</v>
      </c>
      <c r="P836">
        <f ca="1"/>
        <v>1660</v>
      </c>
      <c r="Q836">
        <f ca="1"/>
        <v>0</v>
      </c>
      <c r="R836">
        <f ca="1"/>
        <v>360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1300</v>
      </c>
      <c r="O837">
        <f ca="1"/>
        <v>0</v>
      </c>
      <c r="P837">
        <f ca="1"/>
        <v>1670</v>
      </c>
      <c r="Q837">
        <f ca="1"/>
        <v>0</v>
      </c>
      <c r="R837">
        <f ca="1"/>
        <v>370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>
        <f ca="1"/>
        <v>73</v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1300</v>
      </c>
      <c r="O846">
        <f ca="1"/>
        <v>0</v>
      </c>
      <c r="P846">
        <f ca="1"/>
        <v>1660</v>
      </c>
      <c r="Q846">
        <f ca="1"/>
        <v>0</v>
      </c>
      <c r="R846">
        <f ca="1"/>
        <v>360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46317</v>
      </c>
      <c r="X846" t="str">
        <f ca="1"/>
        <v/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1300</v>
      </c>
      <c r="O847">
        <f ca="1"/>
        <v>0</v>
      </c>
      <c r="P847">
        <f ca="1"/>
        <v>1700</v>
      </c>
      <c r="Q847">
        <f ca="1"/>
        <v>0</v>
      </c>
      <c r="R847">
        <f ca="1"/>
        <v>400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1300</v>
      </c>
      <c r="O848">
        <f ca="1"/>
        <v>0</v>
      </c>
      <c r="P848">
        <f ca="1"/>
        <v>1670</v>
      </c>
      <c r="Q848">
        <f ca="1"/>
        <v>0</v>
      </c>
      <c r="R848">
        <f ca="1"/>
        <v>370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30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1300</v>
      </c>
      <c r="O850">
        <f ca="1"/>
        <v>0</v>
      </c>
      <c r="P850">
        <f ca="1"/>
        <v>1650</v>
      </c>
      <c r="Q850">
        <f ca="1"/>
        <v>0</v>
      </c>
      <c r="R850">
        <f ca="1"/>
        <v>350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46317</v>
      </c>
      <c r="X850" t="str">
        <f ca="1"/>
        <v/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46316</v>
      </c>
      <c r="X851" t="str">
        <f ca="1"/>
        <v/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退社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45905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260000</v>
      </c>
      <c r="T857">
        <f ca="1"/>
        <v>13039</v>
      </c>
      <c r="U857" t="str">
        <f ca="1"/>
        <v>0</v>
      </c>
      <c r="V857">
        <f ca="1"/>
        <v>23790</v>
      </c>
      <c r="W857">
        <f ca="1"/>
        <v>46325</v>
      </c>
      <c r="X857" t="str">
        <f ca="1"/>
        <v/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25</v>
      </c>
      <c r="N858">
        <f ca="1"/>
        <v>1260</v>
      </c>
      <c r="O858">
        <f ca="1"/>
        <v>0</v>
      </c>
      <c r="P858">
        <f ca="1"/>
        <v>1670</v>
      </c>
      <c r="Q858">
        <f ca="1"/>
        <v>0</v>
      </c>
      <c r="R858">
        <f ca="1"/>
        <v>410</v>
      </c>
      <c r="S858">
        <f ca="1"/>
        <v>220000</v>
      </c>
      <c r="T858">
        <f ca="1"/>
        <v>11033</v>
      </c>
      <c r="U858" t="str">
        <f ca="1"/>
        <v>0</v>
      </c>
      <c r="V858">
        <f ca="1"/>
        <v>20130</v>
      </c>
      <c r="W858">
        <f ca="1"/>
        <v>46325</v>
      </c>
      <c r="X858" t="str">
        <f ca="1"/>
        <v/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24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46325</v>
      </c>
      <c r="X859" t="str">
        <f ca="1"/>
        <v/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46325</v>
      </c>
      <c r="X860" t="str">
        <f ca="1"/>
        <v/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24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46325</v>
      </c>
      <c r="X861" t="str">
        <f ca="1"/>
        <v/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25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46344</v>
      </c>
      <c r="X862" t="str">
        <f ca="1"/>
        <v/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27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260000</v>
      </c>
      <c r="T864">
        <f ca="1"/>
        <v>13039</v>
      </c>
      <c r="U864" t="str">
        <f ca="1"/>
        <v>0</v>
      </c>
      <c r="V864">
        <f ca="1"/>
        <v>23790</v>
      </c>
      <c r="W864">
        <f ca="1"/>
        <v>46358</v>
      </c>
      <c r="X864" t="str">
        <f ca="1"/>
        <v/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280000</v>
      </c>
      <c r="T867">
        <f ca="1"/>
        <v>14042</v>
      </c>
      <c r="U867" t="str">
        <f ca="1"/>
        <v>0</v>
      </c>
      <c r="V867">
        <f ca="1"/>
        <v>25620</v>
      </c>
      <c r="W867">
        <f ca="1"/>
        <v>46358</v>
      </c>
      <c r="X867" t="str">
        <f ca="1"/>
        <v/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46358</v>
      </c>
      <c r="X870" t="str">
        <f ca="1"/>
        <v/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37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 t="str">
        <f ca="1"/>
        <v>期限過ぎてます! 4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46325</v>
      </c>
      <c r="X876" t="str">
        <f ca="1"/>
        <v/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23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280000</v>
      </c>
      <c r="T878">
        <f ca="1"/>
        <v>14042</v>
      </c>
      <c r="U878" t="str">
        <f ca="1"/>
        <v>0</v>
      </c>
      <c r="V878">
        <f ca="1"/>
        <v>25620</v>
      </c>
      <c r="W878">
        <f ca="1"/>
        <v>46002</v>
      </c>
      <c r="X878" t="str">
        <f ca="1"/>
        <v>期限過ぎてます! 4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23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 t="str">
        <f ca="1"/>
        <v>期限過ぎてます! 4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23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 t="str">
        <f ca="1"/>
        <v>期限過ぎてます! 4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 t="str">
        <f ca="1"/>
        <v>期限過ぎてます! 4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25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46324</v>
      </c>
      <c r="X882" t="str">
        <f ca="1"/>
        <v/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25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240902</v>
      </c>
      <c r="C887">
        <f ca="1"/>
        <v>5644</v>
      </c>
      <c r="D887" t="str">
        <f ca="1"/>
        <v>加藤木材工業 春日井</v>
      </c>
      <c r="E887" t="str">
        <f ca="1"/>
        <v>生産部</v>
      </c>
      <c r="F887" t="str">
        <f ca="1"/>
        <v>加工課</v>
      </c>
      <c r="G887" t="str">
        <f ca="1"/>
        <v>機械オペレーター及び機械メンテナンス他付随する業務</v>
      </c>
      <c r="H887" t="str">
        <f ca="1"/>
        <v>PHAM HUU CUONG</v>
      </c>
      <c r="I887" t="str">
        <f ca="1"/>
        <v>ファム　ヒゥ　クオン</v>
      </c>
      <c r="J887" t="str">
        <f ca="1"/>
        <v>男</v>
      </c>
      <c r="K887" t="str">
        <f ca="1"/>
        <v>ﾍﾞﾄﾅﾑ</v>
      </c>
      <c r="L887">
        <f ca="1"/>
        <v>36805</v>
      </c>
      <c r="M887">
        <f ca="1"/>
        <v>25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46551</v>
      </c>
      <c r="X887" t="str">
        <f ca="1"/>
        <v/>
      </c>
      <c r="Y887" t="str">
        <f ca="1"/>
        <v>技術・人文知識・国際業務</v>
      </c>
      <c r="Z887" t="str">
        <f ca="1"/>
        <v>486-0912</v>
      </c>
      <c r="AA887" t="str">
        <f ca="1"/>
        <v>愛知県春日井市高山町4-5-1</v>
      </c>
      <c r="AB887" t="str">
        <f ca="1"/>
        <v>ﾗ･ﾎﾞﾝｼｬｽ201</v>
      </c>
      <c r="AC887">
        <f ca="1"/>
        <v>0</v>
      </c>
      <c r="AD887">
        <f ca="1"/>
        <v>45537</v>
      </c>
      <c r="AE887">
        <f ca="1"/>
        <v>0</v>
      </c>
      <c r="AF887">
        <f ca="1"/>
        <v>0</v>
      </c>
      <c r="AG887">
        <f ca="1"/>
        <v>45537</v>
      </c>
      <c r="AH887" t="str">
        <f ca="1"/>
        <v>9/19林</v>
      </c>
      <c r="AI887">
        <f ca="1"/>
        <v>0</v>
      </c>
      <c r="AJ887">
        <f ca="1"/>
        <v>45537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退社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45919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46007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25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25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1260</v>
      </c>
      <c r="O896">
        <f ca="1"/>
        <v>0</v>
      </c>
      <c r="P896">
        <f ca="1"/>
        <v>1650</v>
      </c>
      <c r="Q896">
        <f ca="1"/>
        <v>0</v>
      </c>
      <c r="R896">
        <f ca="1"/>
        <v>390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25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240904</v>
      </c>
      <c r="C903">
        <f ca="1"/>
        <v>5646</v>
      </c>
      <c r="D903" t="str">
        <f ca="1"/>
        <v>加藤木材工業 本社</v>
      </c>
      <c r="E903" t="str">
        <f ca="1"/>
        <v>生産部</v>
      </c>
      <c r="F903" t="str">
        <f ca="1"/>
        <v>加工課</v>
      </c>
      <c r="G903" t="str">
        <f ca="1"/>
        <v>機械オペレーター及び機械メンテナンス他付随する業務</v>
      </c>
      <c r="H903" t="str">
        <f ca="1"/>
        <v>TRAN THE AN</v>
      </c>
      <c r="I903" t="str">
        <f ca="1"/>
        <v>チャン　テー　アン</v>
      </c>
      <c r="J903" t="str">
        <f ca="1"/>
        <v>男</v>
      </c>
      <c r="K903" t="str">
        <f ca="1"/>
        <v>ﾍﾞﾄﾅﾑ</v>
      </c>
      <c r="L903">
        <f ca="1"/>
        <v>37714</v>
      </c>
      <c r="M903">
        <f ca="1"/>
        <v>22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220000</v>
      </c>
      <c r="T903">
        <f ca="1"/>
        <v>11033</v>
      </c>
      <c r="U903" t="str">
        <f ca="1"/>
        <v>0</v>
      </c>
      <c r="V903">
        <f ca="1"/>
        <v>20130</v>
      </c>
      <c r="W903">
        <f ca="1"/>
        <v>46551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愛知県春日井市高山町4-5-1</v>
      </c>
      <c r="AB903" t="str">
        <f ca="1"/>
        <v>ﾗ･ﾎﾞﾝｼｬｽ201</v>
      </c>
      <c r="AC903">
        <f ca="1"/>
        <v>0</v>
      </c>
      <c r="AD903">
        <f ca="1"/>
        <v>45537</v>
      </c>
      <c r="AE903">
        <f ca="1"/>
        <v>0</v>
      </c>
      <c r="AF903">
        <f ca="1"/>
        <v>0</v>
      </c>
      <c r="AG903">
        <f ca="1"/>
        <v>45537</v>
      </c>
      <c r="AH903" t="str">
        <f ca="1"/>
        <v>9/19林</v>
      </c>
      <c r="AI903">
        <f ca="1"/>
        <v>0</v>
      </c>
      <c r="AJ903">
        <f ca="1"/>
        <v>45537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250101</v>
      </c>
      <c r="C904">
        <f ca="1"/>
        <v>5665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NGO DUY LONG</v>
      </c>
      <c r="I904" t="str">
        <f ca="1"/>
        <v>ゴ　ズイ　ロン</v>
      </c>
      <c r="J904" t="str">
        <f ca="1"/>
        <v>男</v>
      </c>
      <c r="K904" t="str">
        <f ca="1"/>
        <v>ﾍﾞﾄﾅﾑ</v>
      </c>
      <c r="L904">
        <f ca="1"/>
        <v>33518</v>
      </c>
      <c r="M904">
        <f ca="1"/>
        <v>34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260000</v>
      </c>
      <c r="T904">
        <f ca="1"/>
        <v>13039</v>
      </c>
      <c r="U904" t="str">
        <f ca="1"/>
        <v>0</v>
      </c>
      <c r="V904">
        <f ca="1"/>
        <v>23790</v>
      </c>
      <c r="W904">
        <f ca="1"/>
        <v>46008</v>
      </c>
      <c r="X904">
        <f ca="1"/>
        <v>2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45663</v>
      </c>
      <c r="AE904">
        <f ca="1"/>
        <v>0</v>
      </c>
      <c r="AF904">
        <f ca="1"/>
        <v>0</v>
      </c>
      <c r="AG904">
        <f ca="1"/>
        <v>45663</v>
      </c>
      <c r="AH904" t="str">
        <f ca="1"/>
        <v>1/27林</v>
      </c>
      <c r="AI904">
        <f ca="1"/>
        <v>0</v>
      </c>
      <c r="AJ904">
        <f ca="1"/>
        <v>45663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>
        <f ca="1"/>
        <v>36</v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1250</v>
      </c>
      <c r="O906">
        <f ca="1"/>
        <v>0</v>
      </c>
      <c r="P906">
        <f ca="1"/>
        <v>1660</v>
      </c>
      <c r="Q906">
        <f ca="1"/>
        <v>0</v>
      </c>
      <c r="R906">
        <f ca="1"/>
        <v>410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>
        <f ca="1"/>
        <v>36</v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1250</v>
      </c>
      <c r="O907">
        <f ca="1"/>
        <v>0</v>
      </c>
      <c r="P907">
        <f ca="1"/>
        <v>1660</v>
      </c>
      <c r="Q907">
        <f ca="1"/>
        <v>0</v>
      </c>
      <c r="R907">
        <f ca="1"/>
        <v>410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>
        <f ca="1"/>
        <v>36</v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9330009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25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退社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45894</v>
      </c>
      <c r="AF910">
        <f ca="1"/>
        <v>0</v>
      </c>
      <c r="AG910">
        <f ca="1"/>
        <v>45698</v>
      </c>
      <c r="AH910" t="str">
        <f ca="1"/>
        <v>2/21林</v>
      </c>
      <c r="AI910" t="str">
        <f ca="1"/>
        <v>請負に異動2025/8/26から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23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1260</v>
      </c>
      <c r="O913">
        <f ca="1"/>
        <v>0</v>
      </c>
      <c r="P913">
        <f ca="1"/>
        <v>1660</v>
      </c>
      <c r="Q913">
        <f ca="1"/>
        <v>0</v>
      </c>
      <c r="R913">
        <f ca="1"/>
        <v>400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海南第一</v>
      </c>
      <c r="E916" t="str">
        <f ca="1"/>
        <v>高雄工業株式会社 愛知事業所海南第二工場製作課</v>
      </c>
      <c r="F916" t="str">
        <f ca="1"/>
        <v>H_2次旋</v>
      </c>
      <c r="G916" t="str">
        <f ca="1"/>
        <v>ハブ加工品の2次施削、手動機械オペレーターNCプログラム修正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 t="str">
        <f ca="1"/>
        <v>異動_海南第一2025/10/16まで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>
        <f ca="1"/>
        <v>50</v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250116</v>
      </c>
      <c r="C920">
        <f ca="1"/>
        <v>5670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DANG DINH DUC</v>
      </c>
      <c r="I920" t="str">
        <f ca="1"/>
        <v>ダン　ディン　ドゥック</v>
      </c>
      <c r="J920" t="str">
        <f ca="1"/>
        <v>男</v>
      </c>
      <c r="K920" t="str">
        <f ca="1"/>
        <v>ﾍﾞﾄﾅﾑ</v>
      </c>
      <c r="L920">
        <f ca="1"/>
        <v>31838</v>
      </c>
      <c r="M920">
        <f ca="1"/>
        <v>38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 t="str">
        <f ca="1"/>
        <v>0</v>
      </c>
      <c r="V920">
        <f ca="1"/>
        <v>25620</v>
      </c>
      <c r="W920">
        <f ca="1"/>
        <v>45973</v>
      </c>
      <c r="X920" t="str">
        <f ca="1"/>
        <v>期限過ぎてます! 33</v>
      </c>
      <c r="Y920" t="str">
        <f ca="1"/>
        <v>技術・人文知識・国際業務</v>
      </c>
      <c r="Z920" t="str">
        <f ca="1"/>
        <v>486-0913</v>
      </c>
      <c r="AA920" t="str">
        <f ca="1"/>
        <v>愛知県春日井市柏原町5-225</v>
      </c>
      <c r="AB920" t="str">
        <f ca="1"/>
        <v>ｽｶｲﾋﾞｰﾝｽﾞ柏原202号</v>
      </c>
      <c r="AC920">
        <f ca="1"/>
        <v>0</v>
      </c>
      <c r="AD920">
        <f ca="1"/>
        <v>45678</v>
      </c>
      <c r="AE920">
        <f ca="1"/>
        <v>0</v>
      </c>
      <c r="AF920">
        <f ca="1"/>
        <v>0</v>
      </c>
      <c r="AG920">
        <f ca="1"/>
        <v>45678</v>
      </c>
      <c r="AH920" t="str">
        <f ca="1"/>
        <v>2/20林</v>
      </c>
      <c r="AI920">
        <f ca="1"/>
        <v>0</v>
      </c>
      <c r="AJ920">
        <f ca="1"/>
        <v>45678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250115</v>
      </c>
      <c r="C921">
        <f ca="1"/>
        <v>5671</v>
      </c>
      <c r="D921" t="str">
        <f ca="1"/>
        <v>加藤木材工業 本社</v>
      </c>
      <c r="E921" t="str">
        <f ca="1"/>
        <v>生産1部</v>
      </c>
      <c r="F921" t="str">
        <f ca="1"/>
        <v>2課</v>
      </c>
      <c r="G921" t="str">
        <f ca="1"/>
        <v>機械オペレーター及び機械メンテナンス他付随する業務</v>
      </c>
      <c r="H921" t="str">
        <f ca="1"/>
        <v>TRAN VAN HOA</v>
      </c>
      <c r="I921" t="str">
        <f ca="1"/>
        <v>チャン　ヴァン　ホア</v>
      </c>
      <c r="J921" t="str">
        <f ca="1"/>
        <v>男</v>
      </c>
      <c r="K921" t="str">
        <f ca="1"/>
        <v>ﾍﾞﾄﾅﾑ</v>
      </c>
      <c r="L921">
        <f ca="1"/>
        <v>36385</v>
      </c>
      <c r="M921">
        <f ca="1"/>
        <v>26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280000</v>
      </c>
      <c r="T921">
        <f ca="1"/>
        <v>14042</v>
      </c>
      <c r="U921" t="str">
        <f ca="1"/>
        <v>0</v>
      </c>
      <c r="V921">
        <f ca="1"/>
        <v>25620</v>
      </c>
      <c r="W921">
        <f ca="1"/>
        <v>46169</v>
      </c>
      <c r="X921" t="str">
        <f ca="1"/>
        <v/>
      </c>
      <c r="Y921" t="str">
        <f ca="1"/>
        <v>技術・人文知識・国際業務</v>
      </c>
      <c r="Z921" t="str">
        <f ca="1"/>
        <v>486-0912</v>
      </c>
      <c r="AA921" t="str">
        <f ca="1"/>
        <v>愛知県春日井市高山町4-13-13</v>
      </c>
      <c r="AB921" t="str">
        <f ca="1"/>
        <v>ﾒｿﾞﾝ辻山105</v>
      </c>
      <c r="AC921">
        <f ca="1"/>
        <v>0</v>
      </c>
      <c r="AD921">
        <f ca="1"/>
        <v>45678</v>
      </c>
      <c r="AE921">
        <f ca="1"/>
        <v>0</v>
      </c>
      <c r="AF921">
        <f ca="1"/>
        <v>0</v>
      </c>
      <c r="AG921">
        <f ca="1"/>
        <v>45678</v>
      </c>
      <c r="AH921" t="str">
        <f ca="1"/>
        <v>2/20林</v>
      </c>
      <c r="AI921">
        <f ca="1"/>
        <v>0</v>
      </c>
      <c r="AJ921">
        <f ca="1"/>
        <v>45678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退社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45933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退社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45960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29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46052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230704</v>
      </c>
      <c r="C931">
        <f ca="1"/>
        <v>5678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DO VAN HIEP</v>
      </c>
      <c r="I931" t="str">
        <f ca="1"/>
        <v>ド　ヴァン　ヒエップ</v>
      </c>
      <c r="J931" t="str">
        <f ca="1"/>
        <v>男</v>
      </c>
      <c r="K931" t="str">
        <f ca="1"/>
        <v>ﾍﾞﾄﾅﾑ</v>
      </c>
      <c r="L931">
        <f ca="1"/>
        <v>34363</v>
      </c>
      <c r="M931">
        <f ca="1"/>
        <v>31</v>
      </c>
      <c r="N931">
        <f ca="1"/>
        <v>1300</v>
      </c>
      <c r="O931">
        <f ca="1"/>
        <v>0</v>
      </c>
      <c r="P931">
        <f ca="1"/>
        <v>1800</v>
      </c>
      <c r="Q931">
        <f ca="1"/>
        <v>0</v>
      </c>
      <c r="R931">
        <f ca="1"/>
        <v>500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46598</v>
      </c>
      <c r="X931" t="str">
        <f ca="1"/>
        <v/>
      </c>
      <c r="Y931" t="str">
        <f ca="1"/>
        <v>技術・人文知識・国際業務</v>
      </c>
      <c r="Z931" t="str">
        <f ca="1"/>
        <v>482-0004</v>
      </c>
      <c r="AA931" t="str">
        <f ca="1"/>
        <v>愛知県岩倉市 五条町渡り所1520-1</v>
      </c>
      <c r="AB931" t="str">
        <f ca="1"/>
        <v>ﾋﾞﾚｯｼﾞﾊｳｽ岩倉206</v>
      </c>
      <c r="AC931">
        <f ca="1"/>
        <v>45207</v>
      </c>
      <c r="AD931">
        <f ca="1"/>
        <v>45112</v>
      </c>
      <c r="AE931">
        <f ca="1"/>
        <v>0</v>
      </c>
      <c r="AF931">
        <f ca="1"/>
        <v>0</v>
      </c>
      <c r="AG931" t="str">
        <f ca="1"/>
        <v>23.7.5</v>
      </c>
      <c r="AH931" t="str">
        <f ca="1"/>
        <v>7/13林</v>
      </c>
      <c r="AI931" t="str">
        <f ca="1"/>
        <v>2023/7/5ピーエムアイ入社　⇒　2025/2/3加藤木材工業　本社に異動</v>
      </c>
      <c r="AJ931">
        <f ca="1"/>
        <v>45112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34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47051</v>
      </c>
      <c r="X935" t="str">
        <f ca="1"/>
        <v/>
      </c>
      <c r="Y935" t="str">
        <f ca="1"/>
        <v>技術・人文知識・国際業務</v>
      </c>
      <c r="Z935" t="str">
        <f ca="1"/>
        <v>709-2134</v>
      </c>
      <c r="AA935" t="str">
        <f ca="1"/>
        <v>岡山市北区御津下田77-3</v>
      </c>
      <c r="AB935" t="str">
        <f ca="1"/>
        <v>ビレッジハウス宇甘川2号棟301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33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250213</v>
      </c>
      <c r="C938">
        <f ca="1"/>
        <v>5682</v>
      </c>
      <c r="D938" t="str">
        <f ca="1"/>
        <v>加藤木材工業 本社</v>
      </c>
      <c r="E938" t="str">
        <f ca="1"/>
        <v>生産2部</v>
      </c>
      <c r="F938" t="str">
        <f ca="1"/>
        <v>J加工2課</v>
      </c>
      <c r="G938" t="str">
        <f ca="1"/>
        <v>機械オペレーター及び機械メンテナンス他付随する業務</v>
      </c>
      <c r="H938" t="str">
        <f ca="1"/>
        <v>BOLZAN DOS PASSOS DIEGO</v>
      </c>
      <c r="I938" t="str">
        <f ca="1"/>
        <v>ボルザン　ジエゴ</v>
      </c>
      <c r="J938" t="str">
        <f ca="1"/>
        <v>男</v>
      </c>
      <c r="K938" t="str">
        <f ca="1"/>
        <v>ﾌﾞﾗｼﾞﾙ</v>
      </c>
      <c r="L938">
        <f ca="1"/>
        <v>31182</v>
      </c>
      <c r="M938">
        <f ca="1"/>
        <v>40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280000</v>
      </c>
      <c r="T938">
        <f ca="1"/>
        <v>14042</v>
      </c>
      <c r="U938">
        <f ca="1"/>
        <v>2226</v>
      </c>
      <c r="V938">
        <f ca="1"/>
        <v>25620</v>
      </c>
      <c r="W938">
        <f ca="1"/>
        <v>47112</v>
      </c>
      <c r="X938" t="str">
        <f ca="1"/>
        <v/>
      </c>
      <c r="Y938" t="str">
        <f ca="1"/>
        <v>技術・人文知識・国際業務</v>
      </c>
      <c r="Z938" t="str">
        <f ca="1"/>
        <v>492-8429</v>
      </c>
      <c r="AA938" t="str">
        <f ca="1"/>
        <v>愛知県稲沢市増田西町144番地</v>
      </c>
      <c r="AB938" t="str">
        <f ca="1"/>
        <v>ビレッジハウス増田2-105</v>
      </c>
      <c r="AC938">
        <f ca="1"/>
        <v>0</v>
      </c>
      <c r="AD938">
        <f ca="1"/>
        <v>45698</v>
      </c>
      <c r="AE938">
        <f ca="1"/>
        <v>0</v>
      </c>
      <c r="AF938">
        <f ca="1"/>
        <v>0</v>
      </c>
      <c r="AG938">
        <f ca="1"/>
        <v>45698</v>
      </c>
      <c r="AH938" t="str">
        <f ca="1"/>
        <v>2/21林</v>
      </c>
      <c r="AI938">
        <f ca="1"/>
        <v>0</v>
      </c>
      <c r="AJ938">
        <f ca="1"/>
        <v>45698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34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260000</v>
      </c>
      <c r="T941">
        <f ca="1"/>
        <v>13039</v>
      </c>
      <c r="U941" t="str">
        <f ca="1"/>
        <v>0</v>
      </c>
      <c r="V941">
        <f ca="1"/>
        <v>23790</v>
      </c>
      <c r="W941">
        <f ca="1"/>
        <v>46325</v>
      </c>
      <c r="X941" t="str">
        <f ca="1"/>
        <v/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1250</v>
      </c>
      <c r="O942">
        <f ca="1"/>
        <v>0</v>
      </c>
      <c r="P942">
        <f ca="1"/>
        <v>1660</v>
      </c>
      <c r="Q942">
        <f ca="1"/>
        <v>0</v>
      </c>
      <c r="R942">
        <f ca="1"/>
        <v>410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46344</v>
      </c>
      <c r="X942" t="str">
        <f ca="1"/>
        <v/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退社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45952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25</v>
      </c>
      <c r="N947">
        <f ca="1"/>
        <v>1250</v>
      </c>
      <c r="O947">
        <f ca="1"/>
        <v>0</v>
      </c>
      <c r="P947">
        <f ca="1"/>
        <v>1650</v>
      </c>
      <c r="Q947">
        <f ca="1"/>
        <v>0</v>
      </c>
      <c r="R947">
        <f ca="1"/>
        <v>400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23</v>
      </c>
      <c r="N948">
        <f ca="1"/>
        <v>1250</v>
      </c>
      <c r="O948">
        <f ca="1"/>
        <v>0</v>
      </c>
      <c r="P948">
        <f ca="1"/>
        <v>1650</v>
      </c>
      <c r="Q948">
        <f ca="1"/>
        <v>0</v>
      </c>
      <c r="R948">
        <f ca="1"/>
        <v>400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1250</v>
      </c>
      <c r="O949">
        <f ca="1"/>
        <v>0</v>
      </c>
      <c r="P949">
        <f ca="1"/>
        <v>1650</v>
      </c>
      <c r="Q949">
        <f ca="1"/>
        <v>0</v>
      </c>
      <c r="R949">
        <f ca="1"/>
        <v>400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1250</v>
      </c>
      <c r="O950">
        <f ca="1"/>
        <v>0</v>
      </c>
      <c r="P950">
        <f ca="1"/>
        <v>1650</v>
      </c>
      <c r="Q950">
        <f ca="1"/>
        <v>0</v>
      </c>
      <c r="R950">
        <f ca="1"/>
        <v>400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35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222087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1250</v>
      </c>
      <c r="O952">
        <f ca="1"/>
        <v>0</v>
      </c>
      <c r="P952">
        <f ca="1"/>
        <v>1650</v>
      </c>
      <c r="Q952">
        <f ca="1"/>
        <v>0</v>
      </c>
      <c r="R952">
        <f ca="1"/>
        <v>400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47057</v>
      </c>
      <c r="X956" t="str">
        <f ca="1"/>
        <v/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1250</v>
      </c>
      <c r="O957">
        <f ca="1"/>
        <v>0</v>
      </c>
      <c r="P957">
        <f ca="1"/>
        <v>1650</v>
      </c>
      <c r="Q957">
        <f ca="1"/>
        <v>0</v>
      </c>
      <c r="R957">
        <f ca="1"/>
        <v>400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1250</v>
      </c>
      <c r="O958">
        <f ca="1"/>
        <v>0</v>
      </c>
      <c r="P958">
        <f ca="1"/>
        <v>1650</v>
      </c>
      <c r="Q958">
        <f ca="1"/>
        <v>0</v>
      </c>
      <c r="R958">
        <f ca="1"/>
        <v>400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29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23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46356</v>
      </c>
      <c r="X965" t="str">
        <f ca="1"/>
        <v/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乙川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26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24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>
        <f ca="1"/>
        <v>44</v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27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23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>
        <f ca="1"/>
        <v>52</v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212057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24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212056</v>
      </c>
      <c r="D981" t="str">
        <f ca="1"/>
        <v>高雄工業 本社</v>
      </c>
      <c r="E981" t="str">
        <f ca="1"/>
        <v>高雄工業株式会社 営業部 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48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242131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242132</v>
      </c>
      <c r="D984" t="str">
        <f ca="1"/>
        <v>高雄工業 静岡</v>
      </c>
      <c r="E984" t="str">
        <f ca="1"/>
        <v>高雄工業株式会社 静岡事業所第一工場製作課</v>
      </c>
      <c r="F984" t="str">
        <f ca="1"/>
        <v>チャンファー</v>
      </c>
      <c r="G984" t="str">
        <f ca="1"/>
        <v>産業機械部品の研磨加工、NCプログラム修正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212058</v>
      </c>
      <c r="D986" t="str">
        <f ca="1"/>
        <v>高雄工業 本社</v>
      </c>
      <c r="E986" t="str">
        <f ca="1"/>
        <v>高雄工業株式会社 愛知事業所本社工場製作課</v>
      </c>
      <c r="F986" t="str">
        <f ca="1"/>
        <v>Fライン</v>
      </c>
      <c r="G986" t="str">
        <f ca="1"/>
        <v>CVJ部品短軸品の旋削加工、NCプログラム修正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1250</v>
      </c>
      <c r="O986">
        <f ca="1"/>
        <v>0</v>
      </c>
      <c r="P986">
        <f ca="1"/>
        <v>1650</v>
      </c>
      <c r="Q986">
        <f ca="1"/>
        <v>0</v>
      </c>
      <c r="R986">
        <f ca="1"/>
        <v>400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46323</v>
      </c>
      <c r="X988" t="str">
        <f ca="1"/>
        <v/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46365</v>
      </c>
      <c r="X989" t="str">
        <f ca="1"/>
        <v/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30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222089</v>
      </c>
      <c r="D992" t="str">
        <f ca="1"/>
        <v>高雄工業 海南第一</v>
      </c>
      <c r="E992" t="str">
        <f ca="1"/>
        <v>高雄工業株式会社 営業部 第二営業部海南HUB営業課</v>
      </c>
      <c r="F992" t="str">
        <f ca="1"/>
        <v>リフト作業</v>
      </c>
      <c r="G992" t="str">
        <f ca="1"/>
        <v>鋳造材料の工場内加工ラインへの供給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250214</v>
      </c>
      <c r="C993">
        <f ca="1"/>
        <v>5683</v>
      </c>
      <c r="D993" t="str">
        <f ca="1"/>
        <v>加藤木材工業 本社</v>
      </c>
      <c r="E993" t="str">
        <f ca="1"/>
        <v>生産2部</v>
      </c>
      <c r="F993" t="str">
        <f ca="1"/>
        <v>生産課</v>
      </c>
      <c r="G993" t="str">
        <f ca="1"/>
        <v>機械オペレーター及び機械メンテナンス他付随する業務</v>
      </c>
      <c r="H993" t="str">
        <f ca="1"/>
        <v>NGUYEN DINH THANG</v>
      </c>
      <c r="I993" t="str">
        <f ca="1"/>
        <v>グエン　ディン　タン</v>
      </c>
      <c r="J993" t="str">
        <f ca="1"/>
        <v>男</v>
      </c>
      <c r="K993" t="str">
        <f ca="1"/>
        <v>ﾍﾞﾄﾅﾑ</v>
      </c>
      <c r="L993">
        <f ca="1"/>
        <v>37415</v>
      </c>
      <c r="M993">
        <f ca="1"/>
        <v>23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260000</v>
      </c>
      <c r="T993">
        <f ca="1"/>
        <v>13039</v>
      </c>
      <c r="U993" t="str">
        <f ca="1"/>
        <v>0</v>
      </c>
      <c r="V993">
        <f ca="1"/>
        <v>23790</v>
      </c>
      <c r="W993">
        <f ca="1"/>
        <v>45995</v>
      </c>
      <c r="X993" t="str">
        <f ca="1"/>
        <v>期限過ぎてます! 11</v>
      </c>
      <c r="Y993" t="str">
        <f ca="1"/>
        <v>技術・人文知識・国際業務</v>
      </c>
      <c r="Z993" t="str">
        <f ca="1"/>
        <v>486-0918</v>
      </c>
      <c r="AA993" t="str">
        <f ca="1"/>
        <v>愛知県春日井市如意申町6-11-17</v>
      </c>
      <c r="AB993" t="str">
        <f ca="1"/>
        <v>ﾌﾚｸﾞﾗﾝｽｳｼ202</v>
      </c>
      <c r="AC993">
        <f ca="1"/>
        <v>0</v>
      </c>
      <c r="AD993">
        <f ca="1"/>
        <v>45698</v>
      </c>
      <c r="AE993">
        <f ca="1"/>
        <v>0</v>
      </c>
      <c r="AF993">
        <f ca="1"/>
        <v>0</v>
      </c>
      <c r="AG993">
        <f ca="1"/>
        <v>45698</v>
      </c>
      <c r="AH993" t="str">
        <f ca="1"/>
        <v>2/26林</v>
      </c>
      <c r="AI993">
        <f ca="1"/>
        <v>0</v>
      </c>
      <c r="AJ993">
        <f ca="1"/>
        <v>45698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ﾚｼﾞｪﾝﾄﾞK204</v>
      </c>
      <c r="AC995">
        <f ca="1"/>
        <v>45886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250222</v>
      </c>
      <c r="C996">
        <f ca="1"/>
        <v>5690</v>
      </c>
      <c r="D996" t="str">
        <f ca="1"/>
        <v>加藤木材工業 本社</v>
      </c>
      <c r="E996" t="str">
        <f ca="1"/>
        <v>生産1部</v>
      </c>
      <c r="F996" t="str">
        <f ca="1"/>
        <v>2課</v>
      </c>
      <c r="G996" t="str">
        <f ca="1"/>
        <v>機械オペレーター及び機械メンテナンス他付随する業務</v>
      </c>
      <c r="H996" t="str">
        <f ca="1"/>
        <v>NGUYEN DINH THUAN</v>
      </c>
      <c r="I996" t="str">
        <f ca="1"/>
        <v>グエン　ディン　トゥアン</v>
      </c>
      <c r="J996" t="str">
        <f ca="1"/>
        <v>男</v>
      </c>
      <c r="K996" t="str">
        <f ca="1"/>
        <v>ﾍﾞﾄﾅﾑ</v>
      </c>
      <c r="L996">
        <f ca="1"/>
        <v>36747</v>
      </c>
      <c r="M996">
        <f ca="1"/>
        <v>25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260000</v>
      </c>
      <c r="T996">
        <f ca="1"/>
        <v>13039</v>
      </c>
      <c r="U996" t="str">
        <f ca="1"/>
        <v>0</v>
      </c>
      <c r="V996">
        <f ca="1"/>
        <v>23790</v>
      </c>
      <c r="W996">
        <f ca="1"/>
        <v>46014</v>
      </c>
      <c r="X996">
        <f ca="1"/>
        <v>8</v>
      </c>
      <c r="Y996" t="str">
        <f ca="1"/>
        <v>技術・人文知識・国際業務</v>
      </c>
      <c r="Z996" t="str">
        <f ca="1"/>
        <v>486-0918</v>
      </c>
      <c r="AA996" t="str">
        <f ca="1"/>
        <v>愛知県春日井市如意申町6-11-17</v>
      </c>
      <c r="AB996" t="str">
        <f ca="1"/>
        <v>ﾌﾚｸﾞﾗﾝｽｳｼ202</v>
      </c>
      <c r="AC996">
        <f ca="1"/>
        <v>0</v>
      </c>
      <c r="AD996">
        <f ca="1"/>
        <v>45705</v>
      </c>
      <c r="AE996">
        <f ca="1"/>
        <v>0</v>
      </c>
      <c r="AF996">
        <f ca="1"/>
        <v>0</v>
      </c>
      <c r="AG996">
        <f ca="1"/>
        <v>45705</v>
      </c>
      <c r="AH996" t="str">
        <f ca="1"/>
        <v>2/25林</v>
      </c>
      <c r="AI996">
        <f ca="1"/>
        <v>0</v>
      </c>
      <c r="AJ996">
        <f ca="1"/>
        <v>45705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242133</v>
      </c>
      <c r="D998" t="str">
        <f ca="1"/>
        <v>高雄工業 静岡</v>
      </c>
      <c r="E998" t="str">
        <f ca="1"/>
        <v>高雄工業株式会社 静岡事業所第一工場製作課</v>
      </c>
      <c r="F998" t="str">
        <f ca="1"/>
        <v>自動旋削</v>
      </c>
      <c r="G998" t="str">
        <f ca="1"/>
        <v>CVJ部品短軸品の施削加工、NCプログラム修正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24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232178</v>
      </c>
      <c r="D1002" t="str">
        <f ca="1"/>
        <v>高雄工業 岡山</v>
      </c>
      <c r="E1002" t="str">
        <f ca="1"/>
        <v>高雄工業株式会社 静岡事業所第一工場製作課</v>
      </c>
      <c r="F1002" t="str">
        <f ca="1"/>
        <v>CVJ長軸旋盤係</v>
      </c>
      <c r="G1002" t="str">
        <f ca="1"/>
        <v>ＣＶＪ長軸等速ジョイント旋削加工、ＮＣプログラム修正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>
        <f ca="1"/>
        <v>90</v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242135</v>
      </c>
      <c r="D1006" t="str">
        <f ca="1"/>
        <v>高雄工業 静岡</v>
      </c>
      <c r="E1006" t="str">
        <f ca="1"/>
        <v>高雄工業株式会社 静岡事業所第一工場製作課</v>
      </c>
      <c r="F1006" t="str">
        <f ca="1"/>
        <v>転造</v>
      </c>
      <c r="G1006" t="str">
        <f ca="1"/>
        <v>ＣＶＪ短軸等速ジョイント旋削加工・ＮＣプログラム修正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242134</v>
      </c>
      <c r="D1007" t="str">
        <f ca="1"/>
        <v>高雄工業 静岡</v>
      </c>
      <c r="E1007" t="str">
        <f ca="1"/>
        <v>高雄工業株式会社 静岡事業所第一工場製作課</v>
      </c>
      <c r="F1007" t="str">
        <f ca="1"/>
        <v>チャンファー</v>
      </c>
      <c r="G1007" t="str">
        <f ca="1"/>
        <v>産業機械部品の研磨加工、NCプログラム修正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242136</v>
      </c>
      <c r="D1008" t="str">
        <f ca="1"/>
        <v>高雄工業 静岡</v>
      </c>
      <c r="E1008" t="str">
        <f ca="1"/>
        <v>高雄工業株式会社 静岡事業所第一工場製作課</v>
      </c>
      <c r="F1008" t="str">
        <f ca="1"/>
        <v>手動旋削</v>
      </c>
      <c r="G1008" t="str">
        <f ca="1"/>
        <v>CVJ部品短軸品の施削加工、NCプログラム修正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23</v>
      </c>
      <c r="N1008">
        <f ca="1"/>
        <v>1200</v>
      </c>
      <c r="O1008">
        <f ca="1"/>
        <v>0</v>
      </c>
      <c r="P1008">
        <f ca="1"/>
        <v>1650</v>
      </c>
      <c r="Q1008">
        <f ca="1"/>
        <v>0</v>
      </c>
      <c r="R1008">
        <f ca="1"/>
        <v>450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29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220501</v>
      </c>
      <c r="C1013">
        <f ca="1"/>
        <v>5702</v>
      </c>
      <c r="D1013" t="str">
        <f ca="1"/>
        <v>加藤木材工業 春日井</v>
      </c>
      <c r="E1013" t="str">
        <f ca="1"/>
        <v>生産部</v>
      </c>
      <c r="F1013" t="str">
        <f ca="1"/>
        <v>加工課</v>
      </c>
      <c r="G1013" t="str">
        <f ca="1"/>
        <v>機械オペレーター及び機械メンテナンス他付随する業務</v>
      </c>
      <c r="H1013" t="str">
        <f ca="1"/>
        <v>PHAN VAN CUONG</v>
      </c>
      <c r="I1013" t="str">
        <f ca="1"/>
        <v>ハン　バン　クオン</v>
      </c>
      <c r="J1013" t="str">
        <f ca="1"/>
        <v>男</v>
      </c>
      <c r="K1013" t="str">
        <f ca="1"/>
        <v>ﾍﾞﾄﾅﾑ</v>
      </c>
      <c r="L1013">
        <f ca="1"/>
        <v>34992</v>
      </c>
      <c r="M1013">
        <f ca="1"/>
        <v>30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220000</v>
      </c>
      <c r="T1013">
        <f ca="1"/>
        <v>11033</v>
      </c>
      <c r="U1013" t="str">
        <f ca="1"/>
        <v>0</v>
      </c>
      <c r="V1013">
        <f ca="1"/>
        <v>20130</v>
      </c>
      <c r="W1013">
        <f ca="1"/>
        <v>46716</v>
      </c>
      <c r="X1013" t="str">
        <f ca="1"/>
        <v/>
      </c>
      <c r="Y1013" t="str">
        <f ca="1"/>
        <v>技術・人文知識・国際業務</v>
      </c>
      <c r="Z1013" t="str">
        <f ca="1"/>
        <v>486-0928</v>
      </c>
      <c r="AA1013" t="str">
        <f ca="1"/>
        <v>愛知県春日井市妙慶町2丁目8</v>
      </c>
      <c r="AB1013" t="str">
        <f ca="1"/>
        <v>妙慶ﾊｲﾂ202号</v>
      </c>
      <c r="AC1013">
        <f ca="1"/>
        <v>0</v>
      </c>
      <c r="AD1013">
        <f ca="1"/>
        <v>45846</v>
      </c>
      <c r="AE1013">
        <f ca="1"/>
        <v>0</v>
      </c>
      <c r="AF1013">
        <f ca="1"/>
        <v>0</v>
      </c>
      <c r="AG1013">
        <f ca="1"/>
        <v>45846</v>
      </c>
      <c r="AH1013" t="str">
        <f ca="1"/>
        <v>7/16林</v>
      </c>
      <c r="AI1013">
        <f ca="1"/>
        <v>0</v>
      </c>
      <c r="AJ1013">
        <f ca="1"/>
        <v>45846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250706</v>
      </c>
      <c r="C1014">
        <f ca="1"/>
        <v>5706</v>
      </c>
      <c r="D1014" t="str">
        <f ca="1"/>
        <v>加藤木材工業 本社</v>
      </c>
      <c r="E1014" t="str">
        <f ca="1"/>
        <v>生産1部</v>
      </c>
      <c r="F1014" t="str">
        <f ca="1"/>
        <v>3課</v>
      </c>
      <c r="G1014" t="str">
        <f ca="1"/>
        <v>機械オペレーター及び機械メンテナンス他付随する業務</v>
      </c>
      <c r="H1014" t="str">
        <f ca="1"/>
        <v>HO VIET PHANG</v>
      </c>
      <c r="I1014" t="str">
        <f ca="1"/>
        <v>ホー　ヴェット　ファン</v>
      </c>
      <c r="J1014" t="str">
        <f ca="1"/>
        <v>男</v>
      </c>
      <c r="K1014" t="str">
        <f ca="1"/>
        <v>ﾍﾞﾄﾅﾑ</v>
      </c>
      <c r="L1014">
        <f ca="1"/>
        <v>37967</v>
      </c>
      <c r="M1014">
        <f ca="1"/>
        <v>22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220000</v>
      </c>
      <c r="T1014">
        <f ca="1"/>
        <v>11033</v>
      </c>
      <c r="U1014" t="str">
        <f ca="1"/>
        <v>0</v>
      </c>
      <c r="V1014">
        <f ca="1"/>
        <v>20130</v>
      </c>
      <c r="W1014">
        <f ca="1"/>
        <v>46807</v>
      </c>
      <c r="X1014" t="str">
        <f ca="1"/>
        <v/>
      </c>
      <c r="Y1014" t="str">
        <f ca="1"/>
        <v>技術・人文知識・国際業務</v>
      </c>
      <c r="Z1014" t="str">
        <f ca="1"/>
        <v>486-0913</v>
      </c>
      <c r="AA1014" t="str">
        <f ca="1"/>
        <v>愛知県春日井市柏原町5-225</v>
      </c>
      <c r="AB1014" t="str">
        <f ca="1"/>
        <v>ｽｶｲﾋﾞｰﾝｽﾞ柏原202号</v>
      </c>
      <c r="AC1014">
        <f ca="1"/>
        <v>0</v>
      </c>
      <c r="AD1014">
        <f ca="1"/>
        <v>45860</v>
      </c>
      <c r="AE1014">
        <f ca="1"/>
        <v>0</v>
      </c>
      <c r="AF1014">
        <f ca="1"/>
        <v>0</v>
      </c>
      <c r="AG1014">
        <f ca="1"/>
        <v>45860</v>
      </c>
      <c r="AH1014" t="str">
        <f ca="1"/>
        <v>8/20林</v>
      </c>
      <c r="AI1014">
        <f ca="1"/>
        <v>0</v>
      </c>
      <c r="AJ1014">
        <f ca="1"/>
        <v>45860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36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250806</v>
      </c>
      <c r="C1016">
        <f ca="1"/>
        <v>5709</v>
      </c>
      <c r="D1016" t="str">
        <f ca="1"/>
        <v>加藤木材工業 本社</v>
      </c>
      <c r="E1016" t="str">
        <f ca="1"/>
        <v>生産2部</v>
      </c>
      <c r="F1016" t="str">
        <f ca="1"/>
        <v>J加工1課</v>
      </c>
      <c r="G1016" t="str">
        <f ca="1"/>
        <v>機械オペレーター及び機械メンテナンス他付随する業務</v>
      </c>
      <c r="H1016" t="str">
        <f ca="1"/>
        <v>LE VAN HOANG</v>
      </c>
      <c r="I1016" t="str">
        <f ca="1"/>
        <v>レー　ヴァン　ホアン</v>
      </c>
      <c r="J1016" t="str">
        <f ca="1"/>
        <v>男</v>
      </c>
      <c r="K1016" t="str">
        <f ca="1"/>
        <v>ﾍﾞﾄﾅﾑ</v>
      </c>
      <c r="L1016">
        <f ca="1"/>
        <v>32875</v>
      </c>
      <c r="M1016">
        <f ca="1"/>
        <v>35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46597</v>
      </c>
      <c r="X1016" t="str">
        <f ca="1"/>
        <v/>
      </c>
      <c r="Y1016" t="str">
        <f ca="1"/>
        <v>技術・人文知識・国際業務</v>
      </c>
      <c r="Z1016" t="str">
        <f ca="1"/>
        <v>486-0918</v>
      </c>
      <c r="AA1016" t="str">
        <f ca="1"/>
        <v>愛知県春日井市如意申町6-11-17</v>
      </c>
      <c r="AB1016" t="str">
        <f ca="1"/>
        <v>ﾌﾚｸﾞﾗﾝｽｳｼ201</v>
      </c>
      <c r="AC1016">
        <f ca="1"/>
        <v>0</v>
      </c>
      <c r="AD1016">
        <f ca="1"/>
        <v>45887</v>
      </c>
      <c r="AE1016">
        <f ca="1"/>
        <v>0</v>
      </c>
      <c r="AF1016">
        <f ca="1"/>
        <v>0</v>
      </c>
      <c r="AG1016">
        <f ca="1"/>
        <v>45887</v>
      </c>
      <c r="AH1016" t="str">
        <f ca="1"/>
        <v>8/27林</v>
      </c>
      <c r="AI1016">
        <f ca="1"/>
        <v>0</v>
      </c>
      <c r="AJ1016">
        <f ca="1"/>
        <v>45887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250807</v>
      </c>
      <c r="C1017">
        <f ca="1"/>
        <v>5714</v>
      </c>
      <c r="D1017" t="str">
        <f ca="1"/>
        <v>加藤木材工業 本社</v>
      </c>
      <c r="E1017" t="str">
        <f ca="1"/>
        <v>生産2部</v>
      </c>
      <c r="F1017" t="str">
        <f ca="1"/>
        <v>J加工2課</v>
      </c>
      <c r="G1017" t="str">
        <f ca="1"/>
        <v>機械オペレーター及び機械メンテナンス他付随する業務</v>
      </c>
      <c r="H1017" t="str">
        <f ca="1"/>
        <v>DANG HUYNH NAM</v>
      </c>
      <c r="I1017" t="str">
        <f ca="1"/>
        <v>ダン　フイン　ナム</v>
      </c>
      <c r="J1017" t="str">
        <f ca="1"/>
        <v>男</v>
      </c>
      <c r="K1017" t="str">
        <f ca="1"/>
        <v>ﾍﾞﾄﾅﾑ</v>
      </c>
      <c r="L1017">
        <f ca="1"/>
        <v>33962</v>
      </c>
      <c r="M1017">
        <f ca="1"/>
        <v>32</v>
      </c>
      <c r="N1017">
        <f ca="1"/>
        <v>1300</v>
      </c>
      <c r="O1017">
        <f ca="1"/>
        <v>0</v>
      </c>
      <c r="P1017">
        <f ca="1"/>
        <v>1700</v>
      </c>
      <c r="Q1017">
        <f ca="1"/>
        <v>0</v>
      </c>
      <c r="R1017">
        <f ca="1"/>
        <v>400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46956</v>
      </c>
      <c r="X1017" t="str">
        <f ca="1"/>
        <v/>
      </c>
      <c r="Y1017" t="str">
        <f ca="1"/>
        <v>技術・人文知識・国際業務</v>
      </c>
      <c r="Z1017" t="str">
        <f ca="1"/>
        <v>486-0912</v>
      </c>
      <c r="AA1017" t="str">
        <f ca="1"/>
        <v>愛知県春日井市高山町4丁目13-13</v>
      </c>
      <c r="AB1017" t="str">
        <f ca="1"/>
        <v>ﾒｿﾞﾝ辻山102</v>
      </c>
      <c r="AC1017">
        <f ca="1"/>
        <v>0</v>
      </c>
      <c r="AD1017">
        <f ca="1"/>
        <v>45890</v>
      </c>
      <c r="AE1017">
        <f ca="1"/>
        <v>0</v>
      </c>
      <c r="AF1017">
        <f ca="1"/>
        <v>0</v>
      </c>
      <c r="AG1017">
        <f ca="1"/>
        <v>45890</v>
      </c>
      <c r="AH1017" t="str">
        <f ca="1"/>
        <v>9/25林</v>
      </c>
      <c r="AI1017">
        <f ca="1"/>
        <v>0</v>
      </c>
      <c r="AJ1017">
        <f ca="1"/>
        <v>45890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29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232109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46006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10768</v>
      </c>
      <c r="D1022" t="str">
        <f ca="1"/>
        <v>美鈴工業 本社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退社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45960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222090</v>
      </c>
      <c r="D1024" t="str">
        <f ca="1"/>
        <v>高雄工業 海南第二</v>
      </c>
      <c r="E1024" t="str">
        <f ca="1"/>
        <v>高雄工業株式会社 愛知事業所 営業部 第三営業部 海南産機営業課</v>
      </c>
      <c r="F1024" t="str">
        <f ca="1"/>
        <v>リフト作業</v>
      </c>
      <c r="G1024" t="str">
        <f ca="1"/>
        <v>鋳造材料の工場内加工ラインへの供給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45916</v>
      </c>
      <c r="AH1024" t="str">
        <f ca="1"/>
        <v>9/30林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242137</v>
      </c>
      <c r="D1025" t="str">
        <f ca="1"/>
        <v>高雄工業 静岡</v>
      </c>
      <c r="E1025" t="str">
        <f ca="1"/>
        <v>高雄工業株式会社 静岡事業所第一工場製作課</v>
      </c>
      <c r="F1025" t="str">
        <f ca="1"/>
        <v>自動旋削</v>
      </c>
      <c r="G1025" t="str">
        <f ca="1"/>
        <v>CVJ部品短軸品の施削加工、NCプログラム修正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24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200000</v>
      </c>
      <c r="T1025">
        <f ca="1"/>
        <v>10030</v>
      </c>
      <c r="U1025" t="str">
        <f ca="1"/>
        <v>0</v>
      </c>
      <c r="V1025">
        <f ca="1"/>
        <v>18300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45923</v>
      </c>
      <c r="AH1025" t="str">
        <f ca="1"/>
        <v>10/17林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242138</v>
      </c>
      <c r="D1026" t="str">
        <f ca="1"/>
        <v>高雄工業 静岡</v>
      </c>
      <c r="E1026" t="str">
        <f ca="1"/>
        <v>高雄工業株式会社 静岡事業所第二工場製作課</v>
      </c>
      <c r="F1026" t="str">
        <f ca="1"/>
        <v>トラニオン</v>
      </c>
      <c r="G1026" t="str">
        <f ca="1"/>
        <v>産業機械部品の研磨加工、NCプログラム修正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200000</v>
      </c>
      <c r="T1026">
        <f ca="1"/>
        <v>10030</v>
      </c>
      <c r="U1026" t="str">
        <f ca="1"/>
        <v>0</v>
      </c>
      <c r="V1026">
        <f ca="1"/>
        <v>18300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45923</v>
      </c>
      <c r="AH1026" t="str">
        <f ca="1"/>
        <v>10/17林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退社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26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 t="str">
        <f ca="1"/>
        <v>486-0904</v>
      </c>
      <c r="AA1027" t="str">
        <f ca="1"/>
        <v>愛知県春日井市宮町2-3-16</v>
      </c>
      <c r="AB1027" t="str">
        <f ca="1"/>
        <v>ﾘﾝﾋﾟｱ長斉302</v>
      </c>
      <c r="AC1027">
        <f ca="1"/>
        <v>0</v>
      </c>
      <c r="AD1027">
        <f ca="1"/>
        <v>45931</v>
      </c>
      <c r="AE1027">
        <f ca="1"/>
        <v>45938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在職中</v>
      </c>
      <c r="B1028">
        <f ca="1"/>
        <v>251002</v>
      </c>
      <c r="C1028">
        <f ca="1"/>
        <v>225004</v>
      </c>
      <c r="D1028" t="str">
        <f ca="1"/>
        <v>ﾃｨｰｹｰｴﾝｼﾞﾆｱﾘﾝｸﾞ</v>
      </c>
      <c r="E1028" t="str">
        <f ca="1"/>
        <v>IH技術開発部</v>
      </c>
      <c r="F1028" t="str">
        <f ca="1"/>
        <v>CAD</v>
      </c>
      <c r="G1028" t="str">
        <f ca="1"/>
        <v>コイル製作・加工業務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1300</v>
      </c>
      <c r="O1028">
        <f ca="1"/>
        <v>0</v>
      </c>
      <c r="P1028">
        <f ca="1"/>
        <v>1750</v>
      </c>
      <c r="Q1028">
        <f ca="1"/>
        <v>0</v>
      </c>
      <c r="R1028">
        <f ca="1"/>
        <v>450</v>
      </c>
      <c r="S1028">
        <f ca="1"/>
        <v>240000</v>
      </c>
      <c r="T1028">
        <f ca="1"/>
        <v>12036</v>
      </c>
      <c r="U1028" t="str">
        <f ca="1"/>
        <v>0</v>
      </c>
      <c r="V1028">
        <f ca="1"/>
        <v>21960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 t="str">
        <f ca="1"/>
        <v>437-0016</v>
      </c>
      <c r="AA1028" t="str">
        <f ca="1"/>
        <v>静岡県袋井市葵町2-3-13</v>
      </c>
      <c r="AB1028" t="str">
        <f ca="1"/>
        <v>ｼﾃｨﾊｲﾑｸﾞﾘｰﾝﾗｲﾄ202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45937</v>
      </c>
      <c r="AH1028" t="str">
        <f ca="1"/>
        <v>10/24林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在職中</v>
      </c>
      <c r="B1029">
        <f ca="1"/>
        <v>251003</v>
      </c>
      <c r="C1029">
        <f ca="1"/>
        <v>10778</v>
      </c>
      <c r="D1029" t="str">
        <f ca="1"/>
        <v>美鈴工業 本庄</v>
      </c>
      <c r="E1029">
        <f ca="1"/>
        <v>0</v>
      </c>
      <c r="F1029" t="str">
        <f ca="1"/>
        <v>ヒータ事業部</v>
      </c>
      <c r="G1029" t="str">
        <f ca="1"/>
        <v>機械オペレーター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240000</v>
      </c>
      <c r="T1029">
        <f ca="1"/>
        <v>12036</v>
      </c>
      <c r="U1029" t="str">
        <f ca="1"/>
        <v>0</v>
      </c>
      <c r="V1029">
        <f ca="1"/>
        <v>21960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 t="str">
        <f ca="1"/>
        <v>485-0075</v>
      </c>
      <c r="AA1029" t="str">
        <f ca="1"/>
        <v>愛知県小牧市小牧市三ツ渕866</v>
      </c>
      <c r="AB1029" t="str">
        <f ca="1"/>
        <v>サープラスウワンは・る・る209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45937</v>
      </c>
      <c r="AH1029" t="str">
        <f ca="1"/>
        <v>10/24林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退社</v>
      </c>
      <c r="B1030">
        <f ca="1"/>
        <v>241201</v>
      </c>
      <c r="C1030">
        <f ca="1"/>
        <v>0</v>
      </c>
      <c r="D1030" t="str">
        <f ca="1"/>
        <v>加藤木材工業 本社</v>
      </c>
      <c r="E1030">
        <f ca="1"/>
        <v>0</v>
      </c>
      <c r="F1030">
        <f ca="1"/>
        <v>0</v>
      </c>
      <c r="G1030">
        <f ca="1"/>
        <v>0</v>
      </c>
      <c r="H1030" t="str">
        <f ca="1"/>
        <v>NGUYEN HUU KHANG</v>
      </c>
      <c r="I1030" t="str">
        <f ca="1"/>
        <v>グエン　ヒュウ　カン</v>
      </c>
      <c r="J1030" t="str">
        <f ca="1"/>
        <v>男</v>
      </c>
      <c r="K1030" t="str">
        <f ca="1"/>
        <v>ﾍﾞﾄﾅﾑ</v>
      </c>
      <c r="L1030">
        <f ca="1"/>
        <v>36127</v>
      </c>
      <c r="M1030">
        <f ca="1"/>
        <v>27</v>
      </c>
      <c r="N1030">
        <f ca="1"/>
        <v>1300</v>
      </c>
      <c r="O1030">
        <f ca="1"/>
        <v>0</v>
      </c>
      <c r="P1030">
        <f ca="1"/>
        <v>1700</v>
      </c>
      <c r="Q1030">
        <f ca="1"/>
        <v>0</v>
      </c>
      <c r="R1030">
        <f ca="1"/>
        <v>400</v>
      </c>
      <c r="S1030">
        <f ca="1"/>
        <v>240000</v>
      </c>
      <c r="T1030">
        <f ca="1"/>
        <v>12036</v>
      </c>
      <c r="U1030" t="str">
        <f ca="1"/>
        <v>0</v>
      </c>
      <c r="V1030">
        <f ca="1"/>
        <v>21960</v>
      </c>
      <c r="W1030">
        <f ca="1"/>
        <v>46900</v>
      </c>
      <c r="X1030" t="str">
        <f ca="1"/>
        <v/>
      </c>
      <c r="Y1030" t="str">
        <f ca="1"/>
        <v>技術・人文知識・国際業務</v>
      </c>
      <c r="Z1030" t="str">
        <f ca="1"/>
        <v>486-0901</v>
      </c>
      <c r="AA1030" t="str">
        <f ca="1"/>
        <v>愛知県春日井市牛山781-2</v>
      </c>
      <c r="AB1030" t="str">
        <f ca="1"/>
        <v>ﾋﾞﾚｯｼﾞﾊｳｽ牛山２棟208</v>
      </c>
      <c r="AC1030" t="str">
        <f ca="1"/>
        <v>個人</v>
      </c>
      <c r="AD1030">
        <f ca="1"/>
        <v>45943</v>
      </c>
      <c r="AE1030">
        <f ca="1"/>
        <v>45978</v>
      </c>
      <c r="AF1030">
        <f ca="1"/>
        <v>0</v>
      </c>
      <c r="AG1030">
        <f ca="1"/>
        <v>45943</v>
      </c>
      <c r="AH1030" t="str">
        <f ca="1"/>
        <v>10/24林</v>
      </c>
      <c r="AI1030">
        <f ca="1"/>
        <v>0</v>
      </c>
      <c r="AJ1030">
        <f ca="1"/>
        <v>45943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退社</v>
      </c>
      <c r="B1031">
        <f ca="1"/>
        <v>251004</v>
      </c>
      <c r="C1031">
        <f ca="1"/>
        <v>0</v>
      </c>
      <c r="D1031" t="str">
        <f ca="1"/>
        <v>川原鉄工所</v>
      </c>
      <c r="E1031">
        <f ca="1"/>
        <v>0</v>
      </c>
      <c r="F1031">
        <f ca="1"/>
        <v>0</v>
      </c>
      <c r="G1031">
        <f ca="1"/>
        <v>0</v>
      </c>
      <c r="H1031" t="str">
        <f ca="1"/>
        <v>DAO VAN TUONG</v>
      </c>
      <c r="I1031" t="str">
        <f ca="1"/>
        <v>ダオ　ヴァン　トウオン</v>
      </c>
      <c r="J1031" t="str">
        <f ca="1"/>
        <v>男</v>
      </c>
      <c r="K1031" t="str">
        <f ca="1"/>
        <v>ﾍﾞﾄﾅﾑ</v>
      </c>
      <c r="L1031">
        <f ca="1"/>
        <v>34380</v>
      </c>
      <c r="M1031">
        <f ca="1"/>
        <v>31</v>
      </c>
      <c r="N1031">
        <f ca="1"/>
        <v>1300</v>
      </c>
      <c r="O1031">
        <f ca="1"/>
        <v>0</v>
      </c>
      <c r="P1031">
        <f ca="1"/>
        <v>1650</v>
      </c>
      <c r="Q1031">
        <f ca="1"/>
        <v>0</v>
      </c>
      <c r="R1031">
        <f ca="1"/>
        <v>350</v>
      </c>
      <c r="S1031">
        <f ca="1"/>
        <v>240000</v>
      </c>
      <c r="T1031">
        <f ca="1"/>
        <v>12036</v>
      </c>
      <c r="U1031" t="str">
        <f ca="1"/>
        <v>0</v>
      </c>
      <c r="V1031">
        <f ca="1"/>
        <v>21960</v>
      </c>
      <c r="W1031">
        <f ca="1"/>
        <v>47262</v>
      </c>
      <c r="X1031" t="str">
        <f ca="1"/>
        <v/>
      </c>
      <c r="Y1031" t="str">
        <f ca="1"/>
        <v>技術・人文知識・国際業務</v>
      </c>
      <c r="Z1031" t="str">
        <f ca="1"/>
        <v>455-0806</v>
      </c>
      <c r="AA1031" t="str">
        <f ca="1"/>
        <v>愛知県名古屋市港区明正2丁目176</v>
      </c>
      <c r="AB1031" t="str">
        <f ca="1"/>
        <v>飯田第二ｺｰﾎﾟ103</v>
      </c>
      <c r="AC1031">
        <f ca="1"/>
        <v>0</v>
      </c>
      <c r="AD1031">
        <f ca="1"/>
        <v>45943</v>
      </c>
      <c r="AE1031">
        <f ca="1"/>
        <v>45968</v>
      </c>
      <c r="AF1031">
        <f ca="1"/>
        <v>0</v>
      </c>
      <c r="AG1031">
        <f ca="1"/>
        <v>45943</v>
      </c>
      <c r="AH1031" t="str">
        <f ca="1"/>
        <v>10/24林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在職中</v>
      </c>
      <c r="B1032">
        <f ca="1"/>
        <v>251005</v>
      </c>
      <c r="C1032">
        <f ca="1"/>
        <v>232180</v>
      </c>
      <c r="D1032" t="str">
        <f ca="1"/>
        <v>高雄工業 岡山</v>
      </c>
      <c r="E1032" t="str">
        <f ca="1"/>
        <v>高雄工業株式会社 岡山事業所HUB工場製作1課</v>
      </c>
      <c r="F1032" t="str">
        <f ca="1"/>
        <v>1次旋係</v>
      </c>
      <c r="G1032" t="str">
        <f ca="1"/>
        <v>ハブ加工 自動機の操作、ＮＣプログラム修正</v>
      </c>
      <c r="H1032" t="str">
        <f ca="1"/>
        <v>TRINH TRUNG HIEU</v>
      </c>
      <c r="I1032" t="str">
        <f ca="1"/>
        <v>チン　チュン　ヒエウ</v>
      </c>
      <c r="J1032" t="str">
        <f ca="1"/>
        <v>男</v>
      </c>
      <c r="K1032" t="str">
        <f ca="1"/>
        <v>ﾍﾞﾄﾅﾑ</v>
      </c>
      <c r="L1032">
        <f ca="1"/>
        <v>37765</v>
      </c>
      <c r="M1032">
        <f ca="1"/>
        <v>22</v>
      </c>
      <c r="N1032">
        <f ca="1"/>
        <v>1200</v>
      </c>
      <c r="O1032">
        <f ca="1"/>
        <v>0</v>
      </c>
      <c r="P1032">
        <f ca="1"/>
        <v>1650</v>
      </c>
      <c r="Q1032">
        <f ca="1"/>
        <v>0</v>
      </c>
      <c r="R1032">
        <f ca="1"/>
        <v>450</v>
      </c>
      <c r="S1032">
        <f ca="1"/>
        <v>220000</v>
      </c>
      <c r="T1032">
        <f ca="1"/>
        <v>11033</v>
      </c>
      <c r="U1032" t="str">
        <f ca="1"/>
        <v>0</v>
      </c>
      <c r="V1032">
        <f ca="1"/>
        <v>20130</v>
      </c>
      <c r="W1032">
        <f ca="1"/>
        <v>47032</v>
      </c>
      <c r="X1032" t="str">
        <f ca="1"/>
        <v/>
      </c>
      <c r="Y1032" t="str">
        <f ca="1"/>
        <v>技術・人文知識・国際業務</v>
      </c>
      <c r="Z1032" t="str">
        <f ca="1"/>
        <v>709-2107</v>
      </c>
      <c r="AA1032" t="str">
        <f ca="1"/>
        <v>岡山県岡山市北区御津矢原294-1</v>
      </c>
      <c r="AB1032" t="str">
        <f ca="1"/>
        <v>成広矢原ｺｰﾎﾟⅢ103</v>
      </c>
      <c r="AC1032">
        <f ca="1"/>
        <v>0</v>
      </c>
      <c r="AD1032">
        <f ca="1"/>
        <v>45943</v>
      </c>
      <c r="AE1032">
        <f ca="1"/>
        <v>0</v>
      </c>
      <c r="AF1032">
        <f ca="1"/>
        <v>0</v>
      </c>
      <c r="AG1032">
        <f ca="1"/>
        <v>45943</v>
      </c>
      <c r="AH1032" t="str">
        <f ca="1"/>
        <v>11/4原</v>
      </c>
      <c r="AI1032">
        <f ca="1"/>
        <v>0</v>
      </c>
      <c r="AJ1032">
        <f ca="1"/>
        <v>45943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 t="str">
        <f ca="1"/>
        <v>在職中</v>
      </c>
      <c r="B1033">
        <f ca="1"/>
        <v>251006</v>
      </c>
      <c r="C1033">
        <f ca="1"/>
        <v>232179</v>
      </c>
      <c r="D1033" t="str">
        <f ca="1"/>
        <v>高雄工業 岡山</v>
      </c>
      <c r="E1033" t="str">
        <f ca="1"/>
        <v>高雄工業株式会社 岡山事業所HUB工場製作1課</v>
      </c>
      <c r="F1033" t="str">
        <f ca="1"/>
        <v>1次旋係</v>
      </c>
      <c r="G1033" t="str">
        <f ca="1"/>
        <v>ハブ加工 自動機の操作、ＮＣプログラム修正</v>
      </c>
      <c r="H1033" t="str">
        <f ca="1"/>
        <v>DUONG MINH TIEN</v>
      </c>
      <c r="I1033" t="str">
        <f ca="1"/>
        <v>ズオン　ミン　ティエン</v>
      </c>
      <c r="J1033" t="str">
        <f ca="1"/>
        <v>男</v>
      </c>
      <c r="K1033" t="str">
        <f ca="1"/>
        <v>ﾍﾞﾄﾅﾑ</v>
      </c>
      <c r="L1033">
        <f ca="1"/>
        <v>37715</v>
      </c>
      <c r="M1033">
        <f ca="1"/>
        <v>22</v>
      </c>
      <c r="N1033">
        <f ca="1"/>
        <v>1200</v>
      </c>
      <c r="O1033">
        <f ca="1"/>
        <v>0</v>
      </c>
      <c r="P1033">
        <f ca="1"/>
        <v>1650</v>
      </c>
      <c r="Q1033">
        <f ca="1"/>
        <v>0</v>
      </c>
      <c r="R1033">
        <f ca="1"/>
        <v>450</v>
      </c>
      <c r="S1033">
        <f ca="1"/>
        <v>220000</v>
      </c>
      <c r="T1033">
        <f ca="1"/>
        <v>11033</v>
      </c>
      <c r="U1033" t="str">
        <f ca="1"/>
        <v>0</v>
      </c>
      <c r="V1033">
        <f ca="1"/>
        <v>20130</v>
      </c>
      <c r="W1033">
        <f ca="1"/>
        <v>47032</v>
      </c>
      <c r="X1033" t="str">
        <f ca="1"/>
        <v/>
      </c>
      <c r="Y1033" t="str">
        <f ca="1"/>
        <v>技術・人文知識・国際業務</v>
      </c>
      <c r="Z1033" t="str">
        <f ca="1"/>
        <v>709-2107</v>
      </c>
      <c r="AA1033" t="str">
        <f ca="1"/>
        <v>岡山県岡山市北区御津矢原294-1</v>
      </c>
      <c r="AB1033" t="str">
        <f ca="1"/>
        <v>成広矢原ｺｰﾎﾟⅢ103</v>
      </c>
      <c r="AC1033">
        <f ca="1"/>
        <v>0</v>
      </c>
      <c r="AD1033">
        <f ca="1"/>
        <v>45943</v>
      </c>
      <c r="AE1033">
        <f ca="1"/>
        <v>0</v>
      </c>
      <c r="AF1033">
        <f ca="1"/>
        <v>0</v>
      </c>
      <c r="AG1033">
        <f ca="1"/>
        <v>45943</v>
      </c>
      <c r="AH1033" t="str">
        <f ca="1"/>
        <v>11/4原</v>
      </c>
      <c r="AI1033">
        <f ca="1"/>
        <v>0</v>
      </c>
      <c r="AJ1033">
        <f ca="1"/>
        <v>45943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 t="str">
        <f ca="1"/>
        <v>在職中</v>
      </c>
      <c r="B1034">
        <f ca="1"/>
        <v>251007</v>
      </c>
      <c r="C1034">
        <f ca="1"/>
        <v>10779</v>
      </c>
      <c r="D1034" t="str">
        <f ca="1"/>
        <v>美鈴工業 本庄</v>
      </c>
      <c r="E1034">
        <f ca="1"/>
        <v>0</v>
      </c>
      <c r="F1034" t="str">
        <f ca="1"/>
        <v>ヒータ事業部</v>
      </c>
      <c r="G1034" t="str">
        <f ca="1"/>
        <v>機械オペレーター</v>
      </c>
      <c r="H1034" t="str">
        <f ca="1"/>
        <v>PHAM GIA UT</v>
      </c>
      <c r="I1034" t="str">
        <f ca="1"/>
        <v>ファム　ジャ　ウット</v>
      </c>
      <c r="J1034" t="str">
        <f ca="1"/>
        <v>女</v>
      </c>
      <c r="K1034" t="str">
        <f ca="1"/>
        <v>ﾍﾞﾄﾅﾑ</v>
      </c>
      <c r="L1034">
        <f ca="1"/>
        <v>36333</v>
      </c>
      <c r="M1034">
        <f ca="1"/>
        <v>26</v>
      </c>
      <c r="N1034">
        <f ca="1"/>
        <v>1350</v>
      </c>
      <c r="O1034">
        <f ca="1"/>
        <v>0</v>
      </c>
      <c r="P1034">
        <f ca="1"/>
        <v>1850</v>
      </c>
      <c r="Q1034">
        <f ca="1"/>
        <v>0</v>
      </c>
      <c r="R1034">
        <f ca="1"/>
        <v>500</v>
      </c>
      <c r="S1034">
        <f ca="1"/>
        <v>240000</v>
      </c>
      <c r="T1034">
        <f ca="1"/>
        <v>12036</v>
      </c>
      <c r="U1034" t="str">
        <f ca="1"/>
        <v>0</v>
      </c>
      <c r="V1034">
        <f ca="1"/>
        <v>21960</v>
      </c>
      <c r="W1034">
        <f ca="1"/>
        <v>46887</v>
      </c>
      <c r="X1034" t="str">
        <f ca="1"/>
        <v/>
      </c>
      <c r="Y1034" t="str">
        <f ca="1"/>
        <v>技術・人文知識・国際業務</v>
      </c>
      <c r="Z1034" t="str">
        <f ca="1"/>
        <v>485-0821</v>
      </c>
      <c r="AA1034" t="str">
        <f ca="1"/>
        <v>愛知県小牧市大字本庄169番地3-2</v>
      </c>
      <c r="AB1034" t="str">
        <f ca="1"/>
        <v>208号</v>
      </c>
      <c r="AC1034">
        <f ca="1"/>
        <v>0</v>
      </c>
      <c r="AD1034">
        <f ca="1"/>
        <v>45944</v>
      </c>
      <c r="AE1034">
        <f ca="1"/>
        <v>0</v>
      </c>
      <c r="AF1034">
        <f ca="1"/>
        <v>0</v>
      </c>
      <c r="AG1034">
        <f ca="1"/>
        <v>45944</v>
      </c>
      <c r="AH1034" t="str">
        <f ca="1"/>
        <v>11/7林</v>
      </c>
      <c r="AI1034">
        <f ca="1"/>
        <v>0</v>
      </c>
      <c r="AJ1034">
        <f ca="1"/>
        <v>45944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 t="str">
        <f ca="1"/>
        <v>在職中</v>
      </c>
      <c r="B1035">
        <f ca="1"/>
        <v>251008</v>
      </c>
      <c r="C1035">
        <f ca="1"/>
        <v>0</v>
      </c>
      <c r="D1035" t="str">
        <f ca="1"/>
        <v>ピーエムアイ</v>
      </c>
      <c r="E1035">
        <f ca="1"/>
        <v>0</v>
      </c>
      <c r="F1035">
        <f ca="1"/>
        <v>0</v>
      </c>
      <c r="G1035">
        <f ca="1"/>
        <v>0</v>
      </c>
      <c r="H1035" t="str">
        <f ca="1"/>
        <v>PHAM THI NGOC ANH</v>
      </c>
      <c r="I1035" t="str">
        <f ca="1"/>
        <v>ファム　ティ　ゴック　アイン</v>
      </c>
      <c r="J1035" t="str">
        <f ca="1"/>
        <v>女</v>
      </c>
      <c r="K1035" t="str">
        <f ca="1"/>
        <v>ﾍﾞﾄﾅﾑ</v>
      </c>
      <c r="L1035">
        <f ca="1"/>
        <v>36263</v>
      </c>
      <c r="M1035">
        <f ca="1"/>
        <v>26</v>
      </c>
      <c r="N1035">
        <f ca="1"/>
        <v>1300</v>
      </c>
      <c r="O1035">
        <f ca="1"/>
        <v>0</v>
      </c>
      <c r="P1035">
        <f ca="1"/>
        <v>1800</v>
      </c>
      <c r="Q1035">
        <f ca="1"/>
        <v>0</v>
      </c>
      <c r="R1035">
        <f ca="1"/>
        <v>500</v>
      </c>
      <c r="S1035">
        <f ca="1"/>
        <v>240000</v>
      </c>
      <c r="T1035">
        <f ca="1"/>
        <v>12036</v>
      </c>
      <c r="U1035" t="str">
        <f ca="1"/>
        <v>0</v>
      </c>
      <c r="V1035">
        <f ca="1"/>
        <v>21960</v>
      </c>
      <c r="W1035">
        <f ca="1"/>
        <v>46276</v>
      </c>
      <c r="X1035" t="str">
        <f ca="1"/>
        <v/>
      </c>
      <c r="Y1035" t="str">
        <f ca="1"/>
        <v>技術・人文知識・国際業務</v>
      </c>
      <c r="Z1035" t="str">
        <f ca="1"/>
        <v>471-0805</v>
      </c>
      <c r="AA1035" t="str">
        <f ca="1"/>
        <v>愛知県豊田市美里2-6-9</v>
      </c>
      <c r="AB1035" t="str">
        <f ca="1"/>
        <v>ﾚｼﾞｪﾝﾄﾞK304</v>
      </c>
      <c r="AC1035">
        <f ca="1"/>
        <v>0</v>
      </c>
      <c r="AD1035">
        <f ca="1"/>
        <v>45945</v>
      </c>
      <c r="AE1035">
        <f ca="1"/>
        <v>0</v>
      </c>
      <c r="AF1035">
        <f ca="1"/>
        <v>0</v>
      </c>
      <c r="AG1035">
        <f ca="1"/>
        <v>45945</v>
      </c>
      <c r="AH1035" t="str">
        <f ca="1"/>
        <v>10/24林</v>
      </c>
      <c r="AI1035">
        <f ca="1"/>
        <v>0</v>
      </c>
      <c r="AJ1035">
        <f ca="1"/>
        <v>45945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 t="str">
        <f ca="1"/>
        <v>在職中</v>
      </c>
      <c r="B1036">
        <f ca="1"/>
        <v>251009</v>
      </c>
      <c r="C1036">
        <f ca="1"/>
        <v>5728</v>
      </c>
      <c r="D1036" t="str">
        <f ca="1"/>
        <v>加藤木材工業 春日井</v>
      </c>
      <c r="E1036" t="str">
        <f ca="1"/>
        <v>生産部</v>
      </c>
      <c r="F1036" t="str">
        <f ca="1"/>
        <v>加工課</v>
      </c>
      <c r="G1036" t="str">
        <f ca="1"/>
        <v>機械オペレーター及び機械メンテナンス他付随する業務</v>
      </c>
      <c r="H1036" t="str">
        <f ca="1"/>
        <v>TRAN VAN TOAN</v>
      </c>
      <c r="I1036" t="str">
        <f ca="1"/>
        <v>チャン　ヴァン　トアン</v>
      </c>
      <c r="J1036" t="str">
        <f ca="1"/>
        <v>男</v>
      </c>
      <c r="K1036" t="str">
        <f ca="1"/>
        <v>ﾍﾞﾄﾅﾑ</v>
      </c>
      <c r="L1036">
        <f ca="1"/>
        <v>34197</v>
      </c>
      <c r="M1036">
        <f ca="1"/>
        <v>32</v>
      </c>
      <c r="N1036">
        <f ca="1"/>
        <v>1300</v>
      </c>
      <c r="O1036">
        <f ca="1"/>
        <v>0</v>
      </c>
      <c r="P1036">
        <f ca="1"/>
        <v>1700</v>
      </c>
      <c r="Q1036">
        <f ca="1"/>
        <v>0</v>
      </c>
      <c r="R1036">
        <f ca="1"/>
        <v>400</v>
      </c>
      <c r="S1036">
        <f ca="1"/>
        <v>240000</v>
      </c>
      <c r="T1036">
        <f ca="1"/>
        <v>12036</v>
      </c>
      <c r="U1036" t="str">
        <f ca="1"/>
        <v>0</v>
      </c>
      <c r="V1036">
        <f ca="1"/>
        <v>21960</v>
      </c>
      <c r="W1036">
        <f ca="1"/>
        <v>46802</v>
      </c>
      <c r="X1036" t="str">
        <f ca="1"/>
        <v/>
      </c>
      <c r="Y1036" t="str">
        <f ca="1"/>
        <v>技術・人文知識・国際業務</v>
      </c>
      <c r="Z1036" t="str">
        <f ca="1"/>
        <v>486-0912</v>
      </c>
      <c r="AA1036" t="str">
        <f ca="1"/>
        <v>愛知県春日井市高山町4丁目13-13</v>
      </c>
      <c r="AB1036" t="str">
        <f ca="1"/>
        <v>ﾒｿﾞﾝ辻山201</v>
      </c>
      <c r="AC1036">
        <f ca="1"/>
        <v>45950</v>
      </c>
      <c r="AD1036">
        <f ca="1"/>
        <v>45951</v>
      </c>
      <c r="AE1036">
        <f ca="1"/>
        <v>0</v>
      </c>
      <c r="AF1036">
        <f ca="1"/>
        <v>0</v>
      </c>
      <c r="AG1036">
        <f ca="1"/>
        <v>45951</v>
      </c>
      <c r="AH1036" t="str">
        <f ca="1"/>
        <v>11/19林</v>
      </c>
      <c r="AI1036">
        <f ca="1"/>
        <v>0</v>
      </c>
      <c r="AJ1036">
        <f ca="1"/>
        <v>45951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 t="str">
        <f ca="1"/>
        <v>在職中</v>
      </c>
      <c r="B1037">
        <f ca="1"/>
        <v>251010</v>
      </c>
      <c r="C1037">
        <f ca="1"/>
        <v>242139</v>
      </c>
      <c r="D1037" t="str">
        <f ca="1"/>
        <v>高雄工業 静岡</v>
      </c>
      <c r="E1037" t="str">
        <f ca="1"/>
        <v>高雄工業株式会社 静岡事業所第二工場製作課</v>
      </c>
      <c r="F1037" t="str">
        <f ca="1"/>
        <v>長軸バリ取り</v>
      </c>
      <c r="G1037" t="str">
        <f ca="1"/>
        <v>長軸バリ取り、検査作業。</v>
      </c>
      <c r="H1037" t="str">
        <f ca="1"/>
        <v>TRAN QUY TRONG</v>
      </c>
      <c r="I1037" t="str">
        <f ca="1"/>
        <v>チャン　クイ　チョン</v>
      </c>
      <c r="J1037" t="str">
        <f ca="1"/>
        <v>男</v>
      </c>
      <c r="K1037" t="str">
        <f ca="1"/>
        <v>ﾍﾞﾄﾅﾑ</v>
      </c>
      <c r="L1037">
        <f ca="1"/>
        <v>36174</v>
      </c>
      <c r="M1037">
        <f ca="1"/>
        <v>26</v>
      </c>
      <c r="N1037">
        <f ca="1"/>
        <v>1200</v>
      </c>
      <c r="O1037">
        <f ca="1"/>
        <v>0</v>
      </c>
      <c r="P1037">
        <f ca="1"/>
        <v>1650</v>
      </c>
      <c r="Q1037">
        <f ca="1"/>
        <v>0</v>
      </c>
      <c r="R1037">
        <f ca="1"/>
        <v>450</v>
      </c>
      <c r="S1037">
        <f ca="1"/>
        <v>220000</v>
      </c>
      <c r="T1037">
        <f ca="1"/>
        <v>11033</v>
      </c>
      <c r="U1037" t="str">
        <f ca="1"/>
        <v>0</v>
      </c>
      <c r="V1037">
        <f ca="1"/>
        <v>20130</v>
      </c>
      <c r="W1037">
        <f ca="1"/>
        <v>47040</v>
      </c>
      <c r="X1037" t="str">
        <f ca="1"/>
        <v/>
      </c>
      <c r="Y1037" t="str">
        <f ca="1"/>
        <v>技術・人文知識・国際業務</v>
      </c>
      <c r="Z1037" t="str">
        <f ca="1"/>
        <v>437-0061</v>
      </c>
      <c r="AA1037" t="str">
        <f ca="1"/>
        <v>静岡県袋井市久能1889-2</v>
      </c>
      <c r="AB1037" t="str">
        <f ca="1"/>
        <v>ﾗﾌｨｰﾈ久能303号</v>
      </c>
      <c r="AC1037">
        <f ca="1"/>
        <v>45946</v>
      </c>
      <c r="AD1037">
        <f ca="1"/>
        <v>45951</v>
      </c>
      <c r="AE1037">
        <f ca="1"/>
        <v>0</v>
      </c>
      <c r="AF1037">
        <f ca="1"/>
        <v>0</v>
      </c>
      <c r="AG1037">
        <f ca="1"/>
        <v>45951</v>
      </c>
      <c r="AH1037" t="str">
        <f ca="1"/>
        <v>11/19林</v>
      </c>
      <c r="AI1037">
        <f ca="1"/>
        <v>0</v>
      </c>
      <c r="AJ1037">
        <f ca="1"/>
        <v>45951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 t="str">
        <f ca="1"/>
        <v>在職中</v>
      </c>
      <c r="B1038">
        <f ca="1"/>
        <v>210405</v>
      </c>
      <c r="C1038">
        <f ca="1"/>
        <v>8210009</v>
      </c>
      <c r="D1038" t="str">
        <f ca="1"/>
        <v>コーリツ 州の崎</v>
      </c>
      <c r="E1038" t="str">
        <f ca="1"/>
        <v>州の崎工場製造3課5工区6班</v>
      </c>
      <c r="F1038" t="str">
        <f ca="1"/>
        <v>州の崎工場製造3課5工区6班</v>
      </c>
      <c r="G1038">
        <f ca="1"/>
        <v>0</v>
      </c>
      <c r="H1038" t="str">
        <f ca="1"/>
        <v>DO XUAN HIEN</v>
      </c>
      <c r="I1038" t="str">
        <f ca="1"/>
        <v>ドー　スアン　ヒエン</v>
      </c>
      <c r="J1038" t="str">
        <f ca="1"/>
        <v>男</v>
      </c>
      <c r="K1038" t="str">
        <f ca="1"/>
        <v>ﾍﾞﾄﾅﾑ</v>
      </c>
      <c r="L1038">
        <f ca="1"/>
        <v>33072</v>
      </c>
      <c r="M1038">
        <f ca="1"/>
        <v>35</v>
      </c>
      <c r="N1038">
        <f ca="1"/>
        <v>1550</v>
      </c>
      <c r="O1038">
        <f ca="1"/>
        <v>0</v>
      </c>
      <c r="P1038">
        <f ca="1"/>
        <v>2150</v>
      </c>
      <c r="Q1038">
        <f ca="1"/>
        <v>0</v>
      </c>
      <c r="R1038">
        <f ca="1"/>
        <v>600</v>
      </c>
      <c r="S1038">
        <f ca="1"/>
        <v>280000</v>
      </c>
      <c r="T1038">
        <f ca="1"/>
        <v>14042</v>
      </c>
      <c r="U1038" t="str">
        <f ca="1"/>
        <v>0</v>
      </c>
      <c r="V1038">
        <f ca="1"/>
        <v>25620</v>
      </c>
      <c r="W1038">
        <f ca="1"/>
        <v>46545</v>
      </c>
      <c r="X1038" t="str">
        <f ca="1"/>
        <v/>
      </c>
      <c r="Y1038" t="str">
        <f ca="1"/>
        <v>技術・人文知識・国際業務</v>
      </c>
      <c r="Z1038" t="str">
        <f ca="1"/>
        <v>444-1311</v>
      </c>
      <c r="AA1038" t="str">
        <f ca="1"/>
        <v>愛知県高浜市本郷町１丁目３番地１</v>
      </c>
      <c r="AB1038" t="str">
        <f ca="1"/>
        <v>県営高取住宅3棟205号</v>
      </c>
      <c r="AC1038" t="str">
        <f ca="1"/>
        <v>個人</v>
      </c>
      <c r="AD1038">
        <f ca="1"/>
        <v>45952</v>
      </c>
      <c r="AE1038">
        <f ca="1"/>
        <v>0</v>
      </c>
      <c r="AF1038">
        <f ca="1"/>
        <v>0</v>
      </c>
      <c r="AG1038">
        <f ca="1"/>
        <v>45952</v>
      </c>
      <c r="AH1038" t="str">
        <f ca="1"/>
        <v>11/11林</v>
      </c>
      <c r="AI1038">
        <f ca="1"/>
        <v>0</v>
      </c>
      <c r="AJ1038">
        <f ca="1"/>
        <v>45952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 t="str">
        <f ca="1"/>
        <v>在職中</v>
      </c>
      <c r="B1039">
        <f ca="1"/>
        <v>251011</v>
      </c>
      <c r="C1039">
        <f ca="1"/>
        <v>5727</v>
      </c>
      <c r="D1039" t="str">
        <f ca="1"/>
        <v>加藤木材工業 春日井</v>
      </c>
      <c r="E1039" t="str">
        <f ca="1"/>
        <v>生産部</v>
      </c>
      <c r="F1039" t="str">
        <f ca="1"/>
        <v>加工課</v>
      </c>
      <c r="G1039">
        <f ca="1"/>
        <v>0</v>
      </c>
      <c r="H1039" t="str">
        <f ca="1"/>
        <v>PHAM HUNG</v>
      </c>
      <c r="I1039" t="str">
        <f ca="1"/>
        <v>ファム　フン</v>
      </c>
      <c r="J1039" t="str">
        <f ca="1"/>
        <v>男</v>
      </c>
      <c r="K1039" t="str">
        <f ca="1"/>
        <v>ﾍﾞﾄﾅﾑ</v>
      </c>
      <c r="L1039">
        <f ca="1"/>
        <v>35109</v>
      </c>
      <c r="M1039">
        <f ca="1"/>
        <v>29</v>
      </c>
      <c r="N1039">
        <f ca="1"/>
        <v>1300</v>
      </c>
      <c r="O1039">
        <f ca="1"/>
        <v>0</v>
      </c>
      <c r="P1039">
        <f ca="1"/>
        <v>1700</v>
      </c>
      <c r="Q1039">
        <f ca="1"/>
        <v>0</v>
      </c>
      <c r="R1039">
        <f ca="1"/>
        <v>400</v>
      </c>
      <c r="S1039">
        <f ca="1"/>
        <v>240000</v>
      </c>
      <c r="T1039">
        <f ca="1"/>
        <v>12036</v>
      </c>
      <c r="U1039" t="str">
        <f ca="1"/>
        <v>0</v>
      </c>
      <c r="V1039">
        <f ca="1"/>
        <v>21960</v>
      </c>
      <c r="W1039">
        <f ca="1"/>
        <v>47587</v>
      </c>
      <c r="X1039" t="str">
        <f ca="1"/>
        <v/>
      </c>
      <c r="Y1039" t="str">
        <f ca="1"/>
        <v>技術・人文知識・国際業務</v>
      </c>
      <c r="Z1039" t="str">
        <f ca="1"/>
        <v>486-0912</v>
      </c>
      <c r="AA1039" t="str">
        <f ca="1"/>
        <v>愛知県春日井市高山町4丁目13-13</v>
      </c>
      <c r="AB1039" t="str">
        <f ca="1"/>
        <v>ﾒｿﾞﾝ辻山201</v>
      </c>
      <c r="AC1039">
        <f ca="1"/>
        <v>45952</v>
      </c>
      <c r="AD1039">
        <f ca="1"/>
        <v>45957</v>
      </c>
      <c r="AE1039">
        <f ca="1"/>
        <v>0</v>
      </c>
      <c r="AF1039">
        <f ca="1"/>
        <v>0</v>
      </c>
      <c r="AG1039">
        <f ca="1"/>
        <v>45957</v>
      </c>
      <c r="AH1039" t="str">
        <f ca="1"/>
        <v>11/11林</v>
      </c>
      <c r="AI1039">
        <f ca="1"/>
        <v>0</v>
      </c>
      <c r="AJ1039">
        <f ca="1"/>
        <v>45957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 t="str">
        <f ca="1"/>
        <v>在職中</v>
      </c>
      <c r="B1040">
        <f ca="1"/>
        <v>251101</v>
      </c>
      <c r="C1040">
        <f ca="1"/>
        <v>0</v>
      </c>
      <c r="D1040" t="str">
        <f ca="1"/>
        <v>ピーエムアイ</v>
      </c>
      <c r="E1040">
        <f ca="1"/>
        <v>0</v>
      </c>
      <c r="F1040">
        <f ca="1"/>
        <v>0</v>
      </c>
      <c r="G1040">
        <f ca="1"/>
        <v>0</v>
      </c>
      <c r="H1040" t="str">
        <f ca="1"/>
        <v>VU QUANG HUNG</v>
      </c>
      <c r="I1040" t="str">
        <f ca="1"/>
        <v>ヴ　クアン　フン</v>
      </c>
      <c r="J1040" t="str">
        <f ca="1"/>
        <v>男</v>
      </c>
      <c r="K1040" t="str">
        <f ca="1"/>
        <v>ﾍﾞﾄﾅﾑ</v>
      </c>
      <c r="L1040">
        <f ca="1"/>
        <v>37307</v>
      </c>
      <c r="M1040">
        <f ca="1"/>
        <v>23</v>
      </c>
      <c r="N1040">
        <f ca="1"/>
        <v>1300</v>
      </c>
      <c r="O1040">
        <f ca="1"/>
        <v>0</v>
      </c>
      <c r="P1040">
        <f ca="1"/>
        <v>1800</v>
      </c>
      <c r="Q1040">
        <f ca="1"/>
        <v>0</v>
      </c>
      <c r="R1040">
        <f ca="1"/>
        <v>500</v>
      </c>
      <c r="S1040">
        <f ca="1"/>
        <v>220000</v>
      </c>
      <c r="T1040">
        <f ca="1"/>
        <v>11033</v>
      </c>
      <c r="U1040" t="str">
        <f ca="1"/>
        <v>0</v>
      </c>
      <c r="V1040">
        <f ca="1"/>
        <v>20130</v>
      </c>
      <c r="W1040">
        <f ca="1"/>
        <v>46808</v>
      </c>
      <c r="X1040" t="str">
        <f ca="1"/>
        <v/>
      </c>
      <c r="Y1040" t="str">
        <f ca="1"/>
        <v>技術・人文知識・国際業務</v>
      </c>
      <c r="Z1040" t="str">
        <f ca="1"/>
        <v>471-0805</v>
      </c>
      <c r="AA1040" t="str">
        <f ca="1"/>
        <v>愛知県豊田市美里2-6-9</v>
      </c>
      <c r="AB1040" t="str">
        <f ca="1"/>
        <v>ﾚｼﾞｪﾝﾄﾞK301</v>
      </c>
      <c r="AC1040">
        <f ca="1"/>
        <v>0</v>
      </c>
      <c r="AD1040">
        <f ca="1"/>
        <v>45964</v>
      </c>
      <c r="AE1040">
        <f ca="1"/>
        <v>0</v>
      </c>
      <c r="AF1040">
        <f ca="1"/>
        <v>0</v>
      </c>
      <c r="AG1040">
        <f ca="1"/>
        <v>45964</v>
      </c>
      <c r="AH1040" t="str">
        <f ca="1"/>
        <v>11/13林</v>
      </c>
      <c r="AI1040">
        <f ca="1"/>
        <v>0</v>
      </c>
      <c r="AJ1040">
        <f ca="1"/>
        <v>45964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 t="str">
        <f ca="1"/>
        <v>在職中</v>
      </c>
      <c r="B1041">
        <f ca="1"/>
        <v>251102</v>
      </c>
      <c r="C1041">
        <f ca="1"/>
        <v>0</v>
      </c>
      <c r="D1041" t="str">
        <f ca="1"/>
        <v>ピーエムアイ</v>
      </c>
      <c r="E1041">
        <f ca="1"/>
        <v>0</v>
      </c>
      <c r="F1041">
        <f ca="1"/>
        <v>0</v>
      </c>
      <c r="G1041">
        <f ca="1"/>
        <v>0</v>
      </c>
      <c r="H1041" t="str">
        <f ca="1"/>
        <v>VO HUY TUAN</v>
      </c>
      <c r="I1041" t="str">
        <f ca="1"/>
        <v>ヴォ　フイ　トウアン</v>
      </c>
      <c r="J1041" t="str">
        <f ca="1"/>
        <v>男</v>
      </c>
      <c r="K1041" t="str">
        <f ca="1"/>
        <v>ﾍﾞﾄﾅﾑ</v>
      </c>
      <c r="L1041">
        <f ca="1"/>
        <v>35373</v>
      </c>
      <c r="M1041">
        <f ca="1"/>
        <v>29</v>
      </c>
      <c r="N1041">
        <f ca="1"/>
        <v>1300</v>
      </c>
      <c r="O1041">
        <f ca="1"/>
        <v>0</v>
      </c>
      <c r="P1041">
        <f ca="1"/>
        <v>1800</v>
      </c>
      <c r="Q1041">
        <f ca="1"/>
        <v>0</v>
      </c>
      <c r="R1041">
        <f ca="1"/>
        <v>500</v>
      </c>
      <c r="S1041">
        <f ca="1"/>
        <v>220000</v>
      </c>
      <c r="T1041">
        <f ca="1"/>
        <v>11033</v>
      </c>
      <c r="U1041" t="str">
        <f ca="1"/>
        <v>0</v>
      </c>
      <c r="V1041">
        <f ca="1"/>
        <v>20130</v>
      </c>
      <c r="W1041">
        <f ca="1"/>
        <v>46861</v>
      </c>
      <c r="X1041" t="str">
        <f ca="1"/>
        <v/>
      </c>
      <c r="Y1041" t="str">
        <f ca="1"/>
        <v>技術・人文知識・国際業務</v>
      </c>
      <c r="Z1041" t="str">
        <f ca="1"/>
        <v>471-0805</v>
      </c>
      <c r="AA1041" t="str">
        <f ca="1"/>
        <v>愛知県豊田市美里1-14-18</v>
      </c>
      <c r="AB1041" t="str">
        <f ca="1"/>
        <v>ﾊｲﾂ長嶋201</v>
      </c>
      <c r="AC1041">
        <f ca="1"/>
        <v>0</v>
      </c>
      <c r="AD1041">
        <f ca="1"/>
        <v>45964</v>
      </c>
      <c r="AE1041">
        <f ca="1"/>
        <v>0</v>
      </c>
      <c r="AF1041">
        <f ca="1"/>
        <v>0</v>
      </c>
      <c r="AG1041">
        <f ca="1"/>
        <v>45964</v>
      </c>
      <c r="AH1041" t="str">
        <f ca="1"/>
        <v>11/13林</v>
      </c>
      <c r="AI1041">
        <f ca="1"/>
        <v>0</v>
      </c>
      <c r="AJ1041">
        <f ca="1"/>
        <v>45964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 t="str">
        <f ca="1"/>
        <v>在職中</v>
      </c>
      <c r="B1042">
        <f ca="1"/>
        <v>251103</v>
      </c>
      <c r="C1042">
        <f ca="1"/>
        <v>222091</v>
      </c>
      <c r="D1042" t="str">
        <f ca="1"/>
        <v>高雄工業 海南第一</v>
      </c>
      <c r="E1042" t="str">
        <f ca="1"/>
        <v>高雄工業株式会社 営業部 第二営業部海南HUB営業課</v>
      </c>
      <c r="F1042" t="str">
        <f ca="1"/>
        <v>リフト作業</v>
      </c>
      <c r="G1042" t="str">
        <f ca="1"/>
        <v>鋳造材料の工場内加工ラインへの供給</v>
      </c>
      <c r="H1042" t="str">
        <f ca="1"/>
        <v>MATSUMOTO MAURILIO</v>
      </c>
      <c r="I1042" t="str">
        <f ca="1"/>
        <v>マツモト　マウリリオ</v>
      </c>
      <c r="J1042" t="str">
        <f ca="1"/>
        <v>男</v>
      </c>
      <c r="K1042" t="str">
        <f ca="1"/>
        <v>ﾌﾞﾗｼﾞﾙ</v>
      </c>
      <c r="L1042">
        <f ca="1"/>
        <v>23695</v>
      </c>
      <c r="M1042">
        <f ca="1"/>
        <v>61</v>
      </c>
      <c r="N1042">
        <f ca="1"/>
        <v>1400</v>
      </c>
      <c r="O1042">
        <f ca="1"/>
        <v>0</v>
      </c>
      <c r="P1042">
        <f ca="1"/>
        <v>1750</v>
      </c>
      <c r="Q1042">
        <f ca="1"/>
        <v>0</v>
      </c>
      <c r="R1042">
        <f ca="1"/>
        <v>350</v>
      </c>
      <c r="S1042">
        <f ca="1"/>
        <v>220000</v>
      </c>
      <c r="T1042">
        <f ca="1"/>
        <v>11033</v>
      </c>
      <c r="U1042">
        <f ca="1"/>
        <v>1749</v>
      </c>
      <c r="V1042">
        <f ca="1"/>
        <v>20130</v>
      </c>
      <c r="W1042">
        <f ca="1"/>
        <v>46247</v>
      </c>
      <c r="X1042" t="str">
        <f ca="1"/>
        <v/>
      </c>
      <c r="Y1042" t="str">
        <f ca="1"/>
        <v>永住者</v>
      </c>
      <c r="Z1042" t="str">
        <f ca="1"/>
        <v>497-0058</v>
      </c>
      <c r="AA1042" t="str">
        <f ca="1"/>
        <v>愛知県海部郡蟹江町富吉1丁目723番地</v>
      </c>
      <c r="AB1042" t="str">
        <f ca="1"/>
        <v>富吉公団住宅321号</v>
      </c>
      <c r="AC1042" t="str">
        <f ca="1"/>
        <v>個人</v>
      </c>
      <c r="AD1042">
        <f ca="1"/>
        <v>45964</v>
      </c>
      <c r="AE1042">
        <f ca="1"/>
        <v>0</v>
      </c>
      <c r="AF1042">
        <f ca="1"/>
        <v>0</v>
      </c>
      <c r="AG1042">
        <f ca="1"/>
        <v>45964</v>
      </c>
      <c r="AH1042" t="str">
        <f ca="1"/>
        <v>12/1原</v>
      </c>
      <c r="AI1042">
        <f ca="1"/>
        <v>0</v>
      </c>
      <c r="AJ1042">
        <f ca="1"/>
        <v>45964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 t="str">
        <f ca="1"/>
        <v>退社</v>
      </c>
      <c r="B1043">
        <f ca="1"/>
        <v>251104</v>
      </c>
      <c r="C1043">
        <f ca="1"/>
        <v>0</v>
      </c>
      <c r="D1043" t="str">
        <f ca="1"/>
        <v>コーリツ 州の崎</v>
      </c>
      <c r="E1043">
        <f ca="1"/>
        <v>0</v>
      </c>
      <c r="F1043">
        <f ca="1"/>
        <v>0</v>
      </c>
      <c r="G1043">
        <f ca="1"/>
        <v>0</v>
      </c>
      <c r="H1043" t="str">
        <f ca="1"/>
        <v>NGUYEN VAN HINH</v>
      </c>
      <c r="I1043" t="str">
        <f ca="1"/>
        <v>グエン　バン　ヒン</v>
      </c>
      <c r="J1043" t="str">
        <f ca="1"/>
        <v>男</v>
      </c>
      <c r="K1043" t="str">
        <f ca="1"/>
        <v>ﾍﾞﾄﾅﾑ</v>
      </c>
      <c r="L1043">
        <f ca="1"/>
        <v>35039</v>
      </c>
      <c r="M1043">
        <f ca="1"/>
        <v>30</v>
      </c>
      <c r="N1043">
        <f ca="1"/>
        <v>1500</v>
      </c>
      <c r="O1043">
        <f ca="1"/>
        <v>0</v>
      </c>
      <c r="P1043">
        <f ca="1"/>
        <v>2150</v>
      </c>
      <c r="Q1043">
        <f ca="1"/>
        <v>0</v>
      </c>
      <c r="R1043">
        <f ca="1"/>
        <v>650</v>
      </c>
      <c r="S1043">
        <f ca="1"/>
        <v>0</v>
      </c>
      <c r="T1043" t="str">
        <f ca="1"/>
        <v/>
      </c>
      <c r="U1043" t="str">
        <f ca="1"/>
        <v>0</v>
      </c>
      <c r="V1043">
        <f ca="1"/>
        <v>0</v>
      </c>
      <c r="W1043">
        <f ca="1"/>
        <v>46535</v>
      </c>
      <c r="X1043" t="str">
        <f ca="1"/>
        <v/>
      </c>
      <c r="Y1043" t="str">
        <f ca="1"/>
        <v>技術・人文知識・国際業務</v>
      </c>
      <c r="Z1043" t="str">
        <f ca="1"/>
        <v>447-0048</v>
      </c>
      <c r="AA1043" t="str">
        <f ca="1"/>
        <v>愛知県碧南市福清水町4-45-10</v>
      </c>
      <c r="AB1043">
        <f ca="1"/>
        <v>0</v>
      </c>
      <c r="AC1043">
        <f ca="1"/>
        <v>0</v>
      </c>
      <c r="AD1043">
        <f ca="1"/>
        <v>45964</v>
      </c>
      <c r="AE1043">
        <f ca="1"/>
        <v>45968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45964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  <row r="1044" spans="1:42">
      <c r="A1044" t="str">
        <f ca="1"/>
        <v>在職中</v>
      </c>
      <c r="B1044">
        <f ca="1"/>
        <v>220107</v>
      </c>
      <c r="C1044">
        <f ca="1"/>
        <v>8210028</v>
      </c>
      <c r="D1044" t="str">
        <f ca="1"/>
        <v>コーリツ 州の崎</v>
      </c>
      <c r="E1044" t="str">
        <f ca="1"/>
        <v>州の崎工場製造1課1工区1班</v>
      </c>
      <c r="F1044" t="str">
        <f ca="1"/>
        <v>州の崎工場製造1課1工区1班</v>
      </c>
      <c r="G1044">
        <f ca="1"/>
        <v>0</v>
      </c>
      <c r="H1044" t="str">
        <f ca="1"/>
        <v>NGUYEN VAN KHOA</v>
      </c>
      <c r="I1044" t="str">
        <f ca="1"/>
        <v>グエン　ヴァン　コア</v>
      </c>
      <c r="J1044" t="str">
        <f ca="1"/>
        <v>男</v>
      </c>
      <c r="K1044" t="str">
        <f ca="1"/>
        <v>ﾍﾞﾄﾅﾑ</v>
      </c>
      <c r="L1044">
        <f ca="1"/>
        <v>33552</v>
      </c>
      <c r="M1044">
        <f ca="1"/>
        <v>34</v>
      </c>
      <c r="N1044">
        <f ca="1"/>
        <v>1500</v>
      </c>
      <c r="O1044">
        <f ca="1"/>
        <v>0</v>
      </c>
      <c r="P1044">
        <f ca="1"/>
        <v>2150</v>
      </c>
      <c r="Q1044">
        <f ca="1"/>
        <v>0</v>
      </c>
      <c r="R1044">
        <f ca="1"/>
        <v>650</v>
      </c>
      <c r="S1044">
        <f ca="1"/>
        <v>240000</v>
      </c>
      <c r="T1044">
        <f ca="1"/>
        <v>12036</v>
      </c>
      <c r="U1044" t="str">
        <f ca="1"/>
        <v>0</v>
      </c>
      <c r="V1044">
        <f ca="1"/>
        <v>21960</v>
      </c>
      <c r="W1044">
        <f ca="1"/>
        <v>46189</v>
      </c>
      <c r="X1044" t="str">
        <f ca="1"/>
        <v/>
      </c>
      <c r="Y1044" t="str">
        <f ca="1"/>
        <v>技術・人文知識・国際業務</v>
      </c>
      <c r="Z1044" t="str">
        <f ca="1"/>
        <v>444-1334</v>
      </c>
      <c r="AA1044" t="str">
        <f ca="1"/>
        <v>愛知県高浜市春日町1-2-1</v>
      </c>
      <c r="AB1044" t="str">
        <f ca="1"/>
        <v>県営赤松住宅202</v>
      </c>
      <c r="AC1044" t="str">
        <f ca="1"/>
        <v>個人</v>
      </c>
      <c r="AD1044">
        <f ca="1"/>
        <v>45966</v>
      </c>
      <c r="AE1044">
        <f ca="1"/>
        <v>0</v>
      </c>
      <c r="AF1044">
        <f ca="1"/>
        <v>0</v>
      </c>
      <c r="AG1044">
        <f ca="1"/>
        <v>45966</v>
      </c>
      <c r="AH1044" t="str">
        <f ca="1"/>
        <v>11/14林</v>
      </c>
      <c r="AI1044">
        <f ca="1"/>
        <v>0</v>
      </c>
      <c r="AJ1044">
        <f ca="1"/>
        <v>45966</v>
      </c>
      <c r="AK1044">
        <f ca="1"/>
        <v>0</v>
      </c>
      <c r="AL1044">
        <f ca="1"/>
        <v>0</v>
      </c>
      <c r="AM1044">
        <f ca="1"/>
        <v>0</v>
      </c>
      <c r="AN1044">
        <f ca="1"/>
        <v>0</v>
      </c>
      <c r="AO1044">
        <f ca="1"/>
        <v>0</v>
      </c>
      <c r="AP1044">
        <f ca="1"/>
        <v>0</v>
      </c>
    </row>
    <row r="1045" spans="1:42">
      <c r="A1045" t="str">
        <f ca="1"/>
        <v>在職中</v>
      </c>
      <c r="B1045">
        <f ca="1"/>
        <v>251105</v>
      </c>
      <c r="C1045">
        <f ca="1"/>
        <v>242142</v>
      </c>
      <c r="D1045" t="str">
        <f ca="1"/>
        <v>高雄工業 静岡</v>
      </c>
      <c r="E1045" t="str">
        <f ca="1"/>
        <v>高雄工業株式会社 静岡事業所第一工場製作課</v>
      </c>
      <c r="F1045" t="str">
        <f ca="1"/>
        <v>手動旋削</v>
      </c>
      <c r="G1045" t="str">
        <f ca="1"/>
        <v>CVJ部品短軸品の施削加工、NCプログラム修正</v>
      </c>
      <c r="H1045" t="str">
        <f ca="1"/>
        <v>DOAN NGOC THANG</v>
      </c>
      <c r="I1045" t="str">
        <f ca="1"/>
        <v>ドアン　ゴック　タン</v>
      </c>
      <c r="J1045" t="str">
        <f ca="1"/>
        <v>男</v>
      </c>
      <c r="K1045" t="str">
        <f ca="1"/>
        <v>ﾍﾞﾄﾅﾑ</v>
      </c>
      <c r="L1045">
        <f ca="1"/>
        <v>37187</v>
      </c>
      <c r="M1045">
        <f ca="1"/>
        <v>24</v>
      </c>
      <c r="N1045">
        <f ca="1"/>
        <v>1200</v>
      </c>
      <c r="O1045">
        <f ca="1"/>
        <v>0</v>
      </c>
      <c r="P1045">
        <f ca="1"/>
        <v>1650</v>
      </c>
      <c r="Q1045">
        <f ca="1"/>
        <v>0</v>
      </c>
      <c r="R1045">
        <f ca="1"/>
        <v>450</v>
      </c>
      <c r="S1045">
        <f ca="1"/>
        <v>190000</v>
      </c>
      <c r="T1045">
        <f ca="1"/>
        <v>9528</v>
      </c>
      <c r="U1045" t="str">
        <f ca="1"/>
        <v>0</v>
      </c>
      <c r="V1045">
        <f ca="1"/>
        <v>17385</v>
      </c>
      <c r="W1045">
        <f ca="1"/>
        <v>47052</v>
      </c>
      <c r="X1045" t="str">
        <f ca="1"/>
        <v/>
      </c>
      <c r="Y1045" t="str">
        <f ca="1"/>
        <v>技術・人文知識・国際業務</v>
      </c>
      <c r="Z1045" t="str">
        <f ca="1"/>
        <v>437-0066</v>
      </c>
      <c r="AA1045" t="str">
        <f ca="1"/>
        <v>静岡県袋井市山科3388-1</v>
      </c>
      <c r="AB1045" t="str">
        <f ca="1"/>
        <v>鶴松102</v>
      </c>
      <c r="AC1045">
        <f ca="1"/>
        <v>0</v>
      </c>
      <c r="AD1045">
        <f ca="1"/>
        <v>45973</v>
      </c>
      <c r="AE1045">
        <f ca="1"/>
        <v>0</v>
      </c>
      <c r="AF1045">
        <f ca="1"/>
        <v>0</v>
      </c>
      <c r="AG1045">
        <f ca="1"/>
        <v>45973</v>
      </c>
      <c r="AH1045" t="str">
        <f ca="1"/>
        <v>11/20林</v>
      </c>
      <c r="AI1045">
        <f ca="1"/>
        <v>0</v>
      </c>
      <c r="AJ1045">
        <f ca="1"/>
        <v>45973</v>
      </c>
      <c r="AK1045">
        <f ca="1"/>
        <v>0</v>
      </c>
      <c r="AL1045">
        <f ca="1"/>
        <v>0</v>
      </c>
      <c r="AM1045">
        <f ca="1"/>
        <v>0</v>
      </c>
      <c r="AN1045">
        <f ca="1"/>
        <v>0</v>
      </c>
      <c r="AO1045">
        <f ca="1"/>
        <v>0</v>
      </c>
      <c r="AP1045">
        <f ca="1"/>
        <v>0</v>
      </c>
    </row>
    <row r="1046" spans="1:42">
      <c r="A1046" t="str">
        <f ca="1"/>
        <v>在職中</v>
      </c>
      <c r="B1046">
        <f ca="1"/>
        <v>251106</v>
      </c>
      <c r="C1046">
        <f ca="1"/>
        <v>242140</v>
      </c>
      <c r="D1046" t="str">
        <f ca="1"/>
        <v>高雄工業 静岡</v>
      </c>
      <c r="E1046" t="str">
        <f ca="1"/>
        <v>高雄工業株式会社 静岡事業所第一工場製作課</v>
      </c>
      <c r="F1046" t="str">
        <f ca="1"/>
        <v>チャンファー</v>
      </c>
      <c r="G1046" t="str">
        <f ca="1"/>
        <v>産業機械部品の研磨加工、NCプログラム修正</v>
      </c>
      <c r="H1046" t="str">
        <f ca="1"/>
        <v>NGUYEN MANH HA</v>
      </c>
      <c r="I1046" t="str">
        <f ca="1"/>
        <v>グエン　マイン　ハー</v>
      </c>
      <c r="J1046" t="str">
        <f ca="1"/>
        <v>男</v>
      </c>
      <c r="K1046" t="str">
        <f ca="1"/>
        <v>ﾍﾞﾄﾅﾑ</v>
      </c>
      <c r="L1046">
        <f ca="1"/>
        <v>37052</v>
      </c>
      <c r="M1046">
        <f ca="1"/>
        <v>24</v>
      </c>
      <c r="N1046">
        <f ca="1"/>
        <v>1200</v>
      </c>
      <c r="O1046">
        <f ca="1"/>
        <v>0</v>
      </c>
      <c r="P1046">
        <f ca="1"/>
        <v>1650</v>
      </c>
      <c r="Q1046">
        <f ca="1"/>
        <v>0</v>
      </c>
      <c r="R1046">
        <f ca="1"/>
        <v>450</v>
      </c>
      <c r="S1046">
        <f ca="1"/>
        <v>190000</v>
      </c>
      <c r="T1046">
        <f ca="1"/>
        <v>9528</v>
      </c>
      <c r="U1046" t="str">
        <f ca="1"/>
        <v>0</v>
      </c>
      <c r="V1046">
        <f ca="1"/>
        <v>17385</v>
      </c>
      <c r="W1046">
        <f ca="1"/>
        <v>47052</v>
      </c>
      <c r="X1046" t="str">
        <f ca="1"/>
        <v/>
      </c>
      <c r="Y1046" t="str">
        <f ca="1"/>
        <v>技術・人文知識・国際業務</v>
      </c>
      <c r="Z1046" t="str">
        <f ca="1"/>
        <v>437-0066</v>
      </c>
      <c r="AA1046" t="str">
        <f ca="1"/>
        <v>静岡県袋井市山科3388-1</v>
      </c>
      <c r="AB1046" t="str">
        <f ca="1"/>
        <v>鶴松102</v>
      </c>
      <c r="AC1046">
        <f ca="1"/>
        <v>0</v>
      </c>
      <c r="AD1046">
        <f ca="1"/>
        <v>45973</v>
      </c>
      <c r="AE1046">
        <f ca="1"/>
        <v>0</v>
      </c>
      <c r="AF1046">
        <f ca="1"/>
        <v>0</v>
      </c>
      <c r="AG1046">
        <f ca="1"/>
        <v>45973</v>
      </c>
      <c r="AH1046" t="str">
        <f ca="1"/>
        <v>11/20林</v>
      </c>
      <c r="AI1046">
        <f ca="1"/>
        <v>0</v>
      </c>
      <c r="AJ1046">
        <f ca="1"/>
        <v>45973</v>
      </c>
      <c r="AK1046">
        <f ca="1"/>
        <v>0</v>
      </c>
      <c r="AL1046">
        <f ca="1"/>
        <v>0</v>
      </c>
      <c r="AM1046">
        <f ca="1"/>
        <v>0</v>
      </c>
      <c r="AN1046">
        <f ca="1"/>
        <v>0</v>
      </c>
      <c r="AO1046">
        <f ca="1"/>
        <v>0</v>
      </c>
      <c r="AP1046">
        <f ca="1"/>
        <v>0</v>
      </c>
    </row>
    <row r="1047" spans="1:42">
      <c r="A1047" t="str">
        <f ca="1"/>
        <v>在職中</v>
      </c>
      <c r="B1047">
        <f ca="1"/>
        <v>251107</v>
      </c>
      <c r="C1047">
        <f ca="1"/>
        <v>242141</v>
      </c>
      <c r="D1047" t="str">
        <f ca="1"/>
        <v>高雄工業 静岡</v>
      </c>
      <c r="E1047" t="str">
        <f ca="1"/>
        <v>高雄工業株式会社 静岡事業所第一工場製作課</v>
      </c>
      <c r="F1047" t="str">
        <f ca="1"/>
        <v>手動旋削</v>
      </c>
      <c r="G1047" t="str">
        <f ca="1"/>
        <v>CVJ部品短軸品の施削加工、NCプログラム修正</v>
      </c>
      <c r="H1047" t="str">
        <f ca="1"/>
        <v>DUONG CHI THANH</v>
      </c>
      <c r="I1047" t="str">
        <f ca="1"/>
        <v>ズオン　チー　タイン</v>
      </c>
      <c r="J1047" t="str">
        <f ca="1"/>
        <v>男</v>
      </c>
      <c r="K1047" t="str">
        <f ca="1"/>
        <v>ﾍﾞﾄﾅﾑ</v>
      </c>
      <c r="L1047">
        <f ca="1"/>
        <v>37081</v>
      </c>
      <c r="M1047">
        <f ca="1"/>
        <v>24</v>
      </c>
      <c r="N1047">
        <f ca="1"/>
        <v>1200</v>
      </c>
      <c r="O1047">
        <f ca="1"/>
        <v>0</v>
      </c>
      <c r="P1047">
        <f ca="1"/>
        <v>1650</v>
      </c>
      <c r="Q1047">
        <f ca="1"/>
        <v>0</v>
      </c>
      <c r="R1047">
        <f ca="1"/>
        <v>450</v>
      </c>
      <c r="S1047">
        <f ca="1"/>
        <v>190000</v>
      </c>
      <c r="T1047">
        <f ca="1"/>
        <v>9528</v>
      </c>
      <c r="U1047" t="str">
        <f ca="1"/>
        <v>0</v>
      </c>
      <c r="V1047">
        <f ca="1"/>
        <v>17385</v>
      </c>
      <c r="W1047">
        <f ca="1"/>
        <v>47061</v>
      </c>
      <c r="X1047" t="str">
        <f ca="1"/>
        <v/>
      </c>
      <c r="Y1047" t="str">
        <f ca="1"/>
        <v>技術・人文知識・国際業務</v>
      </c>
      <c r="Z1047" t="str">
        <f ca="1"/>
        <v>437-0066</v>
      </c>
      <c r="AA1047" t="str">
        <f ca="1"/>
        <v>静岡県袋井市山科3388-1</v>
      </c>
      <c r="AB1047" t="str">
        <f ca="1"/>
        <v>鶴松102</v>
      </c>
      <c r="AC1047">
        <f ca="1"/>
        <v>0</v>
      </c>
      <c r="AD1047">
        <f ca="1"/>
        <v>45973</v>
      </c>
      <c r="AE1047">
        <f ca="1"/>
        <v>0</v>
      </c>
      <c r="AF1047">
        <f ca="1"/>
        <v>0</v>
      </c>
      <c r="AG1047">
        <f ca="1"/>
        <v>45973</v>
      </c>
      <c r="AH1047" t="str">
        <f ca="1"/>
        <v>11/20林</v>
      </c>
      <c r="AI1047">
        <f ca="1"/>
        <v>0</v>
      </c>
      <c r="AJ1047">
        <f ca="1"/>
        <v>45973</v>
      </c>
      <c r="AK1047">
        <f ca="1"/>
        <v>0</v>
      </c>
      <c r="AL1047">
        <f ca="1"/>
        <v>0</v>
      </c>
      <c r="AM1047">
        <f ca="1"/>
        <v>0</v>
      </c>
      <c r="AN1047">
        <f ca="1"/>
        <v>0</v>
      </c>
      <c r="AO1047">
        <f ca="1"/>
        <v>0</v>
      </c>
      <c r="AP1047">
        <f ca="1"/>
        <v>0</v>
      </c>
    </row>
    <row r="1048" spans="1:42">
      <c r="A1048" t="str">
        <f ca="1"/>
        <v>在職中</v>
      </c>
      <c r="B1048">
        <f ca="1"/>
        <v>251108</v>
      </c>
      <c r="C1048">
        <f ca="1"/>
        <v>232181</v>
      </c>
      <c r="D1048" t="str">
        <f ca="1"/>
        <v>高雄工業 岡山</v>
      </c>
      <c r="E1048" t="str">
        <f ca="1"/>
        <v>高雄工業株式会社 静岡事業所第一工場製作課</v>
      </c>
      <c r="F1048" t="str">
        <f ca="1"/>
        <v>CVJ長軸旋盤係</v>
      </c>
      <c r="G1048" t="str">
        <f ca="1"/>
        <v>ＣＶＪ長軸等速ジョイント旋削加工、ＮＣプログラム修正</v>
      </c>
      <c r="H1048" t="str">
        <f ca="1"/>
        <v>NGUYEN VAN VUONG</v>
      </c>
      <c r="I1048" t="str">
        <f ca="1"/>
        <v>グエン　ヴァン　ヴォン</v>
      </c>
      <c r="J1048" t="str">
        <f ca="1"/>
        <v>男</v>
      </c>
      <c r="K1048" t="str">
        <f ca="1"/>
        <v>ﾍﾞﾄﾅﾑ</v>
      </c>
      <c r="L1048">
        <f ca="1"/>
        <v>37440</v>
      </c>
      <c r="M1048">
        <f ca="1"/>
        <v>23</v>
      </c>
      <c r="N1048">
        <f ca="1"/>
        <v>1200</v>
      </c>
      <c r="O1048">
        <f ca="1"/>
        <v>0</v>
      </c>
      <c r="P1048">
        <f ca="1"/>
        <v>1650</v>
      </c>
      <c r="Q1048">
        <f ca="1"/>
        <v>0</v>
      </c>
      <c r="R1048">
        <f ca="1"/>
        <v>450</v>
      </c>
      <c r="S1048">
        <f ca="1"/>
        <v>190000</v>
      </c>
      <c r="T1048">
        <f ca="1"/>
        <v>9528</v>
      </c>
      <c r="U1048" t="str">
        <f ca="1"/>
        <v>0</v>
      </c>
      <c r="V1048">
        <f ca="1"/>
        <v>17385</v>
      </c>
      <c r="W1048">
        <f ca="1"/>
        <v>47061</v>
      </c>
      <c r="X1048" t="str">
        <f ca="1"/>
        <v/>
      </c>
      <c r="Y1048" t="str">
        <f ca="1"/>
        <v>技術・人文知識・国際業務</v>
      </c>
      <c r="Z1048" t="str">
        <f ca="1"/>
        <v>709-2107</v>
      </c>
      <c r="AA1048" t="str">
        <f ca="1"/>
        <v>岡山県岡山市北区御津矢原370</v>
      </c>
      <c r="AB1048" t="str">
        <f ca="1"/>
        <v>成広ｺｰﾎﾟⅠ105</v>
      </c>
      <c r="AC1048">
        <f ca="1"/>
        <v>0</v>
      </c>
      <c r="AD1048">
        <f ca="1"/>
        <v>45973</v>
      </c>
      <c r="AE1048">
        <f ca="1"/>
        <v>0</v>
      </c>
      <c r="AF1048">
        <f ca="1"/>
        <v>0</v>
      </c>
      <c r="AG1048">
        <f ca="1"/>
        <v>45973</v>
      </c>
      <c r="AH1048" t="str">
        <f ca="1"/>
        <v>11/28林</v>
      </c>
      <c r="AI1048">
        <f ca="1"/>
        <v>0</v>
      </c>
      <c r="AJ1048">
        <f ca="1"/>
        <v>45973</v>
      </c>
      <c r="AK1048">
        <f ca="1"/>
        <v>0</v>
      </c>
      <c r="AL1048">
        <f ca="1"/>
        <v>0</v>
      </c>
      <c r="AM1048">
        <f ca="1"/>
        <v>0</v>
      </c>
      <c r="AN1048">
        <f ca="1"/>
        <v>0</v>
      </c>
      <c r="AO1048">
        <f ca="1"/>
        <v>0</v>
      </c>
      <c r="AP1048">
        <f ca="1"/>
        <v>0</v>
      </c>
    </row>
    <row r="1049" spans="1:42">
      <c r="A1049" t="str">
        <f ca="1"/>
        <v>在職中</v>
      </c>
      <c r="B1049">
        <f ca="1"/>
        <v>251109</v>
      </c>
      <c r="C1049">
        <f ca="1"/>
        <v>232182</v>
      </c>
      <c r="D1049" t="str">
        <f ca="1"/>
        <v>高雄工業 岡山</v>
      </c>
      <c r="E1049" t="str">
        <f ca="1"/>
        <v>高雄工業株式会社 静岡事業所第一工場製作課</v>
      </c>
      <c r="F1049" t="str">
        <f ca="1"/>
        <v>CVJ長軸旋盤係</v>
      </c>
      <c r="G1049" t="str">
        <f ca="1"/>
        <v>ＣＶＪ長軸等速ジョイント旋削加工、ＮＣプログラム修正</v>
      </c>
      <c r="H1049" t="str">
        <f ca="1"/>
        <v>LE VAN TRONG</v>
      </c>
      <c r="I1049" t="str">
        <f ca="1"/>
        <v>レー　ヴァン　チョン</v>
      </c>
      <c r="J1049" t="str">
        <f ca="1"/>
        <v>男</v>
      </c>
      <c r="K1049" t="str">
        <f ca="1"/>
        <v>ﾍﾞﾄﾅﾑ</v>
      </c>
      <c r="L1049">
        <f ca="1"/>
        <v>37386</v>
      </c>
      <c r="M1049">
        <f ca="1"/>
        <v>23</v>
      </c>
      <c r="N1049">
        <f ca="1"/>
        <v>1200</v>
      </c>
      <c r="O1049">
        <f ca="1"/>
        <v>0</v>
      </c>
      <c r="P1049">
        <f ca="1"/>
        <v>1650</v>
      </c>
      <c r="Q1049">
        <f ca="1"/>
        <v>0</v>
      </c>
      <c r="R1049">
        <f ca="1"/>
        <v>450</v>
      </c>
      <c r="S1049">
        <f ca="1"/>
        <v>190000</v>
      </c>
      <c r="T1049">
        <f ca="1"/>
        <v>9528</v>
      </c>
      <c r="U1049" t="str">
        <f ca="1"/>
        <v>0</v>
      </c>
      <c r="V1049">
        <f ca="1"/>
        <v>17385</v>
      </c>
      <c r="W1049">
        <f ca="1"/>
        <v>47061</v>
      </c>
      <c r="X1049" t="str">
        <f ca="1"/>
        <v/>
      </c>
      <c r="Y1049" t="str">
        <f ca="1"/>
        <v>技術・人文知識・国際業務</v>
      </c>
      <c r="Z1049" t="str">
        <f ca="1"/>
        <v>709-2107</v>
      </c>
      <c r="AA1049" t="str">
        <f ca="1"/>
        <v>岡山県岡山市北区御津矢原294-1</v>
      </c>
      <c r="AB1049" t="str">
        <f ca="1"/>
        <v>成広矢原ｺｰﾎﾟⅢ101</v>
      </c>
      <c r="AC1049">
        <f ca="1"/>
        <v>0</v>
      </c>
      <c r="AD1049">
        <f ca="1"/>
        <v>45973</v>
      </c>
      <c r="AE1049">
        <f ca="1"/>
        <v>0</v>
      </c>
      <c r="AF1049">
        <f ca="1"/>
        <v>0</v>
      </c>
      <c r="AG1049">
        <f ca="1"/>
        <v>45973</v>
      </c>
      <c r="AH1049" t="str">
        <f ca="1"/>
        <v>11/28林</v>
      </c>
      <c r="AI1049">
        <f ca="1"/>
        <v>0</v>
      </c>
      <c r="AJ1049">
        <f ca="1"/>
        <v>45973</v>
      </c>
      <c r="AK1049">
        <f ca="1"/>
        <v>0</v>
      </c>
      <c r="AL1049">
        <f ca="1"/>
        <v>0</v>
      </c>
      <c r="AM1049">
        <f ca="1"/>
        <v>0</v>
      </c>
      <c r="AN1049">
        <f ca="1"/>
        <v>0</v>
      </c>
      <c r="AO1049">
        <f ca="1"/>
        <v>0</v>
      </c>
      <c r="AP1049">
        <f ca="1"/>
        <v>0</v>
      </c>
    </row>
    <row r="1050" spans="1:42">
      <c r="A1050" t="str">
        <f ca="1"/>
        <v>在職中</v>
      </c>
      <c r="B1050">
        <f ca="1"/>
        <v>211201</v>
      </c>
      <c r="C1050">
        <f ca="1"/>
        <v>222037</v>
      </c>
      <c r="D1050" t="str">
        <f ca="1"/>
        <v>高雄工業 海南第二</v>
      </c>
      <c r="E1050" t="str">
        <f ca="1"/>
        <v>高雄工業株式会社 愛知事業所海南第二工場製作課</v>
      </c>
      <c r="F1050" t="str">
        <f ca="1"/>
        <v>W研磨</v>
      </c>
      <c r="G1050" t="str">
        <f ca="1"/>
        <v>産業機械部品の研磨加工、NCプログラム修正</v>
      </c>
      <c r="H1050" t="str">
        <f ca="1"/>
        <v>NGUYEN VAN TIEP</v>
      </c>
      <c r="I1050" t="str">
        <f ca="1"/>
        <v>グエン　ヴァン　ティエップ</v>
      </c>
      <c r="J1050" t="str">
        <f ca="1"/>
        <v>男</v>
      </c>
      <c r="K1050" t="str">
        <f ca="1"/>
        <v>ﾍﾞﾄﾅﾑ</v>
      </c>
      <c r="L1050">
        <f ca="1"/>
        <v>33100</v>
      </c>
      <c r="M1050">
        <f ca="1"/>
        <v>35</v>
      </c>
      <c r="N1050">
        <f ca="1"/>
        <v>1410</v>
      </c>
      <c r="O1050">
        <f ca="1"/>
        <v>0</v>
      </c>
      <c r="P1050">
        <f ca="1"/>
        <v>1840</v>
      </c>
      <c r="Q1050">
        <f ca="1"/>
        <v>0</v>
      </c>
      <c r="R1050">
        <f ca="1"/>
        <v>430</v>
      </c>
      <c r="S1050">
        <f ca="1"/>
        <v>300000</v>
      </c>
      <c r="T1050">
        <f ca="1"/>
        <v>15045</v>
      </c>
      <c r="U1050" t="str">
        <f ca="1"/>
        <v>0</v>
      </c>
      <c r="V1050">
        <f ca="1"/>
        <v>27450</v>
      </c>
      <c r="W1050">
        <f ca="1"/>
        <v>46709</v>
      </c>
      <c r="X1050" t="str">
        <f ca="1"/>
        <v/>
      </c>
      <c r="Y1050" t="str">
        <f ca="1"/>
        <v>技術・人文知識・国際業務</v>
      </c>
      <c r="Z1050" t="str">
        <f ca="1"/>
        <v>498-0017</v>
      </c>
      <c r="AA1050" t="str">
        <f ca="1"/>
        <v>愛知県弥富市前ケ須勘助走34-1</v>
      </c>
      <c r="AB1050" t="str">
        <f ca="1"/>
        <v>ｱﾄﾚA101</v>
      </c>
      <c r="AC1050" t="str">
        <f ca="1"/>
        <v>個人</v>
      </c>
      <c r="AD1050">
        <f ca="1"/>
        <v>45978</v>
      </c>
      <c r="AE1050">
        <f ca="1"/>
        <v>0</v>
      </c>
      <c r="AF1050">
        <f ca="1"/>
        <v>0</v>
      </c>
      <c r="AG1050">
        <f ca="1"/>
        <v>45978</v>
      </c>
      <c r="AH1050">
        <f ca="1"/>
        <v>0</v>
      </c>
      <c r="AI1050">
        <f ca="1"/>
        <v>0</v>
      </c>
      <c r="AJ1050">
        <f ca="1"/>
        <v>45978</v>
      </c>
      <c r="AK1050">
        <f ca="1"/>
        <v>0</v>
      </c>
      <c r="AL1050">
        <f ca="1"/>
        <v>0</v>
      </c>
      <c r="AM1050">
        <f ca="1"/>
        <v>0</v>
      </c>
      <c r="AN1050">
        <f ca="1"/>
        <v>0</v>
      </c>
      <c r="AO1050">
        <f ca="1"/>
        <v>0</v>
      </c>
      <c r="AP1050">
        <f ca="1"/>
        <v>0</v>
      </c>
    </row>
    <row r="1051" spans="1:42">
      <c r="A1051" t="str">
        <f ca="1"/>
        <v>在職中</v>
      </c>
      <c r="B1051">
        <f ca="1"/>
        <v>251110</v>
      </c>
      <c r="C1051">
        <f ca="1"/>
        <v>0</v>
      </c>
      <c r="D1051" t="str">
        <f ca="1"/>
        <v>美鈴工業 本庄</v>
      </c>
      <c r="E1051">
        <f ca="1"/>
        <v>0</v>
      </c>
      <c r="F1051">
        <f ca="1"/>
        <v>0</v>
      </c>
      <c r="G1051">
        <f ca="1"/>
        <v>0</v>
      </c>
      <c r="H1051" t="str">
        <f ca="1"/>
        <v>PHAM THUY HUONG AN</v>
      </c>
      <c r="I1051" t="str">
        <f ca="1"/>
        <v>ファム　トゥイ　フオン　アン</v>
      </c>
      <c r="J1051" t="str">
        <f ca="1"/>
        <v>女</v>
      </c>
      <c r="K1051" t="str">
        <f ca="1"/>
        <v>ﾍﾞﾄﾅﾑ</v>
      </c>
      <c r="L1051">
        <f ca="1"/>
        <v>33654</v>
      </c>
      <c r="M1051">
        <f ca="1"/>
        <v>33</v>
      </c>
      <c r="N1051">
        <f ca="1"/>
        <v>1350</v>
      </c>
      <c r="O1051">
        <f ca="1"/>
        <v>0</v>
      </c>
      <c r="P1051">
        <f ca="1"/>
        <v>1850</v>
      </c>
      <c r="Q1051">
        <f ca="1"/>
        <v>0</v>
      </c>
      <c r="R1051">
        <f ca="1"/>
        <v>500</v>
      </c>
      <c r="S1051">
        <f ca="1"/>
        <v>220000</v>
      </c>
      <c r="T1051">
        <f ca="1"/>
        <v>11033</v>
      </c>
      <c r="U1051" t="str">
        <f ca="1"/>
        <v>0</v>
      </c>
      <c r="V1051">
        <f ca="1"/>
        <v>20130</v>
      </c>
      <c r="W1051">
        <f ca="1"/>
        <v>46702</v>
      </c>
      <c r="X1051" t="str">
        <f ca="1"/>
        <v/>
      </c>
      <c r="Y1051" t="str">
        <f ca="1"/>
        <v>技術・人文知識・国際業務</v>
      </c>
      <c r="Z1051" t="str">
        <f ca="1"/>
        <v>458-0821</v>
      </c>
      <c r="AA1051" t="str">
        <f ca="1"/>
        <v>愛知県小牧市大字本庄169番地</v>
      </c>
      <c r="AB1051" t="str">
        <f ca="1"/>
        <v>本庄第3寮208号</v>
      </c>
      <c r="AC1051">
        <f ca="1"/>
        <v>0</v>
      </c>
      <c r="AD1051">
        <f ca="1"/>
        <v>45979</v>
      </c>
      <c r="AE1051">
        <f ca="1"/>
        <v>0</v>
      </c>
      <c r="AF1051">
        <f ca="1"/>
        <v>0</v>
      </c>
      <c r="AG1051">
        <f ca="1"/>
        <v>45979</v>
      </c>
      <c r="AH1051" t="str">
        <f ca="1"/>
        <v>11/28林</v>
      </c>
      <c r="AI1051">
        <f ca="1"/>
        <v>0</v>
      </c>
      <c r="AJ1051">
        <f ca="1"/>
        <v>45979</v>
      </c>
      <c r="AK1051">
        <f ca="1"/>
        <v>0</v>
      </c>
      <c r="AL1051">
        <f ca="1"/>
        <v>0</v>
      </c>
      <c r="AM1051">
        <f ca="1"/>
        <v>0</v>
      </c>
      <c r="AN1051">
        <f ca="1"/>
        <v>0</v>
      </c>
      <c r="AO1051">
        <f ca="1"/>
        <v>0</v>
      </c>
      <c r="AP1051">
        <f ca="1"/>
        <v>0</v>
      </c>
    </row>
    <row r="1052" spans="1:42">
      <c r="A1052" t="str">
        <f ca="1"/>
        <v>在職中</v>
      </c>
      <c r="B1052">
        <f ca="1"/>
        <v>251201</v>
      </c>
      <c r="C1052">
        <f ca="1"/>
        <v>0</v>
      </c>
      <c r="D1052" t="str">
        <f ca="1"/>
        <v>加藤木材工業 本社</v>
      </c>
      <c r="E1052">
        <f ca="1"/>
        <v>0</v>
      </c>
      <c r="F1052">
        <f ca="1"/>
        <v>0</v>
      </c>
      <c r="G1052">
        <f ca="1"/>
        <v>0</v>
      </c>
      <c r="H1052" t="str">
        <f ca="1"/>
        <v>PHAM PHUNG TRUNG</v>
      </c>
      <c r="I1052" t="str">
        <f ca="1"/>
        <v>ファム　フン　チュン</v>
      </c>
      <c r="J1052" t="str">
        <f ca="1"/>
        <v>男</v>
      </c>
      <c r="K1052" t="str">
        <f ca="1"/>
        <v>ﾍﾞﾄﾅﾑ</v>
      </c>
      <c r="L1052">
        <f ca="1"/>
        <v>33919</v>
      </c>
      <c r="M1052">
        <f ca="1"/>
        <v>33</v>
      </c>
      <c r="N1052">
        <f ca="1"/>
        <v>1300</v>
      </c>
      <c r="O1052">
        <f ca="1"/>
        <v>0</v>
      </c>
      <c r="P1052">
        <f ca="1"/>
        <v>1700</v>
      </c>
      <c r="Q1052">
        <f ca="1"/>
        <v>0</v>
      </c>
      <c r="R1052">
        <f ca="1"/>
        <v>400</v>
      </c>
      <c r="S1052">
        <f ca="1"/>
        <v>0</v>
      </c>
      <c r="T1052" t="str">
        <f ca="1"/>
        <v/>
      </c>
      <c r="U1052" t="str">
        <f ca="1"/>
        <v>0</v>
      </c>
      <c r="V1052">
        <f ca="1"/>
        <v>0</v>
      </c>
      <c r="W1052">
        <f ca="1"/>
        <v>46845</v>
      </c>
      <c r="X1052" t="str">
        <f ca="1"/>
        <v/>
      </c>
      <c r="Y1052" t="str">
        <f ca="1"/>
        <v>技術・人文知識・国際業務</v>
      </c>
      <c r="Z1052" t="str">
        <f ca="1"/>
        <v>485-0013</v>
      </c>
      <c r="AA1052" t="str">
        <f ca="1"/>
        <v>愛知県小牧市新町3-124</v>
      </c>
      <c r="AB1052" t="str">
        <f ca="1"/>
        <v>ｺｰﾎﾟﾌｧﾐｰﾙB202</v>
      </c>
      <c r="AC1052">
        <f ca="1"/>
        <v>0</v>
      </c>
      <c r="AD1052">
        <f ca="1"/>
        <v>45993</v>
      </c>
      <c r="AE1052">
        <f ca="1"/>
        <v>0</v>
      </c>
      <c r="AF1052">
        <f ca="1"/>
        <v>0</v>
      </c>
      <c r="AG1052">
        <f ca="1"/>
        <v>45993</v>
      </c>
      <c r="AH1052">
        <f ca="1"/>
        <v>0</v>
      </c>
      <c r="AI1052">
        <f ca="1"/>
        <v>0</v>
      </c>
      <c r="AJ1052">
        <f ca="1"/>
        <v>45993</v>
      </c>
      <c r="AK1052">
        <f ca="1"/>
        <v>0</v>
      </c>
      <c r="AL1052">
        <f ca="1"/>
        <v>0</v>
      </c>
      <c r="AM1052">
        <f ca="1"/>
        <v>0</v>
      </c>
      <c r="AN1052">
        <f ca="1"/>
        <v>0</v>
      </c>
      <c r="AO1052">
        <f ca="1"/>
        <v>0</v>
      </c>
      <c r="AP1052">
        <f ca="1"/>
        <v>0</v>
      </c>
    </row>
    <row r="1053" spans="1:42">
      <c r="A1053" t="str">
        <f ca="1"/>
        <v>在職中</v>
      </c>
      <c r="B1053">
        <f ca="1"/>
        <v>221002</v>
      </c>
      <c r="C1053">
        <f ca="1"/>
        <v>6547</v>
      </c>
      <c r="D1053" t="str">
        <f ca="1"/>
        <v>ユアサ工機 新城</v>
      </c>
      <c r="E1053" t="str">
        <f ca="1"/>
        <v>本社製造部製造3課</v>
      </c>
      <c r="F1053" t="str">
        <f ca="1"/>
        <v>本社製造部製造3課</v>
      </c>
      <c r="G1053" t="str">
        <f ca="1"/>
        <v>クランクシャフトの旋盤、マシニング、研磨、仕上げ加工など</v>
      </c>
      <c r="H1053" t="str">
        <f ca="1"/>
        <v>VO MINH PHUONG</v>
      </c>
      <c r="I1053" t="str">
        <f ca="1"/>
        <v>ヴォ　ミン　フォン</v>
      </c>
      <c r="J1053" t="str">
        <f ca="1"/>
        <v>男</v>
      </c>
      <c r="K1053" t="str">
        <f ca="1"/>
        <v>ﾍﾞﾄﾅﾑ</v>
      </c>
      <c r="L1053">
        <f ca="1"/>
        <v>31801</v>
      </c>
      <c r="M1053">
        <f ca="1"/>
        <v>38</v>
      </c>
      <c r="N1053">
        <f ca="1"/>
        <v>1300</v>
      </c>
      <c r="O1053">
        <f ca="1"/>
        <v>0</v>
      </c>
      <c r="P1053">
        <f ca="1"/>
        <v>1900</v>
      </c>
      <c r="Q1053">
        <f ca="1"/>
        <v>0</v>
      </c>
      <c r="R1053">
        <f ca="1"/>
        <v>600</v>
      </c>
      <c r="S1053">
        <f ca="1"/>
        <v>0</v>
      </c>
      <c r="T1053" t="str">
        <f ca="1"/>
        <v/>
      </c>
      <c r="U1053" t="str">
        <f ca="1"/>
        <v>0</v>
      </c>
      <c r="V1053">
        <f ca="1"/>
        <v>0</v>
      </c>
      <c r="W1053">
        <f ca="1"/>
        <v>0</v>
      </c>
      <c r="X1053" t="str">
        <f ca="1"/>
        <v/>
      </c>
      <c r="Y1053" t="str">
        <f ca="1"/>
        <v>技術・人文知識・国際業務</v>
      </c>
      <c r="Z1053" t="str">
        <f ca="1"/>
        <v>486-0846</v>
      </c>
      <c r="AA1053" t="str">
        <f ca="1"/>
        <v>愛知県春日井市朝宮町2-2-4</v>
      </c>
      <c r="AB1053" t="str">
        <f ca="1"/>
        <v>ｸﾞﾘｰﾝｱｲﾗﾝﾄﾞA102</v>
      </c>
      <c r="AC1053">
        <f ca="1"/>
        <v>0</v>
      </c>
      <c r="AD1053">
        <f ca="1"/>
        <v>45999</v>
      </c>
      <c r="AE1053">
        <f ca="1"/>
        <v>0</v>
      </c>
      <c r="AF1053">
        <f ca="1"/>
        <v>0</v>
      </c>
      <c r="AG1053">
        <f ca="1"/>
        <v>45999</v>
      </c>
      <c r="AH1053">
        <f ca="1"/>
        <v>0</v>
      </c>
      <c r="AI1053">
        <f ca="1"/>
        <v>0</v>
      </c>
      <c r="AJ1053">
        <f ca="1"/>
        <v>45999</v>
      </c>
      <c r="AK1053">
        <f ca="1"/>
        <v>0</v>
      </c>
      <c r="AL1053">
        <f ca="1"/>
        <v>0</v>
      </c>
      <c r="AM1053">
        <f ca="1"/>
        <v>0</v>
      </c>
      <c r="AN1053">
        <f ca="1"/>
        <v>0</v>
      </c>
      <c r="AO1053">
        <f ca="1"/>
        <v>0</v>
      </c>
      <c r="AP1053">
        <f ca="1"/>
        <v>0</v>
      </c>
    </row>
    <row r="1054" spans="1:42">
      <c r="A1054" t="str">
        <f ca="1"/>
        <v>在職中</v>
      </c>
      <c r="B1054">
        <f ca="1"/>
        <v>251202</v>
      </c>
      <c r="C1054">
        <f ca="1"/>
        <v>0</v>
      </c>
      <c r="D1054" t="str">
        <f ca="1"/>
        <v>高雄工業 本社</v>
      </c>
      <c r="E1054">
        <f ca="1"/>
        <v>0</v>
      </c>
      <c r="F1054">
        <f ca="1"/>
        <v>0</v>
      </c>
      <c r="G1054">
        <f ca="1"/>
        <v>0</v>
      </c>
      <c r="H1054" t="str">
        <f ca="1"/>
        <v>LE DUC MANH</v>
      </c>
      <c r="I1054" t="str">
        <f ca="1"/>
        <v>レー　ドゥック　マイン</v>
      </c>
      <c r="J1054" t="str">
        <f ca="1"/>
        <v>男</v>
      </c>
      <c r="K1054" t="str">
        <f ca="1"/>
        <v>ﾍﾞﾄﾅﾑ</v>
      </c>
      <c r="L1054">
        <f ca="1"/>
        <v>36901</v>
      </c>
      <c r="M1054">
        <f ca="1"/>
        <v>24</v>
      </c>
      <c r="N1054">
        <f ca="1"/>
        <v>1200</v>
      </c>
      <c r="O1054">
        <f ca="1"/>
        <v>0</v>
      </c>
      <c r="P1054">
        <f ca="1"/>
        <v>0</v>
      </c>
      <c r="Q1054">
        <f ca="1"/>
        <v>0</v>
      </c>
      <c r="R1054">
        <f ca="1"/>
        <v>-1200</v>
      </c>
      <c r="S1054">
        <f ca="1"/>
        <v>0</v>
      </c>
      <c r="T1054" t="str">
        <f ca="1"/>
        <v/>
      </c>
      <c r="U1054" t="str">
        <f ca="1"/>
        <v>0</v>
      </c>
      <c r="V1054" t="str">
        <f ca="1"/>
        <v/>
      </c>
      <c r="W1054">
        <f ca="1"/>
        <v>0</v>
      </c>
      <c r="X1054" t="str">
        <f ca="1"/>
        <v/>
      </c>
      <c r="Y1054" t="str">
        <f ca="1"/>
        <v>技術・人文知識・国際業務</v>
      </c>
      <c r="Z1054" t="str">
        <f ca="1"/>
        <v>498-0025</v>
      </c>
      <c r="AA1054" t="str">
        <f ca="1"/>
        <v>愛知県弥富市平島町喜右味名78-1</v>
      </c>
      <c r="AB1054" t="str">
        <f ca="1"/>
        <v>ﾌﾚｸﾞﾗﾝｽ桂A棟201号</v>
      </c>
      <c r="AC1054">
        <f ca="1"/>
        <v>0</v>
      </c>
      <c r="AD1054">
        <f ca="1"/>
        <v>46000</v>
      </c>
      <c r="AE1054">
        <f ca="1"/>
        <v>0</v>
      </c>
      <c r="AF1054">
        <f ca="1"/>
        <v>0</v>
      </c>
      <c r="AG1054">
        <f ca="1"/>
        <v>46000</v>
      </c>
      <c r="AH1054">
        <f ca="1"/>
        <v>0</v>
      </c>
      <c r="AI1054" t="str">
        <f ca="1"/>
        <v>請負より異動</v>
      </c>
      <c r="AJ1054">
        <f ca="1"/>
        <v>46000</v>
      </c>
      <c r="AK1054">
        <f ca="1"/>
        <v>0</v>
      </c>
      <c r="AL1054">
        <f ca="1"/>
        <v>0</v>
      </c>
      <c r="AM1054">
        <f ca="1"/>
        <v>0</v>
      </c>
      <c r="AN1054">
        <f ca="1"/>
        <v>0</v>
      </c>
      <c r="AO1054">
        <f ca="1"/>
        <v>0</v>
      </c>
      <c r="AP1054">
        <f ca="1"/>
        <v>0</v>
      </c>
    </row>
    <row r="1055" spans="1:42">
      <c r="A1055" t="str">
        <f ca="1"/>
        <v>待機中</v>
      </c>
      <c r="B1055">
        <f ca="1"/>
        <v>251203</v>
      </c>
      <c r="C1055">
        <f ca="1"/>
        <v>0</v>
      </c>
      <c r="D1055" t="str">
        <f ca="1"/>
        <v>瑞陵精機</v>
      </c>
      <c r="E1055">
        <f ca="1"/>
        <v>0</v>
      </c>
      <c r="F1055">
        <f ca="1"/>
        <v>0</v>
      </c>
      <c r="G1055">
        <f ca="1"/>
        <v>0</v>
      </c>
      <c r="H1055" t="str">
        <f ca="1"/>
        <v>VO TRUNG NGUYEN</v>
      </c>
      <c r="I1055" t="str">
        <f ca="1"/>
        <v>ヴォ　チュン　グエン</v>
      </c>
      <c r="J1055" t="str">
        <f ca="1"/>
        <v>男</v>
      </c>
      <c r="K1055" t="str">
        <f ca="1"/>
        <v>ﾍﾞﾄﾅﾑ</v>
      </c>
      <c r="L1055">
        <f ca="1"/>
        <v>38134</v>
      </c>
      <c r="M1055">
        <f ca="1"/>
        <v>21</v>
      </c>
      <c r="N1055">
        <f ca="1"/>
        <v>0</v>
      </c>
      <c r="O1055">
        <f ca="1"/>
        <v>0</v>
      </c>
      <c r="P1055">
        <f ca="1"/>
        <v>0</v>
      </c>
      <c r="Q1055">
        <f ca="1"/>
        <v>0</v>
      </c>
      <c r="R1055">
        <f ca="1"/>
        <v>0</v>
      </c>
      <c r="S1055">
        <f ca="1"/>
        <v>0</v>
      </c>
      <c r="T1055" t="str">
        <f ca="1"/>
        <v/>
      </c>
      <c r="U1055" t="str">
        <f ca="1"/>
        <v>0</v>
      </c>
      <c r="V1055">
        <f ca="1"/>
        <v>0</v>
      </c>
      <c r="W1055">
        <f ca="1"/>
        <v>47089</v>
      </c>
      <c r="X1055" t="str">
        <f ca="1"/>
        <v/>
      </c>
      <c r="Y1055" t="str">
        <f ca="1"/>
        <v>技術・人文知識・国際業務</v>
      </c>
      <c r="Z1055">
        <f ca="1"/>
        <v>0</v>
      </c>
      <c r="AA1055">
        <f ca="1"/>
        <v>0</v>
      </c>
      <c r="AB1055">
        <f ca="1"/>
        <v>0</v>
      </c>
      <c r="AC1055">
        <f ca="1"/>
        <v>0</v>
      </c>
      <c r="AD1055">
        <f ca="1"/>
        <v>46006</v>
      </c>
      <c r="AE1055">
        <f ca="1"/>
        <v>0</v>
      </c>
      <c r="AF1055">
        <f ca="1"/>
        <v>0</v>
      </c>
      <c r="AG1055">
        <f ca="1"/>
        <v>0</v>
      </c>
      <c r="AH1055">
        <f ca="1"/>
        <v>0</v>
      </c>
      <c r="AI1055">
        <f ca="1"/>
        <v>0</v>
      </c>
      <c r="AJ1055">
        <f ca="1"/>
        <v>46006</v>
      </c>
      <c r="AK1055">
        <f ca="1"/>
        <v>0</v>
      </c>
      <c r="AL1055">
        <f ca="1"/>
        <v>0</v>
      </c>
      <c r="AM1055">
        <f ca="1"/>
        <v>0</v>
      </c>
      <c r="AN1055">
        <f ca="1"/>
        <v>0</v>
      </c>
      <c r="AO1055">
        <f ca="1"/>
        <v>0</v>
      </c>
      <c r="AP1055">
        <f ca="1"/>
        <v>0</v>
      </c>
    </row>
    <row r="1056" spans="1:42">
      <c r="A1056" t="str">
        <f ca="1"/>
        <v>待機中</v>
      </c>
      <c r="B1056">
        <f ca="1"/>
        <v>251204</v>
      </c>
      <c r="C1056">
        <f ca="1"/>
        <v>0</v>
      </c>
      <c r="D1056" t="str">
        <f ca="1"/>
        <v>瑞陵精機</v>
      </c>
      <c r="E1056">
        <f ca="1"/>
        <v>0</v>
      </c>
      <c r="F1056">
        <f ca="1"/>
        <v>0</v>
      </c>
      <c r="G1056">
        <f ca="1"/>
        <v>0</v>
      </c>
      <c r="H1056" t="str">
        <f ca="1"/>
        <v>DANG HOAI PHUONG</v>
      </c>
      <c r="I1056" t="str">
        <f ca="1"/>
        <v>ダン　ホアイ　フオン</v>
      </c>
      <c r="J1056" t="str">
        <f ca="1"/>
        <v>男</v>
      </c>
      <c r="K1056" t="str">
        <f ca="1"/>
        <v>ﾍﾞﾄﾅﾑ</v>
      </c>
      <c r="L1056">
        <f ca="1"/>
        <v>38180</v>
      </c>
      <c r="M1056">
        <f ca="1"/>
        <v>21</v>
      </c>
      <c r="N1056">
        <f ca="1"/>
        <v>0</v>
      </c>
      <c r="O1056">
        <f ca="1"/>
        <v>0</v>
      </c>
      <c r="P1056">
        <f ca="1"/>
        <v>0</v>
      </c>
      <c r="Q1056">
        <f ca="1"/>
        <v>0</v>
      </c>
      <c r="R1056">
        <f ca="1"/>
        <v>0</v>
      </c>
      <c r="S1056">
        <f ca="1"/>
        <v>0</v>
      </c>
      <c r="T1056" t="str">
        <f ca="1"/>
        <v/>
      </c>
      <c r="U1056" t="str">
        <f ca="1"/>
        <v>0</v>
      </c>
      <c r="V1056">
        <f ca="1"/>
        <v>0</v>
      </c>
      <c r="W1056">
        <f ca="1"/>
        <v>47089</v>
      </c>
      <c r="X1056" t="str">
        <f ca="1"/>
        <v/>
      </c>
      <c r="Y1056" t="str">
        <f ca="1"/>
        <v>技術・人文知識・国際業務</v>
      </c>
      <c r="Z1056">
        <f ca="1"/>
        <v>0</v>
      </c>
      <c r="AA1056">
        <f ca="1"/>
        <v>0</v>
      </c>
      <c r="AB1056">
        <f ca="1"/>
        <v>0</v>
      </c>
      <c r="AC1056">
        <f ca="1"/>
        <v>0</v>
      </c>
      <c r="AD1056">
        <f ca="1"/>
        <v>46006</v>
      </c>
      <c r="AE1056">
        <f ca="1"/>
        <v>0</v>
      </c>
      <c r="AF1056">
        <f ca="1"/>
        <v>0</v>
      </c>
      <c r="AG1056">
        <f ca="1"/>
        <v>0</v>
      </c>
      <c r="AH1056">
        <f ca="1"/>
        <v>0</v>
      </c>
      <c r="AI1056">
        <f ca="1"/>
        <v>0</v>
      </c>
      <c r="AJ1056">
        <f ca="1"/>
        <v>46006</v>
      </c>
      <c r="AK1056">
        <f ca="1"/>
        <v>0</v>
      </c>
      <c r="AL1056">
        <f ca="1"/>
        <v>0</v>
      </c>
      <c r="AM1056">
        <f ca="1"/>
        <v>0</v>
      </c>
      <c r="AN1056">
        <f ca="1"/>
        <v>0</v>
      </c>
      <c r="AO1056">
        <f ca="1"/>
        <v>0</v>
      </c>
      <c r="AP1056">
        <f ca="1"/>
        <v>0</v>
      </c>
    </row>
    <row r="1057" spans="1:42">
      <c r="A1057" t="str">
        <f ca="1"/>
        <v>待機中</v>
      </c>
      <c r="B1057">
        <f ca="1"/>
        <v>251205</v>
      </c>
      <c r="C1057">
        <f ca="1"/>
        <v>0</v>
      </c>
      <c r="D1057" t="str">
        <f ca="1"/>
        <v>瑞陵精機</v>
      </c>
      <c r="E1057">
        <f ca="1"/>
        <v>0</v>
      </c>
      <c r="F1057">
        <f ca="1"/>
        <v>0</v>
      </c>
      <c r="G1057">
        <f ca="1"/>
        <v>0</v>
      </c>
      <c r="H1057" t="str">
        <f ca="1"/>
        <v>DANG NGUYEN HOANG ANH</v>
      </c>
      <c r="I1057" t="str">
        <f ca="1"/>
        <v>ダン　グエン　ホアン　アイン</v>
      </c>
      <c r="J1057" t="str">
        <f ca="1"/>
        <v>男</v>
      </c>
      <c r="K1057" t="str">
        <f ca="1"/>
        <v>ﾍﾞﾄﾅﾑ</v>
      </c>
      <c r="L1057">
        <f ca="1"/>
        <v>36764</v>
      </c>
      <c r="M1057">
        <f ca="1"/>
        <v>25</v>
      </c>
      <c r="N1057">
        <f ca="1"/>
        <v>0</v>
      </c>
      <c r="O1057">
        <f ca="1"/>
        <v>0</v>
      </c>
      <c r="P1057">
        <f ca="1"/>
        <v>0</v>
      </c>
      <c r="Q1057">
        <f ca="1"/>
        <v>0</v>
      </c>
      <c r="R1057">
        <f ca="1"/>
        <v>0</v>
      </c>
      <c r="S1057">
        <f ca="1"/>
        <v>0</v>
      </c>
      <c r="T1057" t="str">
        <f ca="1"/>
        <v/>
      </c>
      <c r="U1057" t="str">
        <f ca="1"/>
        <v>0</v>
      </c>
      <c r="V1057">
        <f ca="1"/>
        <v>0</v>
      </c>
      <c r="W1057">
        <f ca="1"/>
        <v>47089</v>
      </c>
      <c r="X1057" t="str">
        <f ca="1"/>
        <v/>
      </c>
      <c r="Y1057" t="str">
        <f ca="1"/>
        <v>技術・人文知識・国際業務</v>
      </c>
      <c r="Z1057">
        <f ca="1"/>
        <v>0</v>
      </c>
      <c r="AA1057">
        <f ca="1"/>
        <v>0</v>
      </c>
      <c r="AB1057">
        <f ca="1"/>
        <v>0</v>
      </c>
      <c r="AC1057">
        <f ca="1"/>
        <v>0</v>
      </c>
      <c r="AD1057">
        <f ca="1"/>
        <v>46006</v>
      </c>
      <c r="AE1057">
        <f ca="1"/>
        <v>0</v>
      </c>
      <c r="AF1057">
        <f ca="1"/>
        <v>0</v>
      </c>
      <c r="AG1057">
        <f ca="1"/>
        <v>0</v>
      </c>
      <c r="AH1057">
        <f ca="1"/>
        <v>0</v>
      </c>
      <c r="AI1057">
        <f ca="1"/>
        <v>0</v>
      </c>
      <c r="AJ1057">
        <f ca="1"/>
        <v>46006</v>
      </c>
      <c r="AK1057">
        <f ca="1"/>
        <v>0</v>
      </c>
      <c r="AL1057">
        <f ca="1"/>
        <v>0</v>
      </c>
      <c r="AM1057">
        <f ca="1"/>
        <v>0</v>
      </c>
      <c r="AN1057">
        <f ca="1"/>
        <v>0</v>
      </c>
      <c r="AO1057">
        <f ca="1"/>
        <v>0</v>
      </c>
      <c r="AP1057">
        <f ca="1"/>
        <v>0</v>
      </c>
    </row>
    <row r="1058" spans="1:42">
      <c r="A1058" t="str">
        <f ca="1"/>
        <v>待機中</v>
      </c>
      <c r="B1058">
        <f ca="1"/>
        <v>0</v>
      </c>
      <c r="C1058">
        <f ca="1"/>
        <v>0</v>
      </c>
      <c r="D1058" t="str">
        <f ca="1"/>
        <v>高雄工業 岡山</v>
      </c>
      <c r="E1058">
        <f ca="1"/>
        <v>0</v>
      </c>
      <c r="F1058">
        <f ca="1"/>
        <v>0</v>
      </c>
      <c r="G1058">
        <f ca="1"/>
        <v>0</v>
      </c>
      <c r="H1058" t="str">
        <f ca="1"/>
        <v>HO DUC KHA</v>
      </c>
      <c r="I1058" t="str">
        <f ca="1"/>
        <v>ホー　ドゥック　カー</v>
      </c>
      <c r="J1058" t="str">
        <f ca="1"/>
        <v>男</v>
      </c>
      <c r="K1058" t="str">
        <f ca="1"/>
        <v>ﾍﾞﾄﾅﾑ</v>
      </c>
      <c r="L1058">
        <f ca="1"/>
        <v>37266</v>
      </c>
      <c r="M1058">
        <f ca="1"/>
        <v>23</v>
      </c>
      <c r="N1058">
        <f ca="1"/>
        <v>1200</v>
      </c>
      <c r="O1058">
        <f ca="1"/>
        <v>0</v>
      </c>
      <c r="P1058">
        <f ca="1"/>
        <v>1650</v>
      </c>
      <c r="Q1058">
        <f ca="1"/>
        <v>0</v>
      </c>
      <c r="R1058">
        <f ca="1"/>
        <v>450</v>
      </c>
      <c r="S1058">
        <f ca="1"/>
        <v>0</v>
      </c>
      <c r="T1058" t="str">
        <f ca="1"/>
        <v/>
      </c>
      <c r="U1058" t="str">
        <f ca="1"/>
        <v>0</v>
      </c>
      <c r="V1058">
        <f ca="1"/>
        <v>0</v>
      </c>
      <c r="W1058">
        <f ca="1"/>
        <v>47099</v>
      </c>
      <c r="X1058" t="str">
        <f ca="1"/>
        <v/>
      </c>
      <c r="Y1058" t="str">
        <f ca="1"/>
        <v>技術・人文知識・国際業務</v>
      </c>
      <c r="Z1058">
        <f ca="1"/>
        <v>0</v>
      </c>
      <c r="AA1058">
        <f ca="1"/>
        <v>0</v>
      </c>
      <c r="AB1058">
        <f ca="1"/>
        <v>0</v>
      </c>
      <c r="AC1058">
        <f ca="1"/>
        <v>0</v>
      </c>
      <c r="AD1058">
        <f ca="1"/>
        <v>0</v>
      </c>
      <c r="AE1058">
        <f ca="1"/>
        <v>0</v>
      </c>
      <c r="AF1058">
        <f ca="1"/>
        <v>0</v>
      </c>
      <c r="AG1058">
        <f ca="1"/>
        <v>0</v>
      </c>
      <c r="AH1058">
        <f ca="1"/>
        <v>0</v>
      </c>
      <c r="AI1058">
        <f ca="1"/>
        <v>0</v>
      </c>
      <c r="AJ1058">
        <f ca="1"/>
        <v>0</v>
      </c>
      <c r="AK1058">
        <f ca="1"/>
        <v>0</v>
      </c>
      <c r="AL1058">
        <f ca="1"/>
        <v>0</v>
      </c>
      <c r="AM1058">
        <f ca="1"/>
        <v>0</v>
      </c>
      <c r="AN1058">
        <f ca="1"/>
        <v>0</v>
      </c>
      <c r="AO1058">
        <f ca="1"/>
        <v>0</v>
      </c>
      <c r="AP1058">
        <f ca="1"/>
        <v>0</v>
      </c>
    </row>
    <row r="1059" spans="1:42">
      <c r="A1059" t="str">
        <f ca="1"/>
        <v>待機中</v>
      </c>
      <c r="B1059">
        <f ca="1"/>
        <v>0</v>
      </c>
      <c r="C1059">
        <f ca="1"/>
        <v>0</v>
      </c>
      <c r="D1059" t="str">
        <f ca="1"/>
        <v>高雄工業 岡山</v>
      </c>
      <c r="E1059">
        <f ca="1"/>
        <v>0</v>
      </c>
      <c r="F1059">
        <f ca="1"/>
        <v>0</v>
      </c>
      <c r="G1059">
        <f ca="1"/>
        <v>0</v>
      </c>
      <c r="H1059" t="str">
        <f ca="1"/>
        <v>TRUONG TAN PHUOC</v>
      </c>
      <c r="I1059" t="str">
        <f ca="1"/>
        <v>チュオン　タン　フォック</v>
      </c>
      <c r="J1059" t="str">
        <f ca="1"/>
        <v>男</v>
      </c>
      <c r="K1059" t="str">
        <f ca="1"/>
        <v>ﾍﾞﾄﾅﾑ</v>
      </c>
      <c r="L1059">
        <f ca="1"/>
        <v>36998</v>
      </c>
      <c r="M1059">
        <f ca="1"/>
        <v>24</v>
      </c>
      <c r="N1059">
        <f ca="1"/>
        <v>1200</v>
      </c>
      <c r="O1059">
        <f ca="1"/>
        <v>0</v>
      </c>
      <c r="P1059">
        <f ca="1"/>
        <v>1650</v>
      </c>
      <c r="Q1059">
        <f ca="1"/>
        <v>0</v>
      </c>
      <c r="R1059">
        <f ca="1"/>
        <v>450</v>
      </c>
      <c r="S1059">
        <f ca="1"/>
        <v>0</v>
      </c>
      <c r="T1059" t="str">
        <f ca="1"/>
        <v/>
      </c>
      <c r="U1059" t="str">
        <f ca="1"/>
        <v>0</v>
      </c>
      <c r="V1059">
        <f ca="1"/>
        <v>0</v>
      </c>
      <c r="W1059">
        <f ca="1"/>
        <v>47099</v>
      </c>
      <c r="X1059" t="str">
        <f ca="1"/>
        <v/>
      </c>
      <c r="Y1059" t="str">
        <f ca="1"/>
        <v>技術・人文知識・国際業務</v>
      </c>
      <c r="Z1059">
        <f ca="1"/>
        <v>0</v>
      </c>
      <c r="AA1059">
        <f ca="1"/>
        <v>0</v>
      </c>
      <c r="AB1059">
        <f ca="1"/>
        <v>0</v>
      </c>
      <c r="AC1059">
        <f ca="1"/>
        <v>0</v>
      </c>
      <c r="AD1059">
        <f ca="1"/>
        <v>0</v>
      </c>
      <c r="AE1059">
        <f ca="1"/>
        <v>0</v>
      </c>
      <c r="AF1059">
        <f ca="1"/>
        <v>0</v>
      </c>
      <c r="AG1059">
        <f ca="1"/>
        <v>0</v>
      </c>
      <c r="AH1059">
        <f ca="1"/>
        <v>0</v>
      </c>
      <c r="AI1059">
        <f ca="1"/>
        <v>0</v>
      </c>
      <c r="AJ1059">
        <f ca="1"/>
        <v>0</v>
      </c>
      <c r="AK1059">
        <f ca="1"/>
        <v>0</v>
      </c>
      <c r="AL1059">
        <f ca="1"/>
        <v>0</v>
      </c>
      <c r="AM1059">
        <f ca="1"/>
        <v>0</v>
      </c>
      <c r="AN1059">
        <f ca="1"/>
        <v>0</v>
      </c>
      <c r="AO1059">
        <f ca="1"/>
        <v>0</v>
      </c>
      <c r="AP1059">
        <f ca="1"/>
        <v>0</v>
      </c>
    </row>
    <row r="1060" spans="1:42">
      <c r="A1060" t="str">
        <f ca="1"/>
        <v>待機中</v>
      </c>
      <c r="B1060">
        <f ca="1"/>
        <v>0</v>
      </c>
      <c r="C1060">
        <f ca="1"/>
        <v>0</v>
      </c>
      <c r="D1060" t="str">
        <f ca="1"/>
        <v>高雄工業 岡山</v>
      </c>
      <c r="E1060">
        <f ca="1"/>
        <v>0</v>
      </c>
      <c r="F1060">
        <f ca="1"/>
        <v>0</v>
      </c>
      <c r="G1060">
        <f ca="1"/>
        <v>0</v>
      </c>
      <c r="H1060" t="str">
        <f ca="1"/>
        <v>LE DUC TRUNG</v>
      </c>
      <c r="I1060" t="str">
        <f ca="1"/>
        <v>レ　ドゥック　チュン</v>
      </c>
      <c r="J1060" t="str">
        <f ca="1"/>
        <v>男</v>
      </c>
      <c r="K1060" t="str">
        <f ca="1"/>
        <v>ﾍﾞﾄﾅﾑ</v>
      </c>
      <c r="L1060">
        <f ca="1"/>
        <v>37145</v>
      </c>
      <c r="M1060">
        <f ca="1"/>
        <v>24</v>
      </c>
      <c r="N1060">
        <f ca="1"/>
        <v>1200</v>
      </c>
      <c r="O1060">
        <f ca="1"/>
        <v>0</v>
      </c>
      <c r="P1060">
        <f ca="1"/>
        <v>1650</v>
      </c>
      <c r="Q1060">
        <f ca="1"/>
        <v>0</v>
      </c>
      <c r="R1060">
        <f ca="1"/>
        <v>450</v>
      </c>
      <c r="S1060">
        <f ca="1"/>
        <v>0</v>
      </c>
      <c r="T1060" t="str">
        <f ca="1"/>
        <v/>
      </c>
      <c r="U1060" t="str">
        <f ca="1"/>
        <v>0</v>
      </c>
      <c r="V1060">
        <f ca="1"/>
        <v>0</v>
      </c>
      <c r="W1060">
        <f ca="1"/>
        <v>47099</v>
      </c>
      <c r="X1060" t="str">
        <f ca="1"/>
        <v/>
      </c>
      <c r="Y1060" t="str">
        <f ca="1"/>
        <v>技術・人文知識・国際業務</v>
      </c>
      <c r="Z1060">
        <f ca="1"/>
        <v>0</v>
      </c>
      <c r="AA1060">
        <f ca="1"/>
        <v>0</v>
      </c>
      <c r="AB1060">
        <f ca="1"/>
        <v>0</v>
      </c>
      <c r="AC1060">
        <f ca="1"/>
        <v>0</v>
      </c>
      <c r="AD1060">
        <f ca="1"/>
        <v>0</v>
      </c>
      <c r="AE1060">
        <f ca="1"/>
        <v>0</v>
      </c>
      <c r="AF1060">
        <f ca="1"/>
        <v>0</v>
      </c>
      <c r="AG1060">
        <f ca="1"/>
        <v>0</v>
      </c>
      <c r="AH1060">
        <f ca="1"/>
        <v>0</v>
      </c>
      <c r="AI1060">
        <f ca="1"/>
        <v>0</v>
      </c>
      <c r="AJ1060">
        <f ca="1"/>
        <v>0</v>
      </c>
      <c r="AK1060">
        <f ca="1"/>
        <v>0</v>
      </c>
      <c r="AL1060">
        <f ca="1"/>
        <v>0</v>
      </c>
      <c r="AM1060">
        <f ca="1"/>
        <v>0</v>
      </c>
      <c r="AN1060">
        <f ca="1"/>
        <v>0</v>
      </c>
      <c r="AO1060">
        <f ca="1"/>
        <v>0</v>
      </c>
      <c r="AP1060">
        <f ca="1"/>
        <v>0</v>
      </c>
    </row>
    <row r="1061" spans="1:42">
      <c r="A1061" t="str">
        <f ca="1"/>
        <v>待機中</v>
      </c>
      <c r="B1061">
        <f ca="1"/>
        <v>0</v>
      </c>
      <c r="C1061">
        <f ca="1"/>
        <v>0</v>
      </c>
      <c r="D1061" t="str">
        <f ca="1"/>
        <v>高雄工業 岡山</v>
      </c>
      <c r="E1061">
        <f ca="1"/>
        <v>0</v>
      </c>
      <c r="F1061">
        <f ca="1"/>
        <v>0</v>
      </c>
      <c r="G1061">
        <f ca="1"/>
        <v>0</v>
      </c>
      <c r="H1061" t="str">
        <f ca="1"/>
        <v>TRAN VU DANG</v>
      </c>
      <c r="I1061" t="str">
        <f ca="1"/>
        <v>チャン　ヴ　ダン</v>
      </c>
      <c r="J1061" t="str">
        <f ca="1"/>
        <v>男</v>
      </c>
      <c r="K1061" t="str">
        <f ca="1"/>
        <v>ﾍﾞﾄﾅﾑ</v>
      </c>
      <c r="L1061">
        <f ca="1"/>
        <v>37069</v>
      </c>
      <c r="M1061">
        <f ca="1"/>
        <v>24</v>
      </c>
      <c r="N1061">
        <f ca="1"/>
        <v>1200</v>
      </c>
      <c r="O1061">
        <f ca="1"/>
        <v>0</v>
      </c>
      <c r="P1061">
        <f ca="1"/>
        <v>1650</v>
      </c>
      <c r="Q1061">
        <f ca="1"/>
        <v>0</v>
      </c>
      <c r="R1061">
        <f ca="1"/>
        <v>450</v>
      </c>
      <c r="S1061">
        <f ca="1"/>
        <v>0</v>
      </c>
      <c r="T1061" t="str">
        <f ca="1"/>
        <v/>
      </c>
      <c r="U1061" t="str">
        <f ca="1"/>
        <v>0</v>
      </c>
      <c r="V1061">
        <f ca="1"/>
        <v>0</v>
      </c>
      <c r="W1061">
        <f ca="1"/>
        <v>47099</v>
      </c>
      <c r="X1061" t="str">
        <f ca="1"/>
        <v/>
      </c>
      <c r="Y1061" t="str">
        <f ca="1"/>
        <v>技術・人文知識・国際業務</v>
      </c>
      <c r="Z1061">
        <f ca="1"/>
        <v>0</v>
      </c>
      <c r="AA1061">
        <f ca="1"/>
        <v>0</v>
      </c>
      <c r="AB1061">
        <f ca="1"/>
        <v>0</v>
      </c>
      <c r="AC1061">
        <f ca="1"/>
        <v>0</v>
      </c>
      <c r="AD1061">
        <f ca="1"/>
        <v>0</v>
      </c>
      <c r="AE1061">
        <f ca="1"/>
        <v>0</v>
      </c>
      <c r="AF1061">
        <f ca="1"/>
        <v>0</v>
      </c>
      <c r="AG1061">
        <f ca="1"/>
        <v>0</v>
      </c>
      <c r="AH1061">
        <f ca="1"/>
        <v>0</v>
      </c>
      <c r="AI1061">
        <f ca="1"/>
        <v>0</v>
      </c>
      <c r="AJ1061">
        <f ca="1"/>
        <v>0</v>
      </c>
      <c r="AK1061">
        <f ca="1"/>
        <v>0</v>
      </c>
      <c r="AL1061">
        <f ca="1"/>
        <v>0</v>
      </c>
      <c r="AM1061">
        <f ca="1"/>
        <v>0</v>
      </c>
      <c r="AN1061">
        <f ca="1"/>
        <v>0</v>
      </c>
      <c r="AO1061">
        <f ca="1"/>
        <v>0</v>
      </c>
      <c r="AP1061">
        <f ca="1"/>
        <v>0</v>
      </c>
    </row>
    <row r="1062" spans="1:42">
      <c r="A1062" t="str">
        <f ca="1"/>
        <v>待機中</v>
      </c>
      <c r="B1062">
        <f ca="1"/>
        <v>0</v>
      </c>
      <c r="C1062">
        <f ca="1"/>
        <v>0</v>
      </c>
      <c r="D1062" t="str">
        <f ca="1"/>
        <v>高雄工業 本社</v>
      </c>
      <c r="E1062">
        <f ca="1"/>
        <v>0</v>
      </c>
      <c r="F1062">
        <f ca="1"/>
        <v>0</v>
      </c>
      <c r="G1062">
        <f ca="1"/>
        <v>0</v>
      </c>
      <c r="H1062" t="str">
        <f ca="1"/>
        <v>BUI QUOC TUAN</v>
      </c>
      <c r="I1062" t="str">
        <f ca="1"/>
        <v>ブイ　クオック　トゥアン</v>
      </c>
      <c r="J1062" t="str">
        <f ca="1"/>
        <v>男</v>
      </c>
      <c r="K1062" t="str">
        <f ca="1"/>
        <v>ﾍﾞﾄﾅﾑ</v>
      </c>
      <c r="L1062">
        <f ca="1"/>
        <v>37231</v>
      </c>
      <c r="M1062">
        <f ca="1"/>
        <v>24</v>
      </c>
      <c r="N1062">
        <f ca="1"/>
        <v>1200</v>
      </c>
      <c r="O1062">
        <f ca="1"/>
        <v>0</v>
      </c>
      <c r="P1062">
        <f ca="1"/>
        <v>1650</v>
      </c>
      <c r="Q1062">
        <f ca="1"/>
        <v>0</v>
      </c>
      <c r="R1062">
        <f ca="1"/>
        <v>450</v>
      </c>
      <c r="S1062">
        <f ca="1"/>
        <v>0</v>
      </c>
      <c r="T1062" t="str">
        <f ca="1"/>
        <v/>
      </c>
      <c r="U1062" t="str">
        <f ca="1"/>
        <v>0</v>
      </c>
      <c r="V1062">
        <f ca="1"/>
        <v>0</v>
      </c>
      <c r="W1062">
        <f ca="1"/>
        <v>47100</v>
      </c>
      <c r="X1062" t="str">
        <f ca="1"/>
        <v/>
      </c>
      <c r="Y1062" t="str">
        <f ca="1"/>
        <v>技術・人文知識・国際業務</v>
      </c>
      <c r="Z1062">
        <f ca="1"/>
        <v>0</v>
      </c>
      <c r="AA1062">
        <f ca="1"/>
        <v>0</v>
      </c>
      <c r="AB1062">
        <f ca="1"/>
        <v>0</v>
      </c>
      <c r="AC1062">
        <f ca="1"/>
        <v>0</v>
      </c>
      <c r="AD1062">
        <f ca="1"/>
        <v>0</v>
      </c>
      <c r="AE1062">
        <f ca="1"/>
        <v>0</v>
      </c>
      <c r="AF1062">
        <f ca="1"/>
        <v>0</v>
      </c>
      <c r="AG1062">
        <f ca="1"/>
        <v>0</v>
      </c>
      <c r="AH1062">
        <f ca="1"/>
        <v>0</v>
      </c>
      <c r="AI1062">
        <f ca="1"/>
        <v>0</v>
      </c>
      <c r="AJ1062">
        <f ca="1"/>
        <v>0</v>
      </c>
      <c r="AK1062">
        <f ca="1"/>
        <v>0</v>
      </c>
      <c r="AL1062">
        <f ca="1"/>
        <v>0</v>
      </c>
      <c r="AM1062">
        <f ca="1"/>
        <v>0</v>
      </c>
      <c r="AN1062">
        <f ca="1"/>
        <v>0</v>
      </c>
      <c r="AO1062">
        <f ca="1"/>
        <v>0</v>
      </c>
      <c r="AP1062">
        <f ca="1"/>
        <v>0</v>
      </c>
    </row>
    <row r="1063" spans="1:42">
      <c r="A1063">
        <f ca="1"/>
        <v>0</v>
      </c>
      <c r="B1063">
        <f ca="1"/>
        <v>0</v>
      </c>
      <c r="C1063">
        <f ca="1"/>
        <v>0</v>
      </c>
      <c r="D1063">
        <f ca="1"/>
        <v>0</v>
      </c>
      <c r="E1063">
        <f ca="1"/>
        <v>0</v>
      </c>
      <c r="F1063">
        <f ca="1"/>
        <v>0</v>
      </c>
      <c r="G1063">
        <f ca="1"/>
        <v>0</v>
      </c>
      <c r="H1063">
        <f ca="1"/>
        <v>0</v>
      </c>
      <c r="I1063">
        <f ca="1"/>
        <v>0</v>
      </c>
      <c r="J1063">
        <f ca="1"/>
        <v>0</v>
      </c>
      <c r="K1063">
        <f ca="1"/>
        <v>0</v>
      </c>
      <c r="L1063">
        <f ca="1"/>
        <v>0</v>
      </c>
      <c r="M1063">
        <f ca="1"/>
        <v>125</v>
      </c>
      <c r="N1063">
        <f ca="1"/>
        <v>0</v>
      </c>
      <c r="O1063">
        <f ca="1"/>
        <v>0</v>
      </c>
      <c r="P1063">
        <f ca="1"/>
        <v>0</v>
      </c>
      <c r="Q1063">
        <f ca="1"/>
        <v>0</v>
      </c>
      <c r="R1063">
        <f ca="1"/>
        <v>0</v>
      </c>
      <c r="S1063">
        <f ca="1"/>
        <v>0</v>
      </c>
      <c r="T1063" t="str">
        <f ca="1"/>
        <v/>
      </c>
      <c r="U1063" t="str">
        <f ca="1"/>
        <v>0</v>
      </c>
      <c r="V1063" t="str">
        <f ca="1"/>
        <v>0</v>
      </c>
      <c r="W1063">
        <f ca="1"/>
        <v>0</v>
      </c>
      <c r="X1063" t="str">
        <f ca="1"/>
        <v/>
      </c>
      <c r="Y1063">
        <f ca="1"/>
        <v>0</v>
      </c>
      <c r="Z1063">
        <f ca="1"/>
        <v>0</v>
      </c>
      <c r="AA1063">
        <f ca="1"/>
        <v>0</v>
      </c>
      <c r="AB1063">
        <f ca="1"/>
        <v>0</v>
      </c>
      <c r="AC1063">
        <f ca="1"/>
        <v>0</v>
      </c>
      <c r="AD1063">
        <f ca="1"/>
        <v>0</v>
      </c>
      <c r="AE1063">
        <f ca="1"/>
        <v>0</v>
      </c>
      <c r="AF1063">
        <f ca="1"/>
        <v>0</v>
      </c>
      <c r="AG1063">
        <f ca="1"/>
        <v>0</v>
      </c>
      <c r="AH1063">
        <f ca="1"/>
        <v>0</v>
      </c>
      <c r="AI1063">
        <f ca="1"/>
        <v>0</v>
      </c>
      <c r="AJ1063">
        <f ca="1"/>
        <v>0</v>
      </c>
      <c r="AK1063">
        <f ca="1"/>
        <v>0</v>
      </c>
      <c r="AL1063">
        <f ca="1"/>
        <v>0</v>
      </c>
      <c r="AM1063">
        <f ca="1"/>
        <v>0</v>
      </c>
      <c r="AN1063">
        <f ca="1"/>
        <v>0</v>
      </c>
      <c r="AO1063">
        <f ca="1"/>
        <v>0</v>
      </c>
      <c r="AP1063">
        <f ca="1"/>
        <v>0</v>
      </c>
    </row>
    <row r="1064" spans="1:42">
      <c r="A1064">
        <f ca="1"/>
        <v>0</v>
      </c>
      <c r="B1064">
        <f ca="1"/>
        <v>0</v>
      </c>
      <c r="C1064">
        <f ca="1"/>
        <v>0</v>
      </c>
      <c r="D1064">
        <f ca="1"/>
        <v>0</v>
      </c>
      <c r="E1064">
        <f ca="1"/>
        <v>0</v>
      </c>
      <c r="F1064">
        <f ca="1"/>
        <v>0</v>
      </c>
      <c r="G1064">
        <f ca="1"/>
        <v>0</v>
      </c>
      <c r="H1064">
        <f ca="1"/>
        <v>0</v>
      </c>
      <c r="I1064">
        <f ca="1"/>
        <v>0</v>
      </c>
      <c r="J1064">
        <f ca="1"/>
        <v>0</v>
      </c>
      <c r="K1064">
        <f ca="1"/>
        <v>0</v>
      </c>
      <c r="L1064">
        <f ca="1"/>
        <v>0</v>
      </c>
      <c r="M1064">
        <f ca="1"/>
        <v>125</v>
      </c>
      <c r="N1064">
        <f ca="1"/>
        <v>0</v>
      </c>
      <c r="O1064">
        <f ca="1"/>
        <v>0</v>
      </c>
      <c r="P1064">
        <f ca="1"/>
        <v>0</v>
      </c>
      <c r="Q1064">
        <f ca="1"/>
        <v>0</v>
      </c>
      <c r="R1064">
        <f ca="1"/>
        <v>0</v>
      </c>
      <c r="S1064">
        <f ca="1"/>
        <v>0</v>
      </c>
      <c r="T1064" t="str">
        <f ca="1"/>
        <v/>
      </c>
      <c r="U1064" t="str">
        <f ca="1"/>
        <v>0</v>
      </c>
      <c r="V1064" t="str">
        <f ca="1"/>
        <v>0</v>
      </c>
      <c r="W1064">
        <f ca="1"/>
        <v>0</v>
      </c>
      <c r="X1064" t="str">
        <f ca="1"/>
        <v/>
      </c>
      <c r="Y1064">
        <f ca="1"/>
        <v>0</v>
      </c>
      <c r="Z1064">
        <f ca="1"/>
        <v>0</v>
      </c>
      <c r="AA1064">
        <f ca="1"/>
        <v>0</v>
      </c>
      <c r="AB1064">
        <f ca="1"/>
        <v>0</v>
      </c>
      <c r="AC1064">
        <f ca="1"/>
        <v>0</v>
      </c>
      <c r="AD1064">
        <f ca="1"/>
        <v>0</v>
      </c>
      <c r="AE1064">
        <f ca="1"/>
        <v>0</v>
      </c>
      <c r="AF1064">
        <f ca="1"/>
        <v>0</v>
      </c>
      <c r="AG1064">
        <f ca="1"/>
        <v>0</v>
      </c>
      <c r="AH1064">
        <f ca="1"/>
        <v>0</v>
      </c>
      <c r="AI1064">
        <f ca="1"/>
        <v>0</v>
      </c>
      <c r="AJ1064">
        <f ca="1"/>
        <v>0</v>
      </c>
      <c r="AK1064">
        <f ca="1"/>
        <v>0</v>
      </c>
      <c r="AL1064">
        <f ca="1"/>
        <v>0</v>
      </c>
      <c r="AM1064">
        <f ca="1"/>
        <v>0</v>
      </c>
      <c r="AN1064">
        <f ca="1"/>
        <v>0</v>
      </c>
      <c r="AO1064">
        <f ca="1"/>
        <v>0</v>
      </c>
      <c r="AP1064">
        <f ca="1"/>
        <v>0</v>
      </c>
    </row>
    <row r="1065" spans="1:42">
      <c r="A1065">
        <f ca="1"/>
        <v>0</v>
      </c>
      <c r="B1065">
        <f ca="1"/>
        <v>0</v>
      </c>
      <c r="C1065">
        <f ca="1"/>
        <v>0</v>
      </c>
      <c r="D1065">
        <f ca="1"/>
        <v>0</v>
      </c>
      <c r="E1065">
        <f ca="1"/>
        <v>0</v>
      </c>
      <c r="F1065">
        <f ca="1"/>
        <v>0</v>
      </c>
      <c r="G1065">
        <f ca="1"/>
        <v>0</v>
      </c>
      <c r="H1065">
        <f ca="1"/>
        <v>0</v>
      </c>
      <c r="I1065">
        <f ca="1"/>
        <v>0</v>
      </c>
      <c r="J1065">
        <f ca="1"/>
        <v>0</v>
      </c>
      <c r="K1065">
        <f ca="1"/>
        <v>0</v>
      </c>
      <c r="L1065">
        <f ca="1"/>
        <v>0</v>
      </c>
      <c r="M1065">
        <f ca="1"/>
        <v>125</v>
      </c>
      <c r="N1065">
        <f ca="1"/>
        <v>0</v>
      </c>
      <c r="O1065">
        <f ca="1"/>
        <v>0</v>
      </c>
      <c r="P1065">
        <f ca="1"/>
        <v>0</v>
      </c>
      <c r="Q1065">
        <f ca="1"/>
        <v>0</v>
      </c>
      <c r="R1065">
        <f ca="1"/>
        <v>0</v>
      </c>
      <c r="S1065">
        <f ca="1"/>
        <v>0</v>
      </c>
      <c r="T1065" t="str">
        <f ca="1"/>
        <v/>
      </c>
      <c r="U1065" t="str">
        <f ca="1"/>
        <v>0</v>
      </c>
      <c r="V1065" t="str">
        <f ca="1"/>
        <v>0</v>
      </c>
      <c r="W1065">
        <f ca="1"/>
        <v>0</v>
      </c>
      <c r="X1065" t="str">
        <f ca="1"/>
        <v/>
      </c>
      <c r="Y1065">
        <f ca="1"/>
        <v>0</v>
      </c>
      <c r="Z1065">
        <f ca="1"/>
        <v>0</v>
      </c>
      <c r="AA1065">
        <f ca="1"/>
        <v>0</v>
      </c>
      <c r="AB1065">
        <f ca="1"/>
        <v>0</v>
      </c>
      <c r="AC1065">
        <f ca="1"/>
        <v>0</v>
      </c>
      <c r="AD1065">
        <f ca="1"/>
        <v>0</v>
      </c>
      <c r="AE1065">
        <f ca="1"/>
        <v>0</v>
      </c>
      <c r="AF1065">
        <f ca="1"/>
        <v>0</v>
      </c>
      <c r="AG1065">
        <f ca="1"/>
        <v>0</v>
      </c>
      <c r="AH1065">
        <f ca="1"/>
        <v>0</v>
      </c>
      <c r="AI1065">
        <f ca="1"/>
        <v>0</v>
      </c>
      <c r="AJ1065">
        <f ca="1"/>
        <v>0</v>
      </c>
      <c r="AK1065">
        <f ca="1"/>
        <v>0</v>
      </c>
      <c r="AL1065">
        <f ca="1"/>
        <v>0</v>
      </c>
      <c r="AM1065">
        <f ca="1"/>
        <v>0</v>
      </c>
      <c r="AN1065">
        <f ca="1"/>
        <v>0</v>
      </c>
      <c r="AO1065">
        <f ca="1"/>
        <v>0</v>
      </c>
      <c r="AP1065">
        <f ca="1"/>
        <v>0</v>
      </c>
    </row>
    <row r="1066" spans="1:42">
      <c r="A1066">
        <f ca="1"/>
        <v>0</v>
      </c>
      <c r="B1066">
        <f ca="1"/>
        <v>0</v>
      </c>
      <c r="C1066">
        <f ca="1"/>
        <v>0</v>
      </c>
      <c r="D1066">
        <f ca="1"/>
        <v>0</v>
      </c>
      <c r="E1066">
        <f ca="1"/>
        <v>0</v>
      </c>
      <c r="F1066">
        <f ca="1"/>
        <v>0</v>
      </c>
      <c r="G1066">
        <f ca="1"/>
        <v>0</v>
      </c>
      <c r="H1066">
        <f ca="1"/>
        <v>0</v>
      </c>
      <c r="I1066">
        <f ca="1"/>
        <v>0</v>
      </c>
      <c r="J1066">
        <f ca="1"/>
        <v>0</v>
      </c>
      <c r="K1066">
        <f ca="1"/>
        <v>0</v>
      </c>
      <c r="L1066">
        <f ca="1"/>
        <v>0</v>
      </c>
      <c r="M1066">
        <f ca="1"/>
        <v>125</v>
      </c>
      <c r="N1066">
        <f ca="1"/>
        <v>0</v>
      </c>
      <c r="O1066">
        <f ca="1"/>
        <v>0</v>
      </c>
      <c r="P1066">
        <f ca="1"/>
        <v>0</v>
      </c>
      <c r="Q1066">
        <f ca="1"/>
        <v>0</v>
      </c>
      <c r="R1066">
        <f ca="1"/>
        <v>0</v>
      </c>
      <c r="S1066">
        <f ca="1"/>
        <v>0</v>
      </c>
      <c r="T1066" t="str">
        <f ca="1"/>
        <v/>
      </c>
      <c r="U1066" t="str">
        <f ca="1"/>
        <v>0</v>
      </c>
      <c r="V1066" t="str">
        <f ca="1"/>
        <v>0</v>
      </c>
      <c r="W1066">
        <f ca="1"/>
        <v>0</v>
      </c>
      <c r="X1066" t="str">
        <f ca="1"/>
        <v/>
      </c>
      <c r="Y1066">
        <f ca="1"/>
        <v>0</v>
      </c>
      <c r="Z1066">
        <f ca="1"/>
        <v>0</v>
      </c>
      <c r="AA1066">
        <f ca="1"/>
        <v>0</v>
      </c>
      <c r="AB1066">
        <f ca="1"/>
        <v>0</v>
      </c>
      <c r="AC1066">
        <f ca="1"/>
        <v>0</v>
      </c>
      <c r="AD1066">
        <f ca="1"/>
        <v>0</v>
      </c>
      <c r="AE1066">
        <f ca="1"/>
        <v>0</v>
      </c>
      <c r="AF1066">
        <f ca="1"/>
        <v>0</v>
      </c>
      <c r="AG1066">
        <f ca="1"/>
        <v>0</v>
      </c>
      <c r="AH1066">
        <f ca="1"/>
        <v>0</v>
      </c>
      <c r="AI1066">
        <f ca="1"/>
        <v>0</v>
      </c>
      <c r="AJ1066">
        <f ca="1"/>
        <v>0</v>
      </c>
      <c r="AK1066">
        <f ca="1"/>
        <v>0</v>
      </c>
      <c r="AL1066">
        <f ca="1"/>
        <v>0</v>
      </c>
      <c r="AM1066">
        <f ca="1"/>
        <v>0</v>
      </c>
      <c r="AN1066">
        <f ca="1"/>
        <v>0</v>
      </c>
      <c r="AO1066">
        <f ca="1"/>
        <v>0</v>
      </c>
      <c r="AP1066">
        <f ca="1"/>
        <v>0</v>
      </c>
    </row>
    <row r="1067" spans="1:42">
      <c r="A1067">
        <f ca="1"/>
        <v>0</v>
      </c>
      <c r="B1067">
        <f ca="1"/>
        <v>0</v>
      </c>
      <c r="C1067">
        <f ca="1"/>
        <v>0</v>
      </c>
      <c r="D1067">
        <f ca="1"/>
        <v>0</v>
      </c>
      <c r="E1067">
        <f ca="1"/>
        <v>0</v>
      </c>
      <c r="F1067">
        <f ca="1"/>
        <v>0</v>
      </c>
      <c r="G1067">
        <f ca="1"/>
        <v>0</v>
      </c>
      <c r="H1067">
        <f ca="1"/>
        <v>0</v>
      </c>
      <c r="I1067">
        <f ca="1"/>
        <v>0</v>
      </c>
      <c r="J1067">
        <f ca="1"/>
        <v>0</v>
      </c>
      <c r="K1067">
        <f ca="1"/>
        <v>0</v>
      </c>
      <c r="L1067">
        <f ca="1"/>
        <v>0</v>
      </c>
      <c r="M1067">
        <f ca="1"/>
        <v>125</v>
      </c>
      <c r="N1067">
        <f ca="1"/>
        <v>0</v>
      </c>
      <c r="O1067">
        <f ca="1"/>
        <v>0</v>
      </c>
      <c r="P1067">
        <f ca="1"/>
        <v>0</v>
      </c>
      <c r="Q1067">
        <f ca="1"/>
        <v>0</v>
      </c>
      <c r="R1067">
        <f ca="1"/>
        <v>0</v>
      </c>
      <c r="S1067">
        <f ca="1"/>
        <v>0</v>
      </c>
      <c r="T1067" t="str">
        <f ca="1"/>
        <v/>
      </c>
      <c r="U1067" t="str">
        <f ca="1"/>
        <v>0</v>
      </c>
      <c r="V1067" t="str">
        <f ca="1"/>
        <v>0</v>
      </c>
      <c r="W1067">
        <f ca="1"/>
        <v>0</v>
      </c>
      <c r="X1067" t="str">
        <f ca="1"/>
        <v/>
      </c>
      <c r="Y1067">
        <f ca="1"/>
        <v>0</v>
      </c>
      <c r="Z1067">
        <f ca="1"/>
        <v>0</v>
      </c>
      <c r="AA1067">
        <f ca="1"/>
        <v>0</v>
      </c>
      <c r="AB1067">
        <f ca="1"/>
        <v>0</v>
      </c>
      <c r="AC1067">
        <f ca="1"/>
        <v>0</v>
      </c>
      <c r="AD1067">
        <f ca="1"/>
        <v>0</v>
      </c>
      <c r="AE1067">
        <f ca="1"/>
        <v>0</v>
      </c>
      <c r="AF1067">
        <f ca="1"/>
        <v>0</v>
      </c>
      <c r="AG1067">
        <f ca="1"/>
        <v>0</v>
      </c>
      <c r="AH1067">
        <f ca="1"/>
        <v>0</v>
      </c>
      <c r="AI1067">
        <f ca="1"/>
        <v>0</v>
      </c>
      <c r="AJ1067">
        <f ca="1"/>
        <v>0</v>
      </c>
      <c r="AK1067">
        <f ca="1"/>
        <v>0</v>
      </c>
      <c r="AL1067">
        <f ca="1"/>
        <v>0</v>
      </c>
      <c r="AM1067">
        <f ca="1"/>
        <v>0</v>
      </c>
      <c r="AN1067">
        <f ca="1"/>
        <v>0</v>
      </c>
      <c r="AO1067">
        <f ca="1"/>
        <v>0</v>
      </c>
      <c r="AP1067">
        <f ca="1"/>
        <v>0</v>
      </c>
    </row>
    <row r="1068" spans="1:42">
      <c r="A1068">
        <f ca="1"/>
        <v>0</v>
      </c>
      <c r="B1068">
        <f ca="1"/>
        <v>0</v>
      </c>
      <c r="C1068">
        <f ca="1"/>
        <v>0</v>
      </c>
      <c r="D1068">
        <f ca="1"/>
        <v>0</v>
      </c>
      <c r="E1068">
        <f ca="1"/>
        <v>0</v>
      </c>
      <c r="F1068">
        <f ca="1"/>
        <v>0</v>
      </c>
      <c r="G1068">
        <f ca="1"/>
        <v>0</v>
      </c>
      <c r="H1068">
        <f ca="1"/>
        <v>0</v>
      </c>
      <c r="I1068">
        <f ca="1"/>
        <v>0</v>
      </c>
      <c r="J1068">
        <f ca="1"/>
        <v>0</v>
      </c>
      <c r="K1068">
        <f ca="1"/>
        <v>0</v>
      </c>
      <c r="L1068">
        <f ca="1"/>
        <v>0</v>
      </c>
      <c r="M1068">
        <f ca="1"/>
        <v>125</v>
      </c>
      <c r="N1068">
        <f ca="1"/>
        <v>0</v>
      </c>
      <c r="O1068">
        <f ca="1"/>
        <v>0</v>
      </c>
      <c r="P1068">
        <f ca="1"/>
        <v>0</v>
      </c>
      <c r="Q1068">
        <f ca="1"/>
        <v>0</v>
      </c>
      <c r="R1068">
        <f ca="1"/>
        <v>0</v>
      </c>
      <c r="S1068">
        <f ca="1"/>
        <v>0</v>
      </c>
      <c r="T1068" t="str">
        <f ca="1"/>
        <v/>
      </c>
      <c r="U1068" t="str">
        <f ca="1"/>
        <v>0</v>
      </c>
      <c r="V1068" t="str">
        <f ca="1"/>
        <v>0</v>
      </c>
      <c r="W1068">
        <f ca="1"/>
        <v>0</v>
      </c>
      <c r="X1068" t="str">
        <f ca="1"/>
        <v/>
      </c>
      <c r="Y1068">
        <f ca="1"/>
        <v>0</v>
      </c>
      <c r="Z1068">
        <f ca="1"/>
        <v>0</v>
      </c>
      <c r="AA1068">
        <f ca="1"/>
        <v>0</v>
      </c>
      <c r="AB1068">
        <f ca="1"/>
        <v>0</v>
      </c>
      <c r="AC1068">
        <f ca="1"/>
        <v>0</v>
      </c>
      <c r="AD1068">
        <f ca="1"/>
        <v>0</v>
      </c>
      <c r="AE1068">
        <f ca="1"/>
        <v>0</v>
      </c>
      <c r="AF1068">
        <f ca="1"/>
        <v>0</v>
      </c>
      <c r="AG1068">
        <f ca="1"/>
        <v>0</v>
      </c>
      <c r="AH1068">
        <f ca="1"/>
        <v>0</v>
      </c>
      <c r="AI1068">
        <f ca="1"/>
        <v>0</v>
      </c>
      <c r="AJ1068">
        <f ca="1"/>
        <v>0</v>
      </c>
      <c r="AK1068">
        <f ca="1"/>
        <v>0</v>
      </c>
      <c r="AL1068">
        <f ca="1"/>
        <v>0</v>
      </c>
      <c r="AM1068">
        <f ca="1"/>
        <v>0</v>
      </c>
      <c r="AN1068">
        <f ca="1"/>
        <v>0</v>
      </c>
      <c r="AO1068">
        <f ca="1"/>
        <v>0</v>
      </c>
      <c r="AP1068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4"/>
  <sheetViews>
    <sheetView tabSelected="1" topLeftCell="S132" zoomScale="70" zoomScaleNormal="70" workbookViewId="0">
      <selection activeCell="AB145" sqref="AB145"/>
    </sheetView>
  </sheetViews>
  <sheetFormatPr defaultColWidth="9" defaultRowHeight="18.75" outlineLevelCol="1"/>
  <cols>
    <col min="1" max="1" width="6.125" style="11" customWidth="1"/>
    <col min="2" max="2" width="10.875" style="12" customWidth="1"/>
    <col min="3" max="3" width="10" style="13" customWidth="1"/>
    <col min="4" max="5" width="34.25" style="14" customWidth="1"/>
    <col min="6" max="6" width="6.625" style="11" customWidth="1" outlineLevel="1"/>
    <col min="7" max="7" width="11.125" style="11" customWidth="1" outlineLevel="1"/>
    <col min="8" max="8" width="13.125" style="15" customWidth="1" outlineLevel="1"/>
    <col min="9" max="9" width="7.25" style="16" customWidth="1" outlineLevel="1"/>
    <col min="10" max="10" width="11.375" style="17" customWidth="1" outlineLevel="1"/>
    <col min="11" max="11" width="26.125" style="17" hidden="1" customWidth="1"/>
    <col min="12" max="15" width="13" style="17" customWidth="1"/>
    <col min="16" max="16" width="11.125" style="18" customWidth="1"/>
    <col min="17" max="17" width="12.375" style="17" customWidth="1"/>
    <col min="18" max="18" width="14.375" style="17" hidden="1" customWidth="1"/>
    <col min="19" max="20" width="13" style="19" customWidth="1"/>
    <col min="21" max="21" width="16.25" style="13" customWidth="1"/>
    <col min="22" max="22" width="10.375" style="11" customWidth="1"/>
    <col min="23" max="23" width="28.25" style="14" customWidth="1"/>
    <col min="24" max="24" width="18.125" style="20" customWidth="1"/>
    <col min="25" max="25" width="12.125" style="21" customWidth="1"/>
    <col min="26" max="26" width="14.125" style="11" customWidth="1"/>
    <col min="27" max="27" width="11.875" style="246" customWidth="1"/>
    <col min="28" max="28" width="10.125" style="20" customWidth="1"/>
    <col min="29" max="29" width="15" style="11" bestFit="1" customWidth="1"/>
    <col min="30" max="35" width="10.375" style="11" customWidth="1"/>
    <col min="36" max="36" width="83" style="20" customWidth="1"/>
    <col min="37" max="16384" width="9" style="20"/>
  </cols>
  <sheetData>
    <row r="1" spans="1:36" ht="19.5">
      <c r="A1" s="501" t="s">
        <v>27</v>
      </c>
      <c r="B1" s="501"/>
      <c r="C1" s="501"/>
      <c r="D1" s="501"/>
    </row>
    <row r="2" spans="1:36">
      <c r="Q2" s="31">
        <v>32</v>
      </c>
      <c r="S2" s="15">
        <f ca="1">TODAY()</f>
        <v>46006</v>
      </c>
      <c r="T2" s="15" t="s">
        <v>1387</v>
      </c>
    </row>
    <row r="3" spans="1:36" s="11" customFormat="1">
      <c r="A3" s="22" t="s">
        <v>28</v>
      </c>
      <c r="B3" s="23" t="s">
        <v>1</v>
      </c>
      <c r="C3" s="24" t="s">
        <v>1388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2298</v>
      </c>
      <c r="M3" s="33" t="s">
        <v>2185</v>
      </c>
      <c r="N3" s="33" t="s">
        <v>2299</v>
      </c>
      <c r="O3" s="33" t="s">
        <v>2300</v>
      </c>
      <c r="P3" s="34" t="s">
        <v>1389</v>
      </c>
      <c r="Q3" s="33" t="s">
        <v>1390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45" customHeight="1">
      <c r="A4" s="26" t="s">
        <v>40</v>
      </c>
      <c r="B4" s="70" t="s">
        <v>1391</v>
      </c>
      <c r="C4" s="27" t="s">
        <v>1101</v>
      </c>
      <c r="D4" s="28" t="s">
        <v>1392</v>
      </c>
      <c r="E4" s="28" t="s">
        <v>1393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71</v>
      </c>
      <c r="J4" s="37">
        <v>1020</v>
      </c>
      <c r="K4" s="37"/>
      <c r="L4" s="37">
        <v>190000</v>
      </c>
      <c r="M4" s="37">
        <f>IF(OR(UkeoiT[[#This Row],[標準報酬]]="",UkeoiT[[#This Row],[標準報酬]]=0),"",ROUNDUP(_xlfn.XLOOKUP(UkeoiT[[#This Row],[標準報酬]],HDATE23[月  額],HDATE23[健康保険],"",0,1)-0.5,0))</f>
        <v>9528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963</v>
      </c>
      <c r="T4" s="39"/>
      <c r="U4" s="43"/>
      <c r="V4" s="29" t="s">
        <v>1394</v>
      </c>
      <c r="W4" s="28" t="s">
        <v>1395</v>
      </c>
      <c r="X4" s="284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45" customHeight="1">
      <c r="A5" s="26" t="s">
        <v>114</v>
      </c>
      <c r="B5" s="70" t="s">
        <v>1396</v>
      </c>
      <c r="C5" s="27" t="s">
        <v>1101</v>
      </c>
      <c r="D5" s="28" t="s">
        <v>1397</v>
      </c>
      <c r="E5" s="28" t="s">
        <v>1398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IF(OR(UkeoiT[[#This Row],[標準報酬]]="",UkeoiT[[#This Row],[標準報酬]]=0),"",ROUNDUP(_xlfn.XLOOKUP(UkeoiT[[#This Row],[標準報酬]],HDATE23[月  額],HDATE23[健康保険],"",0,1)-0.5,0))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963</v>
      </c>
      <c r="T5" s="39"/>
      <c r="U5" s="43"/>
      <c r="V5" s="29" t="s">
        <v>1399</v>
      </c>
      <c r="W5" s="28" t="s">
        <v>1400</v>
      </c>
      <c r="X5" s="284" t="s">
        <v>1401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45" customHeight="1">
      <c r="A6" s="26" t="s">
        <v>40</v>
      </c>
      <c r="B6" s="70" t="s">
        <v>1402</v>
      </c>
      <c r="C6" s="27" t="s">
        <v>1101</v>
      </c>
      <c r="D6" s="28" t="s">
        <v>1403</v>
      </c>
      <c r="E6" s="28" t="s">
        <v>1404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982</v>
      </c>
      <c r="K6" s="37"/>
      <c r="L6" s="37">
        <v>150000</v>
      </c>
      <c r="M6" s="37">
        <f>IF(OR(UkeoiT[[#This Row],[標準報酬]]="",UkeoiT[[#This Row],[標準報酬]]=0),"",ROUNDUP(_xlfn.XLOOKUP(UkeoiT[[#This Row],[標準報酬]],HDATE23[月  額],HDATE23[健康保険],"",0,1)-0.5,0))</f>
        <v>7522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963</v>
      </c>
      <c r="T6" s="39"/>
      <c r="U6" s="43"/>
      <c r="V6" s="29" t="s">
        <v>1405</v>
      </c>
      <c r="W6" s="28" t="s">
        <v>1406</v>
      </c>
      <c r="X6" s="284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45" customHeight="1">
      <c r="A7" s="26" t="s">
        <v>40</v>
      </c>
      <c r="B7" s="70" t="s">
        <v>1407</v>
      </c>
      <c r="C7" s="27" t="s">
        <v>1101</v>
      </c>
      <c r="D7" s="28" t="s">
        <v>1408</v>
      </c>
      <c r="E7" s="28" t="s">
        <v>1409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IF(OR(UkeoiT[[#This Row],[標準報酬]]="",UkeoiT[[#This Row],[標準報酬]]=0),"",ROUNDUP(_xlfn.XLOOKUP(UkeoiT[[#This Row],[標準報酬]],HDATE23[月  額],HDATE23[健康保険],"",0,1)-0.5,0))</f>
        <v>8525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963</v>
      </c>
      <c r="T7" s="39"/>
      <c r="U7" s="43"/>
      <c r="V7" s="29" t="s">
        <v>1410</v>
      </c>
      <c r="W7" s="28" t="s">
        <v>1411</v>
      </c>
      <c r="X7" s="284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45" customHeight="1">
      <c r="A8" s="26" t="s">
        <v>40</v>
      </c>
      <c r="B8" s="70" t="s">
        <v>1412</v>
      </c>
      <c r="C8" s="27" t="s">
        <v>1101</v>
      </c>
      <c r="D8" s="28" t="s">
        <v>1413</v>
      </c>
      <c r="E8" s="28" t="s">
        <v>1414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150000</v>
      </c>
      <c r="M8" s="37">
        <f>IF(OR(UkeoiT[[#This Row],[標準報酬]]="",UkeoiT[[#This Row],[標準報酬]]=0),"",ROUNDUP(_xlfn.XLOOKUP(UkeoiT[[#This Row],[標準報酬]],HDATE23[月  額],HDATE23[健康保険],"",0,1)-0.5,0))</f>
        <v>7522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963</v>
      </c>
      <c r="T8" s="39"/>
      <c r="U8" s="43"/>
      <c r="V8" s="29" t="s">
        <v>1415</v>
      </c>
      <c r="W8" s="28" t="s">
        <v>1416</v>
      </c>
      <c r="X8" s="284" t="s">
        <v>1417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45" customHeight="1">
      <c r="A9" s="26" t="s">
        <v>114</v>
      </c>
      <c r="B9" s="70" t="s">
        <v>1418</v>
      </c>
      <c r="C9" s="27" t="s">
        <v>1101</v>
      </c>
      <c r="D9" s="28" t="s">
        <v>1419</v>
      </c>
      <c r="E9" s="28" t="s">
        <v>1420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IF(OR(UkeoiT[[#This Row],[標準報酬]]="",UkeoiT[[#This Row],[標準報酬]]=0),"",ROUNDUP(_xlfn.XLOOKUP(UkeoiT[[#This Row],[標準報酬]],HDATE23[月  額],HDATE23[健康保険],"",0,1)-0.5,0))</f>
        <v>8525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963</v>
      </c>
      <c r="T9" s="39"/>
      <c r="U9" s="43"/>
      <c r="V9" s="29" t="s">
        <v>1421</v>
      </c>
      <c r="W9" s="28" t="s">
        <v>1422</v>
      </c>
      <c r="X9" s="284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45" customHeight="1">
      <c r="A10" s="217" t="s">
        <v>114</v>
      </c>
      <c r="B10" s="242" t="s">
        <v>1100</v>
      </c>
      <c r="C10" s="219" t="s">
        <v>1101</v>
      </c>
      <c r="D10" s="220" t="s">
        <v>1102</v>
      </c>
      <c r="E10" s="220" t="s">
        <v>1103</v>
      </c>
      <c r="F10" s="221" t="s">
        <v>43</v>
      </c>
      <c r="G10" s="221" t="s">
        <v>389</v>
      </c>
      <c r="H10" s="222">
        <v>20861</v>
      </c>
      <c r="I10" s="221">
        <f ca="1">DATEDIF(UkeoiT[[#This Row],[生年月日]],$S$2,"Y")</f>
        <v>68</v>
      </c>
      <c r="J10" s="224"/>
      <c r="K10" s="224"/>
      <c r="L10" s="37"/>
      <c r="M10" s="37" t="str">
        <f>IF(OR(UkeoiT[[#This Row],[標準報酬]]="",UkeoiT[[#This Row],[標準報酬]]=0),"",ROUNDUP(_xlfn.XLOOKUP(UkeoiT[[#This Row],[標準報酬]],HDATE23[月  額],HDATE23[健康保険],"",0,1)-0.5,0))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5"/>
      <c r="Q10" s="224"/>
      <c r="R10" s="224">
        <f>P10-J10</f>
        <v>0</v>
      </c>
      <c r="S10" s="250"/>
      <c r="T10" s="250"/>
      <c r="U10" s="251"/>
      <c r="V10" s="221" t="s">
        <v>1104</v>
      </c>
      <c r="W10" s="220" t="s">
        <v>1105</v>
      </c>
      <c r="X10" s="285"/>
      <c r="Y10" s="252"/>
      <c r="Z10" s="227">
        <v>44409</v>
      </c>
      <c r="AA10" s="245">
        <v>44561</v>
      </c>
      <c r="AB10" s="226"/>
      <c r="AC10" s="221"/>
      <c r="AD10" s="230"/>
      <c r="AE10" s="230"/>
      <c r="AF10" s="230"/>
      <c r="AG10" s="230"/>
      <c r="AH10" s="230"/>
      <c r="AI10" s="228"/>
      <c r="AJ10" s="229"/>
    </row>
    <row r="11" spans="1:36" ht="17.45" customHeight="1">
      <c r="A11" s="26" t="s">
        <v>40</v>
      </c>
      <c r="B11" s="70" t="s">
        <v>1423</v>
      </c>
      <c r="C11" s="27" t="s">
        <v>1101</v>
      </c>
      <c r="D11" s="28" t="s">
        <v>1424</v>
      </c>
      <c r="E11" s="28" t="s">
        <v>1425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982</v>
      </c>
      <c r="K11" s="37"/>
      <c r="L11" s="37">
        <v>190000</v>
      </c>
      <c r="M11" s="37">
        <f>IF(OR(UkeoiT[[#This Row],[標準報酬]]="",UkeoiT[[#This Row],[標準報酬]]=0),"",ROUNDUP(_xlfn.XLOOKUP(UkeoiT[[#This Row],[標準報酬]],HDATE23[月  額],HDATE23[健康保険],"",0,1)-0.5,0))</f>
        <v>9528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963</v>
      </c>
      <c r="T11" s="39"/>
      <c r="U11" s="43"/>
      <c r="V11" s="29" t="s">
        <v>1104</v>
      </c>
      <c r="W11" s="27" t="s">
        <v>1426</v>
      </c>
      <c r="X11" s="284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45" customHeight="1">
      <c r="A12" s="26" t="s">
        <v>114</v>
      </c>
      <c r="B12" s="70" t="s">
        <v>1427</v>
      </c>
      <c r="C12" s="27" t="s">
        <v>1101</v>
      </c>
      <c r="D12" s="28" t="s">
        <v>1428</v>
      </c>
      <c r="E12" s="28" t="s">
        <v>1429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73</v>
      </c>
      <c r="J12" s="37">
        <v>932</v>
      </c>
      <c r="K12" s="37" t="s">
        <v>3038</v>
      </c>
      <c r="L12" s="37">
        <v>0</v>
      </c>
      <c r="M12" s="37" t="str">
        <f>IF(OR(UkeoiT[[#This Row],[標準報酬]]="",UkeoiT[[#This Row],[標準報酬]]=0),"",ROUNDUP(_xlfn.XLOOKUP(UkeoiT[[#This Row],[標準報酬]],HDATE23[月  額],HDATE23[健康保険],"",0,1)-0.5,0))</f>
        <v/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963</v>
      </c>
      <c r="T12" s="39"/>
      <c r="U12" s="43"/>
      <c r="V12" s="29" t="s">
        <v>1430</v>
      </c>
      <c r="W12" s="28" t="s">
        <v>1431</v>
      </c>
      <c r="X12" s="284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45" customHeight="1">
      <c r="A13" s="26" t="s">
        <v>40</v>
      </c>
      <c r="B13" s="70" t="s">
        <v>1432</v>
      </c>
      <c r="C13" s="27" t="s">
        <v>1101</v>
      </c>
      <c r="D13" s="28" t="s">
        <v>1433</v>
      </c>
      <c r="E13" s="28" t="s">
        <v>1434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170000</v>
      </c>
      <c r="M13" s="37">
        <f>IF(OR(UkeoiT[[#This Row],[標準報酬]]="",UkeoiT[[#This Row],[標準報酬]]=0),"",ROUNDUP(_xlfn.XLOOKUP(UkeoiT[[#This Row],[標準報酬]],HDATE23[月  額],HDATE23[健康保険],"",0,1)-0.5,0))</f>
        <v>8525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963</v>
      </c>
      <c r="T13" s="39"/>
      <c r="U13" s="43"/>
      <c r="V13" s="29" t="s">
        <v>1435</v>
      </c>
      <c r="W13" s="28" t="s">
        <v>1436</v>
      </c>
      <c r="X13" s="284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0" t="s">
        <v>1437</v>
      </c>
      <c r="C14" s="27" t="s">
        <v>1101</v>
      </c>
      <c r="D14" s="28" t="s">
        <v>1438</v>
      </c>
      <c r="E14" s="28" t="s">
        <v>1439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31</v>
      </c>
      <c r="J14" s="37">
        <v>850</v>
      </c>
      <c r="K14" s="37"/>
      <c r="L14" s="37"/>
      <c r="M14" s="37" t="str">
        <f>IF(OR(UkeoiT[[#This Row],[標準報酬]]="",UkeoiT[[#This Row],[標準報酬]]=0),"",ROUNDUP(_xlfn.XLOOKUP(UkeoiT[[#This Row],[標準報酬]],HDATE23[月  額],HDATE23[健康保険],"",0,1)-0.5,0))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963</v>
      </c>
      <c r="T14" s="39"/>
      <c r="U14" s="43"/>
      <c r="V14" s="29" t="s">
        <v>1440</v>
      </c>
      <c r="W14" s="28" t="s">
        <v>1441</v>
      </c>
      <c r="X14" s="284" t="s">
        <v>1442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0" t="s">
        <v>1443</v>
      </c>
      <c r="C15" s="27" t="s">
        <v>1101</v>
      </c>
      <c r="D15" s="28" t="s">
        <v>1444</v>
      </c>
      <c r="E15" s="28" t="s">
        <v>1445</v>
      </c>
      <c r="F15" s="29" t="s">
        <v>43</v>
      </c>
      <c r="G15" s="29" t="s">
        <v>695</v>
      </c>
      <c r="H15" s="35">
        <f>DATEVALUE("平成11年"&amp;"11月20日")</f>
        <v>36484</v>
      </c>
      <c r="I15" s="29">
        <f ca="1">DATEDIF(UkeoiT[[#This Row],[生年月日]],$S$2,"Y")</f>
        <v>26</v>
      </c>
      <c r="J15" s="37">
        <v>880</v>
      </c>
      <c r="K15" s="37"/>
      <c r="L15" s="37"/>
      <c r="M15" s="37" t="str">
        <f>IF(OR(UkeoiT[[#This Row],[標準報酬]]="",UkeoiT[[#This Row],[標準報酬]]=0),"",ROUNDUP(_xlfn.XLOOKUP(UkeoiT[[#This Row],[標準報酬]],HDATE23[月  額],HDATE23[健康保険],"",0,1)-0.5,0))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1109</v>
      </c>
      <c r="V15" s="29" t="s">
        <v>208</v>
      </c>
      <c r="W15" s="28" t="s">
        <v>1446</v>
      </c>
      <c r="X15" s="284" t="s">
        <v>837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45" customHeight="1">
      <c r="A16" s="26" t="s">
        <v>114</v>
      </c>
      <c r="B16" s="70" t="s">
        <v>1447</v>
      </c>
      <c r="C16" s="27" t="s">
        <v>1101</v>
      </c>
      <c r="D16" s="28" t="s">
        <v>1448</v>
      </c>
      <c r="E16" s="28" t="s">
        <v>1449</v>
      </c>
      <c r="F16" s="29" t="s">
        <v>43</v>
      </c>
      <c r="G16" s="29" t="s">
        <v>695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IF(OR(UkeoiT[[#This Row],[標準報酬]]="",UkeoiT[[#This Row],[標準報酬]]=0),"",ROUNDUP(_xlfn.XLOOKUP(UkeoiT[[#This Row],[標準報酬]],HDATE23[月  額],HDATE23[健康保険],"",0,1)-0.5,0))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1109</v>
      </c>
      <c r="V16" s="29" t="s">
        <v>208</v>
      </c>
      <c r="W16" s="28" t="s">
        <v>836</v>
      </c>
      <c r="X16" s="284" t="s">
        <v>1113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45" customHeight="1">
      <c r="A17" s="217" t="s">
        <v>114</v>
      </c>
      <c r="B17" s="242" t="s">
        <v>2772</v>
      </c>
      <c r="C17" s="219" t="s">
        <v>2773</v>
      </c>
      <c r="D17" s="220" t="s">
        <v>1110</v>
      </c>
      <c r="E17" s="220" t="s">
        <v>1111</v>
      </c>
      <c r="F17" s="221" t="s">
        <v>43</v>
      </c>
      <c r="G17" s="221" t="s">
        <v>695</v>
      </c>
      <c r="H17" s="222">
        <v>35959</v>
      </c>
      <c r="I17" s="221">
        <f ca="1">DATEDIF(UkeoiT[[#This Row],[生年月日]],$S$2,"Y")</f>
        <v>27</v>
      </c>
      <c r="J17" s="224">
        <v>880</v>
      </c>
      <c r="K17" s="224"/>
      <c r="L17" s="37"/>
      <c r="M17" s="37" t="str">
        <f>IF(OR(UkeoiT[[#This Row],[標準報酬]]="",UkeoiT[[#This Row],[標準報酬]]=0),"",ROUNDUP(_xlfn.XLOOKUP(UkeoiT[[#This Row],[標準報酬]],HDATE23[月  額],HDATE23[健康保険],"",0,1)-0.5,0))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3"/>
      <c r="Q17" s="244"/>
      <c r="R17" s="224">
        <f>P17-J17</f>
        <v>-880</v>
      </c>
      <c r="S17" s="222"/>
      <c r="T17" s="222"/>
      <c r="U17" s="27" t="s">
        <v>1112</v>
      </c>
      <c r="V17" s="221" t="s">
        <v>208</v>
      </c>
      <c r="W17" s="220" t="s">
        <v>340</v>
      </c>
      <c r="X17" s="285" t="s">
        <v>1068</v>
      </c>
      <c r="Y17" s="227"/>
      <c r="Z17" s="227"/>
      <c r="AA17" s="245">
        <v>44498</v>
      </c>
      <c r="AB17" s="226"/>
      <c r="AC17" s="221"/>
      <c r="AD17" s="230"/>
      <c r="AE17" s="230"/>
      <c r="AF17" s="230"/>
      <c r="AG17" s="230"/>
      <c r="AH17" s="230"/>
      <c r="AI17" s="228"/>
      <c r="AJ17" s="229"/>
    </row>
    <row r="18" spans="1:36" ht="17.45" customHeight="1">
      <c r="A18" s="26" t="s">
        <v>114</v>
      </c>
      <c r="B18" s="70" t="s">
        <v>1450</v>
      </c>
      <c r="C18" s="27" t="s">
        <v>1101</v>
      </c>
      <c r="D18" s="28" t="s">
        <v>1451</v>
      </c>
      <c r="E18" s="28" t="s">
        <v>1452</v>
      </c>
      <c r="F18" s="29" t="s">
        <v>43</v>
      </c>
      <c r="G18" s="29" t="s">
        <v>695</v>
      </c>
      <c r="H18" s="35">
        <f>DATEVALUE("平成9年"&amp;"11月10日")</f>
        <v>35744</v>
      </c>
      <c r="I18" s="29">
        <f ca="1">DATEDIF(UkeoiT[[#This Row],[生年月日]],$S$2,"Y")</f>
        <v>28</v>
      </c>
      <c r="J18" s="37">
        <v>900</v>
      </c>
      <c r="K18" s="37"/>
      <c r="L18" s="37"/>
      <c r="M18" s="37" t="str">
        <f>IF(OR(UkeoiT[[#This Row],[標準報酬]]="",UkeoiT[[#This Row],[標準報酬]]=0),"",ROUNDUP(_xlfn.XLOOKUP(UkeoiT[[#This Row],[標準報酬]],HDATE23[月  額],HDATE23[健康保険],"",0,1)-0.5,0))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1109</v>
      </c>
      <c r="V18" s="29" t="s">
        <v>208</v>
      </c>
      <c r="W18" s="28" t="s">
        <v>836</v>
      </c>
      <c r="X18" s="284" t="s">
        <v>1113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45" customHeight="1">
      <c r="A19" s="26" t="s">
        <v>114</v>
      </c>
      <c r="B19" s="70" t="s">
        <v>1453</v>
      </c>
      <c r="C19" s="27" t="s">
        <v>1101</v>
      </c>
      <c r="D19" s="28" t="s">
        <v>1454</v>
      </c>
      <c r="E19" s="28" t="s">
        <v>1455</v>
      </c>
      <c r="F19" s="29" t="s">
        <v>43</v>
      </c>
      <c r="G19" s="29" t="s">
        <v>695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IF(OR(UkeoiT[[#This Row],[標準報酬]]="",UkeoiT[[#This Row],[標準報酬]]=0),"",ROUNDUP(_xlfn.XLOOKUP(UkeoiT[[#This Row],[標準報酬]],HDATE23[月  額],HDATE23[健康保険],"",0,1)-0.5,0))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1112</v>
      </c>
      <c r="V19" s="29" t="s">
        <v>208</v>
      </c>
      <c r="W19" s="28" t="s">
        <v>836</v>
      </c>
      <c r="X19" s="284" t="s">
        <v>1456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45" customHeight="1">
      <c r="A20" s="26" t="s">
        <v>114</v>
      </c>
      <c r="B20" s="70" t="s">
        <v>1457</v>
      </c>
      <c r="C20" s="27" t="s">
        <v>1101</v>
      </c>
      <c r="D20" s="28" t="s">
        <v>1458</v>
      </c>
      <c r="E20" s="28" t="s">
        <v>1459</v>
      </c>
      <c r="F20" s="29" t="s">
        <v>43</v>
      </c>
      <c r="G20" s="29" t="s">
        <v>695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IF(OR(UkeoiT[[#This Row],[標準報酬]]="",UkeoiT[[#This Row],[標準報酬]]=0),"",ROUNDUP(_xlfn.XLOOKUP(UkeoiT[[#This Row],[標準報酬]],HDATE23[月  額],HDATE23[健康保険],"",0,1)-0.5,0))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1112</v>
      </c>
      <c r="V20" s="29" t="s">
        <v>208</v>
      </c>
      <c r="W20" s="28" t="s">
        <v>1446</v>
      </c>
      <c r="X20" s="284" t="s">
        <v>1456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0" t="s">
        <v>1460</v>
      </c>
      <c r="C21" s="27" t="s">
        <v>1101</v>
      </c>
      <c r="D21" s="28" t="s">
        <v>1461</v>
      </c>
      <c r="E21" s="28" t="s">
        <v>1462</v>
      </c>
      <c r="F21" s="29" t="s">
        <v>43</v>
      </c>
      <c r="G21" s="29" t="s">
        <v>695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IF(OR(UkeoiT[[#This Row],[標準報酬]]="",UkeoiT[[#This Row],[標準報酬]]=0),"",ROUNDUP(_xlfn.XLOOKUP(UkeoiT[[#This Row],[標準報酬]],HDATE23[月  額],HDATE23[健康保険],"",0,1)-0.5,0))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1112</v>
      </c>
      <c r="V21" s="29" t="s">
        <v>208</v>
      </c>
      <c r="W21" s="28" t="s">
        <v>836</v>
      </c>
      <c r="X21" s="284" t="s">
        <v>1456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7" t="s">
        <v>114</v>
      </c>
      <c r="B22" s="242" t="s">
        <v>1106</v>
      </c>
      <c r="C22" s="219" t="s">
        <v>1101</v>
      </c>
      <c r="D22" s="220" t="s">
        <v>1107</v>
      </c>
      <c r="E22" s="220" t="s">
        <v>1108</v>
      </c>
      <c r="F22" s="221" t="s">
        <v>43</v>
      </c>
      <c r="G22" s="221" t="s">
        <v>695</v>
      </c>
      <c r="H22" s="222">
        <v>34139</v>
      </c>
      <c r="I22" s="221">
        <f ca="1">DATEDIF(UkeoiT[[#This Row],[生年月日]],$S$2,"Y")</f>
        <v>32</v>
      </c>
      <c r="J22" s="224">
        <v>900</v>
      </c>
      <c r="K22" s="224"/>
      <c r="L22" s="37"/>
      <c r="M22" s="37" t="str">
        <f>IF(OR(UkeoiT[[#This Row],[標準報酬]]="",UkeoiT[[#This Row],[標準報酬]]=0),"",ROUNDUP(_xlfn.XLOOKUP(UkeoiT[[#This Row],[標準報酬]],HDATE23[月  額],HDATE23[健康保険],"",0,1)-0.5,0))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5"/>
      <c r="Q22" s="224"/>
      <c r="R22" s="224">
        <f>P22-J22</f>
        <v>-900</v>
      </c>
      <c r="S22" s="222">
        <v>44611</v>
      </c>
      <c r="T22" s="35" t="str">
        <f ca="1">IF(_xlfn.DAYS(S22,$S$2)&lt;90,"残り期限90日!","")</f>
        <v>残り期限90日!</v>
      </c>
      <c r="U22" s="27" t="s">
        <v>1109</v>
      </c>
      <c r="V22" s="221" t="s">
        <v>208</v>
      </c>
      <c r="W22" s="220" t="s">
        <v>1446</v>
      </c>
      <c r="X22" s="285" t="s">
        <v>837</v>
      </c>
      <c r="Y22" s="46">
        <v>44409</v>
      </c>
      <c r="Z22" s="46">
        <v>44409</v>
      </c>
      <c r="AA22" s="245">
        <v>44607</v>
      </c>
      <c r="AB22" s="226"/>
      <c r="AC22" s="221"/>
      <c r="AD22" s="230"/>
      <c r="AE22" s="230"/>
      <c r="AF22" s="230"/>
      <c r="AG22" s="230"/>
      <c r="AH22" s="230"/>
      <c r="AI22" s="228"/>
      <c r="AJ22" s="229"/>
    </row>
    <row r="23" spans="1:36" ht="17.45" customHeight="1">
      <c r="A23" s="26" t="s">
        <v>114</v>
      </c>
      <c r="B23" s="70" t="s">
        <v>1463</v>
      </c>
      <c r="C23" s="27" t="s">
        <v>1101</v>
      </c>
      <c r="D23" s="28" t="s">
        <v>1464</v>
      </c>
      <c r="E23" s="28" t="s">
        <v>1465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IF(OR(UkeoiT[[#This Row],[標準報酬]]="",UkeoiT[[#This Row],[標準報酬]]=0),"",ROUNDUP(_xlfn.XLOOKUP(UkeoiT[[#This Row],[標準報酬]],HDATE23[月  額],HDATE23[健康保険],"",0,1)-0.5,0))</f>
        <v>8525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963</v>
      </c>
      <c r="T23" s="39"/>
      <c r="U23" s="43"/>
      <c r="V23" s="29" t="s">
        <v>1415</v>
      </c>
      <c r="W23" s="27" t="s">
        <v>1466</v>
      </c>
      <c r="X23" s="286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45" customHeight="1">
      <c r="A24" s="26" t="s">
        <v>40</v>
      </c>
      <c r="B24" s="70" t="s">
        <v>1467</v>
      </c>
      <c r="C24" s="27" t="s">
        <v>1468</v>
      </c>
      <c r="D24" s="28" t="s">
        <v>1469</v>
      </c>
      <c r="E24" s="28" t="s">
        <v>1470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982</v>
      </c>
      <c r="K24" s="37" t="s">
        <v>3038</v>
      </c>
      <c r="L24" s="37">
        <v>0</v>
      </c>
      <c r="M24" s="37" t="str">
        <f>IF(OR(UkeoiT[[#This Row],[標準報酬]]="",UkeoiT[[#This Row],[標準報酬]]=0),"",ROUNDUP(_xlfn.XLOOKUP(UkeoiT[[#This Row],[標準報酬]],HDATE23[月  額],HDATE23[健康保険],"",0,1)-0.5,0))</f>
        <v/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963</v>
      </c>
      <c r="T24" s="39"/>
      <c r="U24" s="43"/>
      <c r="V24" s="29" t="s">
        <v>1430</v>
      </c>
      <c r="W24" s="28" t="s">
        <v>1471</v>
      </c>
      <c r="X24" s="284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45" customHeight="1">
      <c r="A25" s="26" t="s">
        <v>114</v>
      </c>
      <c r="B25" s="70" t="s">
        <v>1472</v>
      </c>
      <c r="C25" s="27" t="s">
        <v>1468</v>
      </c>
      <c r="D25" s="28" t="s">
        <v>1473</v>
      </c>
      <c r="E25" s="28" t="s">
        <v>1474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IF(OR(UkeoiT[[#This Row],[標準報酬]]="",UkeoiT[[#This Row],[標準報酬]]=0),"",ROUNDUP(_xlfn.XLOOKUP(UkeoiT[[#This Row],[標準報酬]],HDATE23[月  額],HDATE23[健康保険],"",0,1)-0.5,0))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963</v>
      </c>
      <c r="T25" s="39"/>
      <c r="U25" s="43"/>
      <c r="V25" s="29" t="s">
        <v>1475</v>
      </c>
      <c r="W25" s="28" t="s">
        <v>1476</v>
      </c>
      <c r="X25" s="284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45" customHeight="1">
      <c r="A26" s="26" t="s">
        <v>114</v>
      </c>
      <c r="B26" s="70" t="s">
        <v>1477</v>
      </c>
      <c r="C26" s="27" t="s">
        <v>1468</v>
      </c>
      <c r="D26" s="28" t="s">
        <v>1478</v>
      </c>
      <c r="E26" s="28" t="s">
        <v>1479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IF(OR(UkeoiT[[#This Row],[標準報酬]]="",UkeoiT[[#This Row],[標準報酬]]=0),"",ROUNDUP(_xlfn.XLOOKUP(UkeoiT[[#This Row],[標準報酬]],HDATE23[月  額],HDATE23[健康保険],"",0,1)-0.5,0))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963</v>
      </c>
      <c r="T26" s="39"/>
      <c r="U26" s="43"/>
      <c r="V26" s="29" t="s">
        <v>1480</v>
      </c>
      <c r="W26" s="28" t="s">
        <v>1481</v>
      </c>
      <c r="X26" s="284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45" customHeight="1">
      <c r="A27" s="26" t="s">
        <v>40</v>
      </c>
      <c r="B27" s="70" t="s">
        <v>1482</v>
      </c>
      <c r="C27" s="27" t="s">
        <v>1483</v>
      </c>
      <c r="D27" s="28" t="s">
        <v>1484</v>
      </c>
      <c r="E27" s="28" t="s">
        <v>1485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280000</v>
      </c>
      <c r="M27" s="37">
        <f>IF(OR(UkeoiT[[#This Row],[標準報酬]]="",UkeoiT[[#This Row],[標準報酬]]=0),"",ROUNDUP(_xlfn.XLOOKUP(UkeoiT[[#This Row],[標準報酬]],HDATE23[月  額],HDATE23[健康保険],"",0,1)-0.5,0))</f>
        <v>14042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27" s="37">
        <f ca="1">IF(UkeoiT[[#This Row],[年齢]]&lt;=69,_xlfn.XLOOKUP(UkeoiT[[#This Row],[標準報酬]],HDATE23[月  額],HDATE23[厚生年金],"",0,1),"0")</f>
        <v>25620</v>
      </c>
      <c r="P27" s="38">
        <v>10.199999999999999</v>
      </c>
      <c r="Q27" s="37">
        <f t="shared" si="1"/>
        <v>330</v>
      </c>
      <c r="R27" s="37"/>
      <c r="S27" s="39" t="s">
        <v>963</v>
      </c>
      <c r="T27" s="39"/>
      <c r="U27" s="43"/>
      <c r="V27" s="29" t="s">
        <v>496</v>
      </c>
      <c r="W27" s="28" t="s">
        <v>1486</v>
      </c>
      <c r="X27" s="284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45" customHeight="1">
      <c r="A28" s="26" t="s">
        <v>40</v>
      </c>
      <c r="B28" s="70" t="s">
        <v>1487</v>
      </c>
      <c r="C28" s="27" t="s">
        <v>1483</v>
      </c>
      <c r="D28" s="28" t="s">
        <v>1488</v>
      </c>
      <c r="E28" s="28" t="s">
        <v>1489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IF(OR(UkeoiT[[#This Row],[標準報酬]]="",UkeoiT[[#This Row],[標準報酬]]=0),"",ROUNDUP(_xlfn.XLOOKUP(UkeoiT[[#This Row],[標準報酬]],HDATE23[月  額],HDATE23[健康保険],"",0,1)-0.5,0))</f>
        <v>10030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963</v>
      </c>
      <c r="T28" s="39"/>
      <c r="U28" s="43"/>
      <c r="V28" s="29" t="s">
        <v>1490</v>
      </c>
      <c r="W28" s="28" t="s">
        <v>1491</v>
      </c>
      <c r="X28" s="284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45" customHeight="1">
      <c r="A29" s="26" t="s">
        <v>40</v>
      </c>
      <c r="B29" s="70" t="s">
        <v>1492</v>
      </c>
      <c r="C29" s="27" t="s">
        <v>1483</v>
      </c>
      <c r="D29" s="28" t="s">
        <v>1493</v>
      </c>
      <c r="E29" s="28" t="s">
        <v>1494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260000</v>
      </c>
      <c r="M29" s="37">
        <f>IF(OR(UkeoiT[[#This Row],[標準報酬]]="",UkeoiT[[#This Row],[標準報酬]]=0),"",ROUNDUP(_xlfn.XLOOKUP(UkeoiT[[#This Row],[標準報酬]],HDATE23[月  額],HDATE23[健康保険],"",0,1)-0.5,0))</f>
        <v>13039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23790</v>
      </c>
      <c r="P29" s="38">
        <v>9.9</v>
      </c>
      <c r="Q29" s="37">
        <f t="shared" si="1"/>
        <v>320</v>
      </c>
      <c r="R29" s="37"/>
      <c r="S29" s="39" t="s">
        <v>963</v>
      </c>
      <c r="T29" s="39"/>
      <c r="U29" s="43"/>
      <c r="V29" s="29" t="s">
        <v>1495</v>
      </c>
      <c r="W29" s="28" t="s">
        <v>1496</v>
      </c>
      <c r="X29" s="284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45" customHeight="1">
      <c r="A30" s="26" t="s">
        <v>114</v>
      </c>
      <c r="B30" s="70" t="s">
        <v>1497</v>
      </c>
      <c r="C30" s="27" t="s">
        <v>1483</v>
      </c>
      <c r="D30" s="28" t="s">
        <v>1498</v>
      </c>
      <c r="E30" s="28" t="s">
        <v>1499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IF(OR(UkeoiT[[#This Row],[標準報酬]]="",UkeoiT[[#This Row],[標準報酬]]=0),"",ROUNDUP(_xlfn.XLOOKUP(UkeoiT[[#This Row],[標準報酬]],HDATE23[月  額],HDATE23[健康保険],"",0,1)-0.5,0))</f>
        <v>11033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963</v>
      </c>
      <c r="T30" s="39"/>
      <c r="U30" s="43"/>
      <c r="V30" s="29" t="s">
        <v>1500</v>
      </c>
      <c r="W30" s="28" t="s">
        <v>2481</v>
      </c>
      <c r="X30" s="284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45" customHeight="1">
      <c r="A31" s="26" t="s">
        <v>40</v>
      </c>
      <c r="B31" s="70" t="s">
        <v>1501</v>
      </c>
      <c r="C31" s="27" t="s">
        <v>1483</v>
      </c>
      <c r="D31" s="28" t="s">
        <v>1502</v>
      </c>
      <c r="E31" s="28" t="s">
        <v>1503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60</v>
      </c>
      <c r="J31" s="37">
        <v>1200</v>
      </c>
      <c r="K31" s="37"/>
      <c r="L31" s="37">
        <v>280000</v>
      </c>
      <c r="M31" s="37">
        <f>IF(OR(UkeoiT[[#This Row],[標準報酬]]="",UkeoiT[[#This Row],[標準報酬]]=0),"",ROUNDUP(_xlfn.XLOOKUP(UkeoiT[[#This Row],[標準報酬]],HDATE23[月  額],HDATE23[健康保険],"",0,1)-0.5,0))</f>
        <v>14042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1" s="37">
        <f ca="1">IF(UkeoiT[[#This Row],[年齢]]&lt;=69,_xlfn.XLOOKUP(UkeoiT[[#This Row],[標準報酬]],HDATE23[月  額],HDATE23[厚生年金],"",0,1),"0")</f>
        <v>25620</v>
      </c>
      <c r="P31" s="38">
        <v>4.9000000000000004</v>
      </c>
      <c r="Q31" s="37">
        <f t="shared" si="1"/>
        <v>160</v>
      </c>
      <c r="R31" s="37"/>
      <c r="S31" s="39" t="s">
        <v>963</v>
      </c>
      <c r="T31" s="39"/>
      <c r="U31" s="43"/>
      <c r="V31" s="29" t="s">
        <v>1504</v>
      </c>
      <c r="W31" s="28" t="s">
        <v>1505</v>
      </c>
      <c r="X31" s="284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45" customHeight="1">
      <c r="A32" s="26" t="s">
        <v>40</v>
      </c>
      <c r="B32" s="70" t="s">
        <v>1506</v>
      </c>
      <c r="C32" s="27" t="s">
        <v>1483</v>
      </c>
      <c r="D32" s="28" t="s">
        <v>1507</v>
      </c>
      <c r="E32" s="28" t="s">
        <v>1508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260000</v>
      </c>
      <c r="M32" s="37">
        <f>IF(OR(UkeoiT[[#This Row],[標準報酬]]="",UkeoiT[[#This Row],[標準報酬]]=0),"",ROUNDUP(_xlfn.XLOOKUP(UkeoiT[[#This Row],[標準報酬]],HDATE23[月  額],HDATE23[健康保険],"",0,1)-0.5,0))</f>
        <v>13039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2" s="37">
        <f ca="1">IF(UkeoiT[[#This Row],[年齢]]&lt;=69,_xlfn.XLOOKUP(UkeoiT[[#This Row],[標準報酬]],HDATE23[月  額],HDATE23[厚生年金],"",0,1),"0")</f>
        <v>23790</v>
      </c>
      <c r="P32" s="38">
        <v>25.8</v>
      </c>
      <c r="Q32" s="37">
        <f t="shared" si="1"/>
        <v>600</v>
      </c>
      <c r="R32" s="37"/>
      <c r="S32" s="39" t="s">
        <v>963</v>
      </c>
      <c r="T32" s="39"/>
      <c r="U32" s="43"/>
      <c r="V32" s="29" t="s">
        <v>1509</v>
      </c>
      <c r="W32" s="28" t="s">
        <v>1510</v>
      </c>
      <c r="X32" s="284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45" customHeight="1">
      <c r="A33" s="26" t="s">
        <v>40</v>
      </c>
      <c r="B33" s="70" t="s">
        <v>1511</v>
      </c>
      <c r="C33" s="27" t="s">
        <v>1483</v>
      </c>
      <c r="D33" s="28" t="s">
        <v>1512</v>
      </c>
      <c r="E33" s="28" t="s">
        <v>1513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190000</v>
      </c>
      <c r="M33" s="37">
        <f>IF(OR(UkeoiT[[#This Row],[標準報酬]]="",UkeoiT[[#This Row],[標準報酬]]=0),"",ROUNDUP(_xlfn.XLOOKUP(UkeoiT[[#This Row],[標準報酬]],HDATE23[月  額],HDATE23[健康保険],"",0,1)-0.5,0))</f>
        <v>9528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33" s="37">
        <f ca="1">IF(UkeoiT[[#This Row],[年齢]]&lt;=69,_xlfn.XLOOKUP(UkeoiT[[#This Row],[標準報酬]],HDATE23[月  額],HDATE23[厚生年金],"",0,1),"0")</f>
        <v>17385</v>
      </c>
      <c r="P33" s="38">
        <v>23.8</v>
      </c>
      <c r="Q33" s="37">
        <f t="shared" si="1"/>
        <v>600</v>
      </c>
      <c r="R33" s="37"/>
      <c r="S33" s="39" t="s">
        <v>963</v>
      </c>
      <c r="T33" s="39"/>
      <c r="U33" s="43"/>
      <c r="V33" s="29" t="s">
        <v>1514</v>
      </c>
      <c r="W33" s="28" t="s">
        <v>1515</v>
      </c>
      <c r="X33" s="284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45" customHeight="1">
      <c r="A34" s="26" t="s">
        <v>40</v>
      </c>
      <c r="B34" s="70" t="s">
        <v>1516</v>
      </c>
      <c r="C34" s="27" t="s">
        <v>1483</v>
      </c>
      <c r="D34" s="28" t="s">
        <v>1517</v>
      </c>
      <c r="E34" s="28" t="s">
        <v>1518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260000</v>
      </c>
      <c r="M34" s="37">
        <f>IF(OR(UkeoiT[[#This Row],[標準報酬]]="",UkeoiT[[#This Row],[標準報酬]]=0),"",ROUNDUP(_xlfn.XLOOKUP(UkeoiT[[#This Row],[標準報酬]],HDATE23[月  額],HDATE23[健康保険],"",0,1)-0.5,0))</f>
        <v>13039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4" s="37">
        <f ca="1">IF(UkeoiT[[#This Row],[年齢]]&lt;=69,_xlfn.XLOOKUP(UkeoiT[[#This Row],[標準報酬]],HDATE23[月  額],HDATE23[厚生年金],"",0,1),"0")</f>
        <v>23790</v>
      </c>
      <c r="P34" s="38">
        <v>18.600000000000001</v>
      </c>
      <c r="Q34" s="37">
        <f t="shared" si="1"/>
        <v>600</v>
      </c>
      <c r="R34" s="37"/>
      <c r="S34" s="39" t="s">
        <v>963</v>
      </c>
      <c r="T34" s="39"/>
      <c r="U34" s="43"/>
      <c r="V34" s="29" t="s">
        <v>1519</v>
      </c>
      <c r="W34" s="28" t="s">
        <v>1520</v>
      </c>
      <c r="X34" s="284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45" customHeight="1">
      <c r="A35" s="26" t="s">
        <v>40</v>
      </c>
      <c r="B35" s="70" t="s">
        <v>1521</v>
      </c>
      <c r="C35" s="27" t="s">
        <v>1483</v>
      </c>
      <c r="D35" s="28" t="s">
        <v>1522</v>
      </c>
      <c r="E35" s="28" t="s">
        <v>1523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280000</v>
      </c>
      <c r="M35" s="37">
        <f>IF(OR(UkeoiT[[#This Row],[標準報酬]]="",UkeoiT[[#This Row],[標準報酬]]=0),"",ROUNDUP(_xlfn.XLOOKUP(UkeoiT[[#This Row],[標準報酬]],HDATE23[月  額],HDATE23[健康保険],"",0,1)-0.5,0))</f>
        <v>14042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5" s="37">
        <f ca="1">IF(UkeoiT[[#This Row],[年齢]]&lt;=69,_xlfn.XLOOKUP(UkeoiT[[#This Row],[標準報酬]],HDATE23[月  額],HDATE23[厚生年金],"",0,1),"0")</f>
        <v>25620</v>
      </c>
      <c r="P35" s="38">
        <v>26.4</v>
      </c>
      <c r="Q35" s="37">
        <f t="shared" si="1"/>
        <v>600</v>
      </c>
      <c r="R35" s="37"/>
      <c r="S35" s="39" t="s">
        <v>963</v>
      </c>
      <c r="T35" s="39"/>
      <c r="U35" s="43"/>
      <c r="V35" s="29" t="s">
        <v>1524</v>
      </c>
      <c r="W35" s="28" t="s">
        <v>2482</v>
      </c>
      <c r="X35" s="284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45" customHeight="1">
      <c r="A36" s="26" t="s">
        <v>114</v>
      </c>
      <c r="B36" s="70" t="s">
        <v>1525</v>
      </c>
      <c r="C36" s="27" t="s">
        <v>1526</v>
      </c>
      <c r="D36" s="28" t="s">
        <v>1527</v>
      </c>
      <c r="E36" s="28" t="s">
        <v>1528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3749</v>
      </c>
      <c r="L36" s="37">
        <v>220000</v>
      </c>
      <c r="M36" s="37">
        <f>IF(OR(UkeoiT[[#This Row],[標準報酬]]="",UkeoiT[[#This Row],[標準報酬]]=0),"",ROUNDUP(_xlfn.XLOOKUP(UkeoiT[[#This Row],[標準報酬]],HDATE23[月  額],HDATE23[健康保険],"",0,1)-0.5,0))</f>
        <v>11033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963</v>
      </c>
      <c r="T36" s="39"/>
      <c r="U36" s="43"/>
      <c r="V36" s="48" t="s">
        <v>1415</v>
      </c>
      <c r="W36" s="54" t="s">
        <v>1529</v>
      </c>
      <c r="X36" s="284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45" customHeight="1">
      <c r="A37" s="26" t="s">
        <v>40</v>
      </c>
      <c r="B37" s="70" t="s">
        <v>1530</v>
      </c>
      <c r="C37" s="27" t="s">
        <v>1531</v>
      </c>
      <c r="D37" s="28" t="s">
        <v>1532</v>
      </c>
      <c r="E37" s="28" t="s">
        <v>1533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59</v>
      </c>
      <c r="J37" s="37">
        <v>1200</v>
      </c>
      <c r="K37" s="37"/>
      <c r="L37" s="37">
        <v>280000</v>
      </c>
      <c r="M37" s="37">
        <f>IF(OR(UkeoiT[[#This Row],[標準報酬]]="",UkeoiT[[#This Row],[標準報酬]]=0),"",ROUNDUP(_xlfn.XLOOKUP(UkeoiT[[#This Row],[標準報酬]],HDATE23[月  額],HDATE23[健康保険],"",0,1)-0.5,0))</f>
        <v>14042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37" s="37">
        <f ca="1">IF(UkeoiT[[#This Row],[年齢]]&lt;=69,_xlfn.XLOOKUP(UkeoiT[[#This Row],[標準報酬]],HDATE23[月  額],HDATE23[厚生年金],"",0,1),"0")</f>
        <v>25620</v>
      </c>
      <c r="P37" s="38">
        <v>24.6</v>
      </c>
      <c r="Q37" s="37">
        <f t="shared" si="1"/>
        <v>600</v>
      </c>
      <c r="R37" s="37"/>
      <c r="S37" s="39" t="s">
        <v>963</v>
      </c>
      <c r="T37" s="39"/>
      <c r="U37" s="43"/>
      <c r="V37" s="29" t="s">
        <v>1534</v>
      </c>
      <c r="W37" s="28" t="s">
        <v>2480</v>
      </c>
      <c r="X37" s="284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45" customHeight="1">
      <c r="A38" s="26" t="s">
        <v>40</v>
      </c>
      <c r="B38" s="70" t="s">
        <v>1535</v>
      </c>
      <c r="C38" s="27" t="s">
        <v>1531</v>
      </c>
      <c r="D38" s="28" t="s">
        <v>1536</v>
      </c>
      <c r="E38" s="28" t="s">
        <v>1537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IF(OR(UkeoiT[[#This Row],[標準報酬]]="",UkeoiT[[#This Row],[標準報酬]]=0),"",ROUNDUP(_xlfn.XLOOKUP(UkeoiT[[#This Row],[標準報酬]],HDATE23[月  額],HDATE23[健康保険],"",0,1)-0.5,0))</f>
        <v>11033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963</v>
      </c>
      <c r="T38" s="39"/>
      <c r="U38" s="43"/>
      <c r="V38" s="29" t="s">
        <v>1538</v>
      </c>
      <c r="W38" s="28" t="s">
        <v>1539</v>
      </c>
      <c r="X38" s="284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45" customHeight="1">
      <c r="A39" s="26" t="s">
        <v>40</v>
      </c>
      <c r="B39" s="70" t="s">
        <v>1540</v>
      </c>
      <c r="C39" s="27" t="s">
        <v>1541</v>
      </c>
      <c r="D39" s="28" t="s">
        <v>1542</v>
      </c>
      <c r="E39" s="28" t="s">
        <v>1543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260000</v>
      </c>
      <c r="M39" s="37">
        <f>IF(OR(UkeoiT[[#This Row],[標準報酬]]="",UkeoiT[[#This Row],[標準報酬]]=0),"",ROUNDUP(_xlfn.XLOOKUP(UkeoiT[[#This Row],[標準報酬]],HDATE23[月  額],HDATE23[健康保険],"",0,1)-0.5,0))</f>
        <v>13039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2067</v>
      </c>
      <c r="O39" s="37">
        <f ca="1">IF(UkeoiT[[#This Row],[年齢]]&lt;=69,_xlfn.XLOOKUP(UkeoiT[[#This Row],[標準報酬]],HDATE23[月  額],HDATE23[厚生年金],"",0,1),"0")</f>
        <v>23790</v>
      </c>
      <c r="P39" s="38">
        <v>20.2</v>
      </c>
      <c r="Q39" s="37">
        <f t="shared" si="1"/>
        <v>600</v>
      </c>
      <c r="R39" s="37"/>
      <c r="S39" s="39" t="s">
        <v>963</v>
      </c>
      <c r="T39" s="39"/>
      <c r="U39" s="43"/>
      <c r="V39" s="48" t="s">
        <v>1544</v>
      </c>
      <c r="W39" s="54" t="s">
        <v>1545</v>
      </c>
      <c r="X39" s="284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45" customHeight="1">
      <c r="A40" s="26" t="s">
        <v>114</v>
      </c>
      <c r="B40" s="70" t="s">
        <v>1546</v>
      </c>
      <c r="C40" s="27" t="s">
        <v>1531</v>
      </c>
      <c r="D40" s="28" t="s">
        <v>1547</v>
      </c>
      <c r="E40" s="28" t="s">
        <v>1548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IF(OR(UkeoiT[[#This Row],[標準報酬]]="",UkeoiT[[#This Row],[標準報酬]]=0),"",ROUNDUP(_xlfn.XLOOKUP(UkeoiT[[#This Row],[標準報酬]],HDATE23[月  額],HDATE23[健康保険],"",0,1)-0.5,0))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963</v>
      </c>
      <c r="T40" s="39"/>
      <c r="U40" s="43"/>
      <c r="V40" s="29" t="s">
        <v>1421</v>
      </c>
      <c r="W40" s="27" t="s">
        <v>1549</v>
      </c>
      <c r="X40" s="284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45" customHeight="1">
      <c r="A41" s="26" t="s">
        <v>114</v>
      </c>
      <c r="B41" s="70" t="s">
        <v>1550</v>
      </c>
      <c r="C41" s="27" t="s">
        <v>1531</v>
      </c>
      <c r="D41" s="28" t="s">
        <v>1551</v>
      </c>
      <c r="E41" s="28" t="s">
        <v>1552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58</v>
      </c>
      <c r="J41" s="37">
        <v>1300</v>
      </c>
      <c r="K41" s="37" t="s">
        <v>3750</v>
      </c>
      <c r="L41" s="37">
        <v>280000</v>
      </c>
      <c r="M41" s="37">
        <f>IF(OR(UkeoiT[[#This Row],[標準報酬]]="",UkeoiT[[#This Row],[標準報酬]]=0),"",ROUNDUP(_xlfn.XLOOKUP(UkeoiT[[#This Row],[標準報酬]],HDATE23[月  額],HDATE23[健康保険],"",0,1)-0.5,0))</f>
        <v>14042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963</v>
      </c>
      <c r="T41" s="39"/>
      <c r="U41" s="43"/>
      <c r="V41" s="29" t="s">
        <v>1415</v>
      </c>
      <c r="W41" s="28" t="s">
        <v>1553</v>
      </c>
      <c r="X41" s="284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4474</v>
      </c>
    </row>
    <row r="42" spans="1:36" ht="17.45" customHeight="1">
      <c r="A42" s="26" t="s">
        <v>114</v>
      </c>
      <c r="B42" s="70" t="s">
        <v>1554</v>
      </c>
      <c r="C42" s="27" t="s">
        <v>1531</v>
      </c>
      <c r="D42" s="28" t="s">
        <v>1555</v>
      </c>
      <c r="E42" s="28" t="s">
        <v>1359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39</v>
      </c>
      <c r="J42" s="37">
        <v>1250</v>
      </c>
      <c r="K42" s="37"/>
      <c r="L42" s="37"/>
      <c r="M42" s="37" t="str">
        <f>IF(OR(UkeoiT[[#This Row],[標準報酬]]="",UkeoiT[[#This Row],[標準報酬]]=0),"",ROUNDUP(_xlfn.XLOOKUP(UkeoiT[[#This Row],[標準報酬]],HDATE23[月  額],HDATE23[健康保険],"",0,1)-0.5,0))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4" t="s">
        <v>1360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1556</v>
      </c>
    </row>
    <row r="43" spans="1:36" ht="17.45" customHeight="1">
      <c r="A43" s="26" t="s">
        <v>114</v>
      </c>
      <c r="B43" s="70" t="s">
        <v>1557</v>
      </c>
      <c r="C43" s="27" t="s">
        <v>1531</v>
      </c>
      <c r="D43" s="28" t="s">
        <v>1558</v>
      </c>
      <c r="E43" s="28" t="s">
        <v>1383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29</v>
      </c>
      <c r="J43" s="37">
        <v>1250</v>
      </c>
      <c r="K43" s="37"/>
      <c r="L43" s="37"/>
      <c r="M43" s="37" t="str">
        <f>IF(OR(UkeoiT[[#This Row],[標準報酬]]="",UkeoiT[[#This Row],[標準報酬]]=0),"",ROUNDUP(_xlfn.XLOOKUP(UkeoiT[[#This Row],[標準報酬]],HDATE23[月  額],HDATE23[健康保険],"",0,1)-0.5,0))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4" t="s">
        <v>1360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1559</v>
      </c>
    </row>
    <row r="44" spans="1:36" ht="17.45" customHeight="1">
      <c r="A44" s="26" t="s">
        <v>114</v>
      </c>
      <c r="B44" s="70" t="s">
        <v>1560</v>
      </c>
      <c r="C44" s="27" t="s">
        <v>1468</v>
      </c>
      <c r="D44" s="28" t="s">
        <v>1363</v>
      </c>
      <c r="E44" s="28" t="s">
        <v>1364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IF(OR(UkeoiT[[#This Row],[標準報酬]]="",UkeoiT[[#This Row],[標準報酬]]=0),"",ROUNDUP(_xlfn.XLOOKUP(UkeoiT[[#This Row],[標準報酬]],HDATE23[月  額],HDATE23[健康保険],"",0,1)-0.5,0))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1365</v>
      </c>
      <c r="X44" s="284" t="s">
        <v>1561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1556</v>
      </c>
    </row>
    <row r="45" spans="1:36" ht="17.45" customHeight="1">
      <c r="A45" s="26" t="s">
        <v>114</v>
      </c>
      <c r="B45" s="30" t="s">
        <v>1562</v>
      </c>
      <c r="C45" s="27" t="s">
        <v>1101</v>
      </c>
      <c r="D45" s="28" t="s">
        <v>1563</v>
      </c>
      <c r="E45" s="28" t="s">
        <v>1564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IF(OR(UkeoiT[[#This Row],[標準報酬]]="",UkeoiT[[#This Row],[標準報酬]]=0),"",ROUNDUP(_xlfn.XLOOKUP(UkeoiT[[#This Row],[標準報酬]],HDATE23[月  額],HDATE23[健康保険],"",0,1)-0.5,0))</f>
        <v>7121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963</v>
      </c>
      <c r="T45" s="35"/>
      <c r="U45" s="43"/>
      <c r="V45" s="29" t="s">
        <v>1565</v>
      </c>
      <c r="W45" s="28" t="s">
        <v>1566</v>
      </c>
      <c r="X45" s="284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45" customHeight="1">
      <c r="A46" s="26" t="s">
        <v>114</v>
      </c>
      <c r="B46" s="30" t="s">
        <v>1567</v>
      </c>
      <c r="C46" s="27" t="s">
        <v>1101</v>
      </c>
      <c r="D46" s="28" t="s">
        <v>1568</v>
      </c>
      <c r="E46" s="28" t="s">
        <v>1569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73</v>
      </c>
      <c r="J46" s="37">
        <v>900</v>
      </c>
      <c r="K46" s="37"/>
      <c r="L46" s="37">
        <v>0</v>
      </c>
      <c r="M46" s="37" t="str">
        <f>IF(OR(UkeoiT[[#This Row],[標準報酬]]="",UkeoiT[[#This Row],[標準報酬]]=0),"",ROUNDUP(_xlfn.XLOOKUP(UkeoiT[[#This Row],[標準報酬]],HDATE23[月  額],HDATE23[健康保険],"",0,1)-0.5,0))</f>
        <v/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1570</v>
      </c>
      <c r="T46" s="35"/>
      <c r="U46" s="43"/>
      <c r="V46" s="29" t="s">
        <v>1435</v>
      </c>
      <c r="W46" s="303" t="s">
        <v>1571</v>
      </c>
      <c r="X46" s="287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1572</v>
      </c>
      <c r="C47" s="27" t="s">
        <v>1101</v>
      </c>
      <c r="D47" s="28" t="s">
        <v>876</v>
      </c>
      <c r="E47" s="28" t="s">
        <v>877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IF(OR(UkeoiT[[#This Row],[標準報酬]]="",UkeoiT[[#This Row],[標準報酬]]=0),"",ROUNDUP(_xlfn.XLOOKUP(UkeoiT[[#This Row],[標準報酬]],HDATE23[月  額],HDATE23[健康保険],"",0,1)-0.5,0))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1109</v>
      </c>
      <c r="V47" s="29" t="s">
        <v>208</v>
      </c>
      <c r="W47" s="303" t="s">
        <v>332</v>
      </c>
      <c r="X47" s="287" t="s">
        <v>1573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1574</v>
      </c>
    </row>
    <row r="48" spans="1:36" ht="18" customHeight="1">
      <c r="A48" s="26" t="s">
        <v>114</v>
      </c>
      <c r="B48" s="30" t="s">
        <v>1575</v>
      </c>
      <c r="C48" s="27" t="s">
        <v>1101</v>
      </c>
      <c r="D48" s="28" t="s">
        <v>1252</v>
      </c>
      <c r="E48" s="28" t="s">
        <v>1253</v>
      </c>
      <c r="F48" s="29" t="s">
        <v>43</v>
      </c>
      <c r="G48" s="29" t="s">
        <v>695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IF(OR(UkeoiT[[#This Row],[標準報酬]]="",UkeoiT[[#This Row],[標準報酬]]=0),"",ROUNDUP(_xlfn.XLOOKUP(UkeoiT[[#This Row],[標準報酬]],HDATE23[月  額],HDATE23[健康保険],"",0,1)-0.5,0))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4" t="s">
        <v>1576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1577</v>
      </c>
      <c r="C49" s="27" t="s">
        <v>1101</v>
      </c>
      <c r="D49" s="28" t="s">
        <v>1258</v>
      </c>
      <c r="E49" s="28" t="s">
        <v>1259</v>
      </c>
      <c r="F49" s="29" t="s">
        <v>43</v>
      </c>
      <c r="G49" s="29" t="s">
        <v>695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IF(OR(UkeoiT[[#This Row],[標準報酬]]="",UkeoiT[[#This Row],[標準報酬]]=0),"",ROUNDUP(_xlfn.XLOOKUP(UkeoiT[[#This Row],[標準報酬]],HDATE23[月  額],HDATE23[健康保険],"",0,1)-0.5,0))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4" t="s">
        <v>1576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45" customHeight="1">
      <c r="A50" s="26" t="s">
        <v>40</v>
      </c>
      <c r="B50" s="30" t="s">
        <v>1578</v>
      </c>
      <c r="C50" s="27" t="s">
        <v>1483</v>
      </c>
      <c r="D50" s="28" t="s">
        <v>1579</v>
      </c>
      <c r="E50" s="28" t="s">
        <v>1580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67</v>
      </c>
      <c r="J50" s="37">
        <v>1150</v>
      </c>
      <c r="K50" s="37"/>
      <c r="L50" s="37">
        <v>200000</v>
      </c>
      <c r="M50" s="37">
        <f>IF(OR(UkeoiT[[#This Row],[標準報酬]]="",UkeoiT[[#This Row],[標準報酬]]=0),"",ROUNDUP(_xlfn.XLOOKUP(UkeoiT[[#This Row],[標準報酬]],HDATE23[月  額],HDATE23[健康保険],"",0,1)-0.5,0))</f>
        <v>10030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18300</v>
      </c>
      <c r="P50" s="38">
        <v>0</v>
      </c>
      <c r="Q50" s="37">
        <v>0</v>
      </c>
      <c r="R50" s="37"/>
      <c r="S50" s="39" t="s">
        <v>1570</v>
      </c>
      <c r="T50" s="35"/>
      <c r="U50" s="43"/>
      <c r="V50" s="29">
        <v>7090462</v>
      </c>
      <c r="W50" s="27" t="s">
        <v>1581</v>
      </c>
      <c r="X50" s="284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45" customHeight="1">
      <c r="A51" s="26" t="s">
        <v>114</v>
      </c>
      <c r="B51" s="30" t="s">
        <v>1582</v>
      </c>
      <c r="C51" s="27" t="s">
        <v>1101</v>
      </c>
      <c r="D51" s="28" t="s">
        <v>1261</v>
      </c>
      <c r="E51" s="28" t="s">
        <v>1262</v>
      </c>
      <c r="F51" s="29" t="s">
        <v>43</v>
      </c>
      <c r="G51" s="29" t="s">
        <v>695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IF(OR(UkeoiT[[#This Row],[標準報酬]]="",UkeoiT[[#This Row],[標準報酬]]=0),"",ROUNDUP(_xlfn.XLOOKUP(UkeoiT[[#This Row],[標準報酬]],HDATE23[月  額],HDATE23[健康保険],"",0,1)-0.5,0))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4" t="s">
        <v>1583</v>
      </c>
      <c r="Y51" s="46">
        <v>44583</v>
      </c>
      <c r="Z51" s="49">
        <v>44607</v>
      </c>
      <c r="AA51" s="47"/>
      <c r="AB51" s="44"/>
      <c r="AC51" s="29" t="s">
        <v>770</v>
      </c>
      <c r="AD51" s="52"/>
      <c r="AE51" s="52"/>
      <c r="AF51" s="52"/>
      <c r="AG51" s="52"/>
      <c r="AH51" s="52"/>
      <c r="AI51" s="52" t="s">
        <v>1584</v>
      </c>
    </row>
    <row r="52" spans="1:36" ht="17.45" customHeight="1">
      <c r="A52" s="26" t="s">
        <v>114</v>
      </c>
      <c r="B52" s="30" t="s">
        <v>1585</v>
      </c>
      <c r="C52" s="27" t="s">
        <v>1101</v>
      </c>
      <c r="D52" s="28" t="s">
        <v>1329</v>
      </c>
      <c r="E52" s="28" t="s">
        <v>1330</v>
      </c>
      <c r="F52" s="29" t="s">
        <v>43</v>
      </c>
      <c r="G52" s="29" t="s">
        <v>695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IF(OR(UkeoiT[[#This Row],[標準報酬]]="",UkeoiT[[#This Row],[標準報酬]]=0),"",ROUNDUP(_xlfn.XLOOKUP(UkeoiT[[#This Row],[標準報酬]],HDATE23[月  額],HDATE23[健康保険],"",0,1)-0.5,0))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3" t="s">
        <v>340</v>
      </c>
      <c r="X52" s="284" t="s">
        <v>1159</v>
      </c>
      <c r="Y52" s="46">
        <v>44583</v>
      </c>
      <c r="Z52" s="49">
        <v>44607</v>
      </c>
      <c r="AA52" s="47">
        <v>44700</v>
      </c>
      <c r="AB52" s="44"/>
      <c r="AC52" s="29" t="s">
        <v>770</v>
      </c>
      <c r="AD52" s="52"/>
      <c r="AE52" s="52"/>
      <c r="AF52" s="52"/>
      <c r="AG52" s="52"/>
      <c r="AH52" s="52"/>
      <c r="AI52" s="52" t="s">
        <v>1584</v>
      </c>
      <c r="AJ52" s="20" t="s">
        <v>1586</v>
      </c>
    </row>
    <row r="53" spans="1:36" ht="17.45" customHeight="1">
      <c r="A53" s="217" t="s">
        <v>114</v>
      </c>
      <c r="B53" s="218" t="s">
        <v>1179</v>
      </c>
      <c r="C53" s="219" t="s">
        <v>1101</v>
      </c>
      <c r="D53" s="220" t="s">
        <v>1180</v>
      </c>
      <c r="E53" s="220" t="s">
        <v>1181</v>
      </c>
      <c r="F53" s="221" t="s">
        <v>43</v>
      </c>
      <c r="G53" s="221" t="s">
        <v>44</v>
      </c>
      <c r="H53" s="222">
        <v>32356</v>
      </c>
      <c r="I53" s="221">
        <f ca="1">DATEDIF(UkeoiT[[#This Row],[生年月日]],$S$2,"Y")</f>
        <v>37</v>
      </c>
      <c r="J53" s="224">
        <v>1000</v>
      </c>
      <c r="K53" s="224"/>
      <c r="L53" s="37"/>
      <c r="M53" s="37" t="str">
        <f>IF(OR(UkeoiT[[#This Row],[標準報酬]]="",UkeoiT[[#This Row],[標準報酬]]=0),"",ROUNDUP(_xlfn.XLOOKUP(UkeoiT[[#This Row],[標準報酬]],HDATE23[月  額],HDATE23[健康保険],"",0,1)-0.5,0))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5"/>
      <c r="Q53" s="224"/>
      <c r="R53" s="224">
        <f>P53-J53</f>
        <v>-1000</v>
      </c>
      <c r="S53" s="222">
        <v>44775</v>
      </c>
      <c r="T53" s="35" t="str">
        <f t="shared" ca="1" si="2"/>
        <v>残り期限90日!</v>
      </c>
      <c r="U53" s="219" t="s">
        <v>3050</v>
      </c>
      <c r="V53" s="221" t="s">
        <v>208</v>
      </c>
      <c r="W53" s="469" t="s">
        <v>332</v>
      </c>
      <c r="X53" s="285" t="s">
        <v>893</v>
      </c>
      <c r="Y53" s="227">
        <v>44614</v>
      </c>
      <c r="Z53" s="223">
        <v>44617</v>
      </c>
      <c r="AA53" s="245">
        <v>44624</v>
      </c>
      <c r="AB53" s="226"/>
      <c r="AC53" s="221"/>
      <c r="AD53" s="230"/>
      <c r="AE53" s="230"/>
      <c r="AF53" s="230"/>
      <c r="AG53" s="230"/>
      <c r="AH53" s="230"/>
      <c r="AI53" s="230"/>
      <c r="AJ53" s="229"/>
    </row>
    <row r="54" spans="1:36" ht="17.45" customHeight="1">
      <c r="A54" s="26" t="s">
        <v>114</v>
      </c>
      <c r="B54" s="30" t="s">
        <v>1587</v>
      </c>
      <c r="C54" s="27" t="s">
        <v>1101</v>
      </c>
      <c r="D54" s="28" t="s">
        <v>1331</v>
      </c>
      <c r="E54" s="28" t="s">
        <v>1332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IF(OR(UkeoiT[[#This Row],[標準報酬]]="",UkeoiT[[#This Row],[標準報酬]]=0),"",ROUNDUP(_xlfn.XLOOKUP(UkeoiT[[#This Row],[標準報酬]],HDATE23[月  額],HDATE23[健康保険],"",0,1)-0.5,0))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3" t="s">
        <v>810</v>
      </c>
      <c r="X54" s="284" t="s">
        <v>769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860</v>
      </c>
      <c r="AJ54" s="20" t="s">
        <v>1588</v>
      </c>
    </row>
    <row r="55" spans="1:36" ht="17.45" customHeight="1">
      <c r="A55" s="26" t="s">
        <v>114</v>
      </c>
      <c r="B55" s="30" t="s">
        <v>1589</v>
      </c>
      <c r="C55" s="27" t="s">
        <v>1101</v>
      </c>
      <c r="D55" s="28" t="s">
        <v>919</v>
      </c>
      <c r="E55" s="28" t="s">
        <v>920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IF(OR(UkeoiT[[#This Row],[標準報酬]]="",UkeoiT[[#This Row],[標準報酬]]=0),"",ROUNDUP(_xlfn.XLOOKUP(UkeoiT[[#This Row],[標準報酬]],HDATE23[月  額],HDATE23[健康保険],"",0,1)-0.5,0))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4" t="s">
        <v>893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1590</v>
      </c>
    </row>
    <row r="56" spans="1:36" ht="17.45" customHeight="1">
      <c r="A56" s="26" t="s">
        <v>114</v>
      </c>
      <c r="B56" s="30" t="s">
        <v>1591</v>
      </c>
      <c r="C56" s="27" t="s">
        <v>1101</v>
      </c>
      <c r="D56" s="28" t="s">
        <v>1344</v>
      </c>
      <c r="E56" s="28" t="s">
        <v>1345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IF(OR(UkeoiT[[#This Row],[標準報酬]]="",UkeoiT[[#This Row],[標準報酬]]=0),"",ROUNDUP(_xlfn.XLOOKUP(UkeoiT[[#This Row],[標準報酬]],HDATE23[月  額],HDATE23[健康保険],"",0,1)-0.5,0))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1109</v>
      </c>
      <c r="V56" s="29" t="s">
        <v>208</v>
      </c>
      <c r="W56" s="28" t="s">
        <v>1446</v>
      </c>
      <c r="X56" s="284" t="s">
        <v>837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1592</v>
      </c>
    </row>
    <row r="57" spans="1:36" ht="17.45" customHeight="1">
      <c r="A57" s="26" t="s">
        <v>114</v>
      </c>
      <c r="B57" s="30" t="s">
        <v>1593</v>
      </c>
      <c r="C57" s="27" t="s">
        <v>1101</v>
      </c>
      <c r="D57" s="28" t="s">
        <v>1219</v>
      </c>
      <c r="E57" s="28" t="s">
        <v>1220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IF(OR(UkeoiT[[#This Row],[標準報酬]]="",UkeoiT[[#This Row],[標準報酬]]=0),"",ROUNDUP(_xlfn.XLOOKUP(UkeoiT[[#This Row],[標準報酬]],HDATE23[月  額],HDATE23[健康保険],"",0,1)-0.5,0))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4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1222</v>
      </c>
    </row>
    <row r="58" spans="1:36" ht="17.45" customHeight="1">
      <c r="A58" s="26" t="s">
        <v>114</v>
      </c>
      <c r="B58" s="30" t="s">
        <v>1594</v>
      </c>
      <c r="C58" s="27" t="s">
        <v>1101</v>
      </c>
      <c r="D58" s="28" t="s">
        <v>1274</v>
      </c>
      <c r="E58" s="28" t="s">
        <v>1275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28</v>
      </c>
      <c r="J58" s="37">
        <v>1200</v>
      </c>
      <c r="K58" s="37"/>
      <c r="L58" s="37"/>
      <c r="M58" s="37" t="str">
        <f>IF(OR(UkeoiT[[#This Row],[標準報酬]]="",UkeoiT[[#This Row],[標準報酬]]=0),"",ROUNDUP(_xlfn.XLOOKUP(UkeoiT[[#This Row],[標準報酬]],HDATE23[月  額],HDATE23[健康保険],"",0,1)-0.5,0))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1207</v>
      </c>
      <c r="W58" s="28" t="s">
        <v>1595</v>
      </c>
      <c r="X58" s="284" t="s">
        <v>1596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1597</v>
      </c>
      <c r="AJ58" s="20" t="s">
        <v>1598</v>
      </c>
    </row>
    <row r="59" spans="1:36" ht="17.45" customHeight="1">
      <c r="A59" s="26" t="s">
        <v>114</v>
      </c>
      <c r="B59" s="30" t="s">
        <v>1599</v>
      </c>
      <c r="C59" s="27" t="s">
        <v>1101</v>
      </c>
      <c r="D59" s="28" t="s">
        <v>1298</v>
      </c>
      <c r="E59" s="28" t="s">
        <v>1299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27</v>
      </c>
      <c r="J59" s="37">
        <v>1200</v>
      </c>
      <c r="K59" s="37"/>
      <c r="L59" s="37"/>
      <c r="M59" s="37" t="str">
        <f>IF(OR(UkeoiT[[#This Row],[標準報酬]]="",UkeoiT[[#This Row],[標準報酬]]=0),"",ROUNDUP(_xlfn.XLOOKUP(UkeoiT[[#This Row],[標準報酬]],HDATE23[月  額],HDATE23[健康保険],"",0,1)-0.5,0))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836</v>
      </c>
      <c r="X59" s="284" t="s">
        <v>1113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1597</v>
      </c>
      <c r="AJ59" s="20" t="s">
        <v>1600</v>
      </c>
    </row>
    <row r="60" spans="1:36" ht="17.45" customHeight="1">
      <c r="A60" s="26" t="s">
        <v>114</v>
      </c>
      <c r="B60" s="30" t="s">
        <v>1601</v>
      </c>
      <c r="C60" s="27" t="s">
        <v>1101</v>
      </c>
      <c r="D60" s="28" t="s">
        <v>1308</v>
      </c>
      <c r="E60" s="28" t="s">
        <v>1309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IF(OR(UkeoiT[[#This Row],[標準報酬]]="",UkeoiT[[#This Row],[標準報酬]]=0),"",ROUNDUP(_xlfn.XLOOKUP(UkeoiT[[#This Row],[標準報酬]],HDATE23[月  額],HDATE23[健康保険],"",0,1)-0.5,0))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836</v>
      </c>
      <c r="X60" s="284" t="s">
        <v>1113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1597</v>
      </c>
      <c r="AJ60" s="20" t="s">
        <v>1602</v>
      </c>
    </row>
    <row r="61" spans="1:36" ht="17.45" customHeight="1">
      <c r="A61" s="26" t="s">
        <v>114</v>
      </c>
      <c r="B61" s="30" t="s">
        <v>1603</v>
      </c>
      <c r="C61" s="27" t="s">
        <v>1101</v>
      </c>
      <c r="D61" s="28" t="s">
        <v>1604</v>
      </c>
      <c r="E61" s="28" t="s">
        <v>1277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28</v>
      </c>
      <c r="J61" s="37">
        <v>1200</v>
      </c>
      <c r="K61" s="37"/>
      <c r="L61" s="37"/>
      <c r="M61" s="37" t="str">
        <f>IF(OR(UkeoiT[[#This Row],[標準報酬]]="",UkeoiT[[#This Row],[標準報酬]]=0),"",ROUNDUP(_xlfn.XLOOKUP(UkeoiT[[#This Row],[標準報酬]],HDATE23[月  額],HDATE23[健康保険],"",0,1)-0.5,0))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1207</v>
      </c>
      <c r="W61" s="28" t="s">
        <v>1595</v>
      </c>
      <c r="X61" s="284" t="s">
        <v>1596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1597</v>
      </c>
      <c r="AJ61" s="20" t="s">
        <v>1598</v>
      </c>
    </row>
    <row r="62" spans="1:36" ht="17.45" customHeight="1">
      <c r="A62" s="26" t="s">
        <v>114</v>
      </c>
      <c r="B62" s="30" t="s">
        <v>1605</v>
      </c>
      <c r="C62" s="27" t="s">
        <v>1541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IF(OR(UkeoiT[[#This Row],[標準報酬]]="",UkeoiT[[#This Row],[標準報酬]]=0),"",ROUNDUP(_xlfn.XLOOKUP(UkeoiT[[#This Row],[標準報酬]],HDATE23[月  額],HDATE23[健康保険],"",0,1)-0.5,0))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4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1606</v>
      </c>
    </row>
    <row r="63" spans="1:36" ht="17.45" customHeight="1">
      <c r="A63" s="26" t="s">
        <v>114</v>
      </c>
      <c r="B63" s="30" t="s">
        <v>3303</v>
      </c>
      <c r="C63" s="27" t="s">
        <v>1541</v>
      </c>
      <c r="D63" s="28" t="s">
        <v>2083</v>
      </c>
      <c r="E63" s="28" t="s">
        <v>1607</v>
      </c>
      <c r="F63" s="29" t="s">
        <v>43</v>
      </c>
      <c r="G63" s="29" t="s">
        <v>695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IF(OR(UkeoiT[[#This Row],[標準報酬]]="",UkeoiT[[#This Row],[標準報酬]]=0),"",ROUNDUP(_xlfn.XLOOKUP(UkeoiT[[#This Row],[標準報酬]],HDATE23[月  額],HDATE23[健康保険],"",0,1)-0.5,0))</f>
        <v>14042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3" t="s">
        <v>1871</v>
      </c>
      <c r="X63" s="287" t="s">
        <v>1944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1268</v>
      </c>
      <c r="AJ63" s="20" t="s">
        <v>3335</v>
      </c>
    </row>
    <row r="64" spans="1:36" ht="17.45" customHeight="1">
      <c r="A64" s="26" t="s">
        <v>40</v>
      </c>
      <c r="B64" s="30" t="s">
        <v>1608</v>
      </c>
      <c r="C64" s="27" t="s">
        <v>1541</v>
      </c>
      <c r="D64" s="28" t="s">
        <v>1609</v>
      </c>
      <c r="E64" s="28" t="s">
        <v>1610</v>
      </c>
      <c r="F64" s="29" t="s">
        <v>43</v>
      </c>
      <c r="G64" s="29" t="s">
        <v>695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240000</v>
      </c>
      <c r="M64" s="37">
        <f>IF(OR(UkeoiT[[#This Row],[標準報酬]]="",UkeoiT[[#This Row],[標準報酬]]=0),"",ROUNDUP(_xlfn.XLOOKUP(UkeoiT[[#This Row],[標準報酬]],HDATE23[月  額],HDATE23[健康保険],"",0,1)-0.5,0))</f>
        <v>12036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21960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3" t="s">
        <v>1254</v>
      </c>
      <c r="X64" s="287" t="s">
        <v>2333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1268</v>
      </c>
    </row>
    <row r="65" spans="1:36" ht="17.45" customHeight="1">
      <c r="A65" s="26" t="s">
        <v>114</v>
      </c>
      <c r="B65" s="30" t="s">
        <v>1611</v>
      </c>
      <c r="C65" s="27" t="s">
        <v>1101</v>
      </c>
      <c r="D65" s="28" t="s">
        <v>1301</v>
      </c>
      <c r="E65" s="28" t="s">
        <v>1302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IF(OR(UkeoiT[[#This Row],[標準報酬]]="",UkeoiT[[#This Row],[標準報酬]]=0),"",ROUNDUP(_xlfn.XLOOKUP(UkeoiT[[#This Row],[標準報酬]],HDATE23[月  額],HDATE23[健康保険],"",0,1)-0.5,0))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4" t="s">
        <v>1335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1612</v>
      </c>
      <c r="AJ65" s="20" t="s">
        <v>1613</v>
      </c>
    </row>
    <row r="66" spans="1:36" ht="17.45" customHeight="1">
      <c r="A66" s="26" t="s">
        <v>114</v>
      </c>
      <c r="B66" s="30" t="s">
        <v>1614</v>
      </c>
      <c r="C66" s="27" t="s">
        <v>1101</v>
      </c>
      <c r="D66" s="28" t="s">
        <v>1336</v>
      </c>
      <c r="E66" s="28" t="s">
        <v>1337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28</v>
      </c>
      <c r="J66" s="37">
        <v>1200</v>
      </c>
      <c r="K66" s="37"/>
      <c r="L66" s="37"/>
      <c r="M66" s="37" t="str">
        <f>IF(OR(UkeoiT[[#This Row],[標準報酬]]="",UkeoiT[[#This Row],[標準報酬]]=0),"",ROUNDUP(_xlfn.XLOOKUP(UkeoiT[[#This Row],[標準報酬]],HDATE23[月  額],HDATE23[健康保険],"",0,1)-0.5,0))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4" t="s">
        <v>1335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1612</v>
      </c>
      <c r="AJ66" s="20" t="s">
        <v>1615</v>
      </c>
    </row>
    <row r="67" spans="1:36" ht="17.45" customHeight="1">
      <c r="A67" s="26" t="s">
        <v>114</v>
      </c>
      <c r="B67" s="30" t="s">
        <v>1616</v>
      </c>
      <c r="C67" s="27" t="s">
        <v>1101</v>
      </c>
      <c r="D67" s="28" t="s">
        <v>1333</v>
      </c>
      <c r="E67" s="28" t="s">
        <v>1334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IF(OR(UkeoiT[[#This Row],[標準報酬]]="",UkeoiT[[#This Row],[標準報酬]]=0),"",ROUNDUP(_xlfn.XLOOKUP(UkeoiT[[#This Row],[標準報酬]],HDATE23[月  額],HDATE23[健康保険],"",0,1)-0.5,0))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4" t="s">
        <v>1335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1612</v>
      </c>
      <c r="AJ67" s="20" t="s">
        <v>1617</v>
      </c>
    </row>
    <row r="68" spans="1:36" ht="17.45" customHeight="1">
      <c r="A68" s="26" t="s">
        <v>114</v>
      </c>
      <c r="B68" s="30" t="s">
        <v>1618</v>
      </c>
      <c r="C68" s="27" t="s">
        <v>1101</v>
      </c>
      <c r="D68" s="28" t="s">
        <v>3758</v>
      </c>
      <c r="E68" s="28" t="s">
        <v>1619</v>
      </c>
      <c r="F68" s="29" t="s">
        <v>43</v>
      </c>
      <c r="G68" s="29" t="s">
        <v>695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3036</v>
      </c>
      <c r="L68" s="37">
        <v>160000</v>
      </c>
      <c r="M68" s="37">
        <f>IF(OR(UkeoiT[[#This Row],[標準報酬]]="",UkeoiT[[#This Row],[標準報酬]]=0),"",ROUNDUP(_xlfn.XLOOKUP(UkeoiT[[#This Row],[標準報酬]],HDATE23[月  額],HDATE23[健康保険],"",0,1)-0.5,0))</f>
        <v>8024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1620</v>
      </c>
      <c r="V68" s="29" t="s">
        <v>208</v>
      </c>
      <c r="W68" s="28" t="s">
        <v>1621</v>
      </c>
      <c r="X68" s="284" t="s">
        <v>4462</v>
      </c>
      <c r="Y68" s="46">
        <v>44756</v>
      </c>
      <c r="Z68" s="49">
        <v>44760</v>
      </c>
      <c r="AA68" s="47">
        <v>45814</v>
      </c>
      <c r="AB68" s="44"/>
      <c r="AC68" s="29" t="s">
        <v>1622</v>
      </c>
      <c r="AD68" s="52"/>
      <c r="AE68" s="52"/>
      <c r="AF68" s="52"/>
      <c r="AG68" s="52"/>
      <c r="AH68" s="52"/>
      <c r="AI68" s="51" t="s">
        <v>1325</v>
      </c>
    </row>
    <row r="69" spans="1:36" ht="17.45" customHeight="1">
      <c r="A69" s="26" t="s">
        <v>114</v>
      </c>
      <c r="B69" s="30" t="s">
        <v>1623</v>
      </c>
      <c r="C69" s="27" t="s">
        <v>3757</v>
      </c>
      <c r="D69" s="28" t="s">
        <v>1624</v>
      </c>
      <c r="E69" s="28" t="s">
        <v>1625</v>
      </c>
      <c r="F69" s="29" t="s">
        <v>43</v>
      </c>
      <c r="G69" s="29" t="s">
        <v>695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3036</v>
      </c>
      <c r="L69" s="37">
        <v>180000</v>
      </c>
      <c r="M69" s="37">
        <f>IF(OR(UkeoiT[[#This Row],[標準報酬]]="",UkeoiT[[#This Row],[標準報酬]]=0),"",ROUNDUP(_xlfn.XLOOKUP(UkeoiT[[#This Row],[標準報酬]],HDATE23[月  額],HDATE23[健康保険],"",0,1)-0.5,0))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1620</v>
      </c>
      <c r="V69" s="29" t="s">
        <v>208</v>
      </c>
      <c r="W69" s="28" t="s">
        <v>1621</v>
      </c>
      <c r="X69" s="284" t="s">
        <v>4463</v>
      </c>
      <c r="Y69" s="46">
        <v>44756</v>
      </c>
      <c r="Z69" s="49">
        <v>44760</v>
      </c>
      <c r="AA69" s="47">
        <v>45814</v>
      </c>
      <c r="AB69" s="44"/>
      <c r="AC69" s="29" t="s">
        <v>1622</v>
      </c>
      <c r="AD69" s="52"/>
      <c r="AE69" s="52"/>
      <c r="AF69" s="52"/>
      <c r="AG69" s="52"/>
      <c r="AH69" s="52"/>
      <c r="AI69" s="51" t="s">
        <v>1325</v>
      </c>
    </row>
    <row r="70" spans="1:36" ht="17.45" customHeight="1">
      <c r="A70" s="26" t="s">
        <v>114</v>
      </c>
      <c r="B70" s="30" t="s">
        <v>1626</v>
      </c>
      <c r="C70" s="27" t="s">
        <v>1101</v>
      </c>
      <c r="D70" s="28" t="s">
        <v>1627</v>
      </c>
      <c r="E70" s="28" t="s">
        <v>1628</v>
      </c>
      <c r="F70" s="29" t="s">
        <v>43</v>
      </c>
      <c r="G70" s="29" t="s">
        <v>695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3036</v>
      </c>
      <c r="L70" s="37">
        <v>170000</v>
      </c>
      <c r="M70" s="37">
        <f>IF(OR(UkeoiT[[#This Row],[標準報酬]]="",UkeoiT[[#This Row],[標準報酬]]=0),"",ROUNDUP(_xlfn.XLOOKUP(UkeoiT[[#This Row],[標準報酬]],HDATE23[月  額],HDATE23[健康保険],"",0,1)-0.5,0))</f>
        <v>8525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1620</v>
      </c>
      <c r="V70" s="29" t="s">
        <v>208</v>
      </c>
      <c r="W70" s="28" t="s">
        <v>1621</v>
      </c>
      <c r="X70" s="284" t="s">
        <v>4463</v>
      </c>
      <c r="Y70" s="46">
        <v>44756</v>
      </c>
      <c r="Z70" s="49">
        <v>44760</v>
      </c>
      <c r="AA70" s="47">
        <v>45814</v>
      </c>
      <c r="AB70" s="44"/>
      <c r="AC70" s="29" t="s">
        <v>1622</v>
      </c>
      <c r="AD70" s="52"/>
      <c r="AE70" s="52"/>
      <c r="AF70" s="52"/>
      <c r="AG70" s="52"/>
      <c r="AH70" s="52"/>
      <c r="AI70" s="51" t="s">
        <v>1325</v>
      </c>
    </row>
    <row r="71" spans="1:36" ht="17.45" customHeight="1">
      <c r="A71" s="26" t="s">
        <v>114</v>
      </c>
      <c r="B71" s="30" t="s">
        <v>1629</v>
      </c>
      <c r="C71" s="27" t="s">
        <v>1101</v>
      </c>
      <c r="D71" s="28" t="s">
        <v>1630</v>
      </c>
      <c r="E71" s="28" t="s">
        <v>1631</v>
      </c>
      <c r="F71" s="29" t="s">
        <v>43</v>
      </c>
      <c r="G71" s="29" t="s">
        <v>695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3036</v>
      </c>
      <c r="L71" s="37">
        <v>160000</v>
      </c>
      <c r="M71" s="37">
        <f>IF(OR(UkeoiT[[#This Row],[標準報酬]]="",UkeoiT[[#This Row],[標準報酬]]=0),"",ROUNDUP(_xlfn.XLOOKUP(UkeoiT[[#This Row],[標準報酬]],HDATE23[月  額],HDATE23[健康保険],"",0,1)-0.5,0))</f>
        <v>8024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1620</v>
      </c>
      <c r="V71" s="29" t="s">
        <v>208</v>
      </c>
      <c r="W71" s="28" t="s">
        <v>1621</v>
      </c>
      <c r="X71" s="284" t="s">
        <v>4462</v>
      </c>
      <c r="Y71" s="46">
        <v>44756</v>
      </c>
      <c r="Z71" s="49">
        <v>44760</v>
      </c>
      <c r="AA71" s="47">
        <v>45773</v>
      </c>
      <c r="AB71" s="44"/>
      <c r="AC71" s="29" t="s">
        <v>1622</v>
      </c>
      <c r="AD71" s="52"/>
      <c r="AE71" s="52"/>
      <c r="AF71" s="52"/>
      <c r="AG71" s="52"/>
      <c r="AH71" s="52"/>
      <c r="AI71" s="51" t="s">
        <v>1325</v>
      </c>
    </row>
    <row r="72" spans="1:36" ht="17.45" customHeight="1">
      <c r="A72" s="26" t="s">
        <v>114</v>
      </c>
      <c r="B72" s="30" t="s">
        <v>1632</v>
      </c>
      <c r="C72" s="27" t="s">
        <v>1101</v>
      </c>
      <c r="D72" s="28" t="s">
        <v>1633</v>
      </c>
      <c r="E72" s="28" t="s">
        <v>1634</v>
      </c>
      <c r="F72" s="29" t="s">
        <v>43</v>
      </c>
      <c r="G72" s="29" t="s">
        <v>695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3036</v>
      </c>
      <c r="L72" s="37">
        <v>240000</v>
      </c>
      <c r="M72" s="37">
        <f>IF(OR(UkeoiT[[#This Row],[標準報酬]]="",UkeoiT[[#This Row],[標準報酬]]=0),"",ROUNDUP(_xlfn.XLOOKUP(UkeoiT[[#This Row],[標準報酬]],HDATE23[月  額],HDATE23[健康保険],"",0,1)-0.5,0))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1620</v>
      </c>
      <c r="V72" s="29" t="s">
        <v>208</v>
      </c>
      <c r="W72" s="28" t="s">
        <v>1621</v>
      </c>
      <c r="X72" s="284" t="s">
        <v>4463</v>
      </c>
      <c r="Y72" s="46">
        <v>44756</v>
      </c>
      <c r="Z72" s="49">
        <v>44760</v>
      </c>
      <c r="AA72" s="47">
        <v>45773</v>
      </c>
      <c r="AB72" s="44"/>
      <c r="AC72" s="29" t="s">
        <v>1622</v>
      </c>
      <c r="AD72" s="52"/>
      <c r="AE72" s="52"/>
      <c r="AF72" s="52"/>
      <c r="AG72" s="52"/>
      <c r="AH72" s="52"/>
      <c r="AI72" s="51" t="s">
        <v>1325</v>
      </c>
    </row>
    <row r="73" spans="1:36" ht="17.45" customHeight="1">
      <c r="A73" s="26" t="s">
        <v>114</v>
      </c>
      <c r="B73" s="30" t="s">
        <v>1635</v>
      </c>
      <c r="C73" s="27" t="s">
        <v>1101</v>
      </c>
      <c r="D73" s="28" t="s">
        <v>1636</v>
      </c>
      <c r="E73" s="28" t="s">
        <v>1637</v>
      </c>
      <c r="F73" s="29" t="s">
        <v>43</v>
      </c>
      <c r="G73" s="29" t="s">
        <v>695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3036</v>
      </c>
      <c r="L73" s="37">
        <v>220000</v>
      </c>
      <c r="M73" s="37">
        <f>IF(OR(UkeoiT[[#This Row],[標準報酬]]="",UkeoiT[[#This Row],[標準報酬]]=0),"",ROUNDUP(_xlfn.XLOOKUP(UkeoiT[[#This Row],[標準報酬]],HDATE23[月  額],HDATE23[健康保険],"",0,1)-0.5,0))</f>
        <v>11033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1620</v>
      </c>
      <c r="V73" s="29" t="s">
        <v>208</v>
      </c>
      <c r="W73" s="28" t="s">
        <v>1621</v>
      </c>
      <c r="X73" s="284" t="s">
        <v>4462</v>
      </c>
      <c r="Y73" s="46">
        <v>44756</v>
      </c>
      <c r="Z73" s="49">
        <v>44760</v>
      </c>
      <c r="AA73" s="47">
        <v>45814</v>
      </c>
      <c r="AB73" s="44"/>
      <c r="AC73" s="29" t="s">
        <v>1622</v>
      </c>
      <c r="AD73" s="52"/>
      <c r="AE73" s="52"/>
      <c r="AF73" s="52"/>
      <c r="AG73" s="52"/>
      <c r="AH73" s="52"/>
      <c r="AI73" s="51" t="s">
        <v>1325</v>
      </c>
    </row>
    <row r="74" spans="1:36" ht="17.45" customHeight="1">
      <c r="A74" s="26" t="s">
        <v>114</v>
      </c>
      <c r="B74" s="30" t="s">
        <v>1638</v>
      </c>
      <c r="C74" s="27" t="s">
        <v>1101</v>
      </c>
      <c r="D74" s="28" t="s">
        <v>1639</v>
      </c>
      <c r="E74" s="28" t="s">
        <v>1640</v>
      </c>
      <c r="F74" s="29" t="s">
        <v>43</v>
      </c>
      <c r="G74" s="29" t="s">
        <v>695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3036</v>
      </c>
      <c r="L74" s="37">
        <v>170000</v>
      </c>
      <c r="M74" s="37">
        <f>IF(OR(UkeoiT[[#This Row],[標準報酬]]="",UkeoiT[[#This Row],[標準報酬]]=0),"",ROUNDUP(_xlfn.XLOOKUP(UkeoiT[[#This Row],[標準報酬]],HDATE23[月  額],HDATE23[健康保険],"",0,1)-0.5,0))</f>
        <v>8525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1620</v>
      </c>
      <c r="V74" s="29" t="s">
        <v>208</v>
      </c>
      <c r="W74" s="28" t="s">
        <v>1621</v>
      </c>
      <c r="X74" s="284" t="s">
        <v>4464</v>
      </c>
      <c r="Y74" s="46">
        <v>44756</v>
      </c>
      <c r="Z74" s="49">
        <v>44760</v>
      </c>
      <c r="AA74" s="47">
        <v>45814</v>
      </c>
      <c r="AB74" s="44"/>
      <c r="AC74" s="29" t="s">
        <v>1622</v>
      </c>
      <c r="AD74" s="52"/>
      <c r="AE74" s="52"/>
      <c r="AF74" s="52"/>
      <c r="AG74" s="52"/>
      <c r="AH74" s="52"/>
      <c r="AI74" s="51" t="s">
        <v>1325</v>
      </c>
    </row>
    <row r="75" spans="1:36" ht="17.45" customHeight="1">
      <c r="A75" s="26" t="s">
        <v>114</v>
      </c>
      <c r="B75" s="30" t="s">
        <v>1641</v>
      </c>
      <c r="C75" s="27" t="s">
        <v>1101</v>
      </c>
      <c r="D75" s="28" t="s">
        <v>1642</v>
      </c>
      <c r="E75" s="28" t="s">
        <v>1643</v>
      </c>
      <c r="F75" s="29" t="s">
        <v>43</v>
      </c>
      <c r="G75" s="29" t="s">
        <v>695</v>
      </c>
      <c r="H75" s="35">
        <v>35776</v>
      </c>
      <c r="I75" s="29">
        <f ca="1">DATEDIF(UkeoiT[[#This Row],[生年月日]],$S$2,"Y")</f>
        <v>28</v>
      </c>
      <c r="J75" s="37">
        <v>940</v>
      </c>
      <c r="K75" s="37" t="s">
        <v>3036</v>
      </c>
      <c r="L75" s="37">
        <v>160000</v>
      </c>
      <c r="M75" s="37">
        <f>IF(OR(UkeoiT[[#This Row],[標準報酬]]="",UkeoiT[[#This Row],[標準報酬]]=0),"",ROUNDUP(_xlfn.XLOOKUP(UkeoiT[[#This Row],[標準報酬]],HDATE23[月  額],HDATE23[健康保険],"",0,1)-0.5,0))</f>
        <v>8024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1620</v>
      </c>
      <c r="V75" s="29" t="s">
        <v>208</v>
      </c>
      <c r="W75" s="28" t="s">
        <v>1621</v>
      </c>
      <c r="X75" s="284" t="s">
        <v>4464</v>
      </c>
      <c r="Y75" s="46">
        <v>44756</v>
      </c>
      <c r="Z75" s="49">
        <v>44760</v>
      </c>
      <c r="AA75" s="47">
        <v>45814</v>
      </c>
      <c r="AB75" s="44"/>
      <c r="AC75" s="29" t="s">
        <v>1622</v>
      </c>
      <c r="AD75" s="52"/>
      <c r="AE75" s="52"/>
      <c r="AF75" s="52"/>
      <c r="AG75" s="52"/>
      <c r="AH75" s="52"/>
      <c r="AI75" s="51" t="s">
        <v>1325</v>
      </c>
    </row>
    <row r="76" spans="1:36" ht="17.45" customHeight="1">
      <c r="A76" s="26" t="s">
        <v>114</v>
      </c>
      <c r="B76" s="30" t="s">
        <v>1644</v>
      </c>
      <c r="C76" s="27" t="s">
        <v>1101</v>
      </c>
      <c r="D76" s="28" t="s">
        <v>1645</v>
      </c>
      <c r="E76" s="28" t="s">
        <v>1646</v>
      </c>
      <c r="F76" s="29" t="s">
        <v>43</v>
      </c>
      <c r="G76" s="29" t="s">
        <v>695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3036</v>
      </c>
      <c r="L76" s="37">
        <v>160000</v>
      </c>
      <c r="M76" s="37">
        <f>IF(OR(UkeoiT[[#This Row],[標準報酬]]="",UkeoiT[[#This Row],[標準報酬]]=0),"",ROUNDUP(_xlfn.XLOOKUP(UkeoiT[[#This Row],[標準報酬]],HDATE23[月  額],HDATE23[健康保険],"",0,1)-0.5,0))</f>
        <v>8024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1620</v>
      </c>
      <c r="V76" s="29" t="s">
        <v>208</v>
      </c>
      <c r="W76" s="28" t="s">
        <v>1621</v>
      </c>
      <c r="X76" s="284" t="s">
        <v>4464</v>
      </c>
      <c r="Y76" s="46">
        <v>44756</v>
      </c>
      <c r="Z76" s="49">
        <v>44760</v>
      </c>
      <c r="AA76" s="47">
        <v>45807</v>
      </c>
      <c r="AB76" s="44"/>
      <c r="AC76" s="29" t="s">
        <v>1622</v>
      </c>
      <c r="AD76" s="52"/>
      <c r="AE76" s="52"/>
      <c r="AF76" s="52"/>
      <c r="AG76" s="52"/>
      <c r="AH76" s="52"/>
      <c r="AI76" s="51" t="s">
        <v>1325</v>
      </c>
    </row>
    <row r="77" spans="1:36" ht="17.45" customHeight="1">
      <c r="A77" s="26" t="s">
        <v>114</v>
      </c>
      <c r="B77" s="30" t="s">
        <v>1647</v>
      </c>
      <c r="C77" s="27"/>
      <c r="D77" s="28" t="s">
        <v>1311</v>
      </c>
      <c r="E77" s="28" t="s">
        <v>1312</v>
      </c>
      <c r="F77" s="29" t="s">
        <v>43</v>
      </c>
      <c r="G77" s="29" t="s">
        <v>695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IF(OR(UkeoiT[[#This Row],[標準報酬]]="",UkeoiT[[#This Row],[標準報酬]]=0),"",ROUNDUP(_xlfn.XLOOKUP(UkeoiT[[#This Row],[標準報酬]],HDATE23[月  額],HDATE23[健康保険],"",0,1)-0.5,0))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4" t="s">
        <v>1313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45" customHeight="1">
      <c r="A78" s="26" t="s">
        <v>114</v>
      </c>
      <c r="B78" s="30" t="s">
        <v>1648</v>
      </c>
      <c r="C78" s="27"/>
      <c r="D78" s="28" t="s">
        <v>1315</v>
      </c>
      <c r="E78" s="28" t="s">
        <v>1316</v>
      </c>
      <c r="F78" s="29" t="s">
        <v>43</v>
      </c>
      <c r="G78" s="29" t="s">
        <v>695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IF(OR(UkeoiT[[#This Row],[標準報酬]]="",UkeoiT[[#This Row],[標準報酬]]=0),"",ROUNDUP(_xlfn.XLOOKUP(UkeoiT[[#This Row],[標準報酬]],HDATE23[月  額],HDATE23[健康保険],"",0,1)-0.5,0))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1254</v>
      </c>
      <c r="X78" s="284" t="s">
        <v>1317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45" customHeight="1">
      <c r="A79" s="26" t="s">
        <v>114</v>
      </c>
      <c r="B79" s="30" t="s">
        <v>1649</v>
      </c>
      <c r="C79" s="27"/>
      <c r="D79" s="28" t="s">
        <v>1318</v>
      </c>
      <c r="E79" s="28" t="s">
        <v>1319</v>
      </c>
      <c r="F79" s="29" t="s">
        <v>43</v>
      </c>
      <c r="G79" s="29" t="s">
        <v>695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IF(OR(UkeoiT[[#This Row],[標準報酬]]="",UkeoiT[[#This Row],[標準報酬]]=0),"",ROUNDUP(_xlfn.XLOOKUP(UkeoiT[[#This Row],[標準報酬]],HDATE23[月  額],HDATE23[健康保険],"",0,1)-0.5,0))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4" t="s">
        <v>1313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45" customHeight="1">
      <c r="A80" s="26" t="s">
        <v>114</v>
      </c>
      <c r="B80" s="30" t="s">
        <v>1650</v>
      </c>
      <c r="C80" s="27"/>
      <c r="D80" s="28" t="s">
        <v>1321</v>
      </c>
      <c r="E80" s="28" t="s">
        <v>1322</v>
      </c>
      <c r="F80" s="29" t="s">
        <v>43</v>
      </c>
      <c r="G80" s="29" t="s">
        <v>695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IF(OR(UkeoiT[[#This Row],[標準報酬]]="",UkeoiT[[#This Row],[標準報酬]]=0),"",ROUNDUP(_xlfn.XLOOKUP(UkeoiT[[#This Row],[標準報酬]],HDATE23[月  額],HDATE23[健康保険],"",0,1)-0.5,0))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1254</v>
      </c>
      <c r="X80" s="284" t="s">
        <v>1317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45" customHeight="1">
      <c r="A81" s="26" t="s">
        <v>114</v>
      </c>
      <c r="B81" s="30" t="s">
        <v>1651</v>
      </c>
      <c r="C81" s="27"/>
      <c r="D81" s="28" t="s">
        <v>1385</v>
      </c>
      <c r="E81" s="28" t="s">
        <v>1386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IF(OR(UkeoiT[[#This Row],[標準報酬]]="",UkeoiT[[#This Row],[標準報酬]]=0),"",ROUNDUP(_xlfn.XLOOKUP(UkeoiT[[#This Row],[標準報酬]],HDATE23[月  額],HDATE23[健康保険],"",0,1)-0.5,0))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3" t="s">
        <v>1714</v>
      </c>
      <c r="X81" s="287" t="s">
        <v>1715</v>
      </c>
      <c r="Y81" s="46">
        <v>44805</v>
      </c>
      <c r="Z81" s="49">
        <v>44812</v>
      </c>
      <c r="AA81" s="47"/>
      <c r="AB81" s="44"/>
      <c r="AC81" s="49" t="s">
        <v>1713</v>
      </c>
      <c r="AD81" s="52"/>
      <c r="AE81" s="52"/>
      <c r="AF81" s="52"/>
      <c r="AG81" s="52"/>
      <c r="AH81" s="52"/>
      <c r="AI81" s="51" t="s">
        <v>1716</v>
      </c>
    </row>
    <row r="82" spans="1:36" ht="17.45" customHeight="1">
      <c r="A82" s="26" t="s">
        <v>114</v>
      </c>
      <c r="B82" s="30" t="s">
        <v>2262</v>
      </c>
      <c r="C82" s="27" t="s">
        <v>1101</v>
      </c>
      <c r="D82" s="28" t="s">
        <v>1902</v>
      </c>
      <c r="E82" s="28" t="s">
        <v>1903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3751</v>
      </c>
      <c r="L82" s="37">
        <v>260000</v>
      </c>
      <c r="M82" s="37">
        <f>IF(OR(UkeoiT[[#This Row],[標準報酬]]="",UkeoiT[[#This Row],[標準報酬]]=0),"",ROUNDUP(_xlfn.XLOOKUP(UkeoiT[[#This Row],[標準報酬]],HDATE23[月  額],HDATE23[健康保険],"",0,1)-0.5,0))</f>
        <v>13039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1207</v>
      </c>
      <c r="W82" s="303" t="s">
        <v>1749</v>
      </c>
      <c r="X82" s="287" t="s">
        <v>1904</v>
      </c>
      <c r="Y82" s="46">
        <v>44834</v>
      </c>
      <c r="Z82" s="49">
        <v>44838</v>
      </c>
      <c r="AA82" s="47"/>
      <c r="AB82" s="44"/>
      <c r="AC82" s="29" t="s">
        <v>2061</v>
      </c>
      <c r="AD82" s="52"/>
      <c r="AE82" s="52"/>
      <c r="AF82" s="52"/>
      <c r="AG82" s="52"/>
      <c r="AH82" s="52"/>
      <c r="AI82" s="51" t="s">
        <v>1930</v>
      </c>
      <c r="AJ82" s="229" t="s">
        <v>4199</v>
      </c>
    </row>
    <row r="83" spans="1:36" ht="17.45" customHeight="1">
      <c r="A83" s="26" t="s">
        <v>114</v>
      </c>
      <c r="B83" s="30" t="s">
        <v>2263</v>
      </c>
      <c r="C83" s="27"/>
      <c r="D83" s="28" t="s">
        <v>2142</v>
      </c>
      <c r="E83" s="28" t="s">
        <v>2254</v>
      </c>
      <c r="F83" s="29" t="s">
        <v>1710</v>
      </c>
      <c r="G83" s="29" t="s">
        <v>1711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IF(OR(UkeoiT[[#This Row],[標準報酬]]="",UkeoiT[[#This Row],[標準報酬]]=0),"",ROUNDUP(_xlfn.XLOOKUP(UkeoiT[[#This Row],[標準報酬]],HDATE23[月  額],HDATE23[健康保険],"",0,1)-0.5,0))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1712</v>
      </c>
      <c r="V83" s="29" t="s">
        <v>208</v>
      </c>
      <c r="W83" s="28" t="s">
        <v>1867</v>
      </c>
      <c r="X83" s="284" t="s">
        <v>2143</v>
      </c>
      <c r="Y83" s="46">
        <v>44939</v>
      </c>
      <c r="Z83" s="49">
        <v>44945</v>
      </c>
      <c r="AA83" s="47"/>
      <c r="AB83" s="44"/>
      <c r="AC83" s="29" t="s">
        <v>2150</v>
      </c>
      <c r="AD83" s="52"/>
      <c r="AE83" s="52"/>
      <c r="AF83" s="52"/>
      <c r="AG83" s="52"/>
      <c r="AH83" s="52"/>
      <c r="AI83" s="51" t="s">
        <v>2151</v>
      </c>
    </row>
    <row r="84" spans="1:36" ht="17.45" customHeight="1">
      <c r="A84" s="26" t="s">
        <v>114</v>
      </c>
      <c r="B84" s="218" t="s">
        <v>2362</v>
      </c>
      <c r="C84" s="27" t="s">
        <v>1101</v>
      </c>
      <c r="D84" s="220" t="s">
        <v>2335</v>
      </c>
      <c r="E84" s="220" t="s">
        <v>2336</v>
      </c>
      <c r="F84" s="221" t="s">
        <v>1710</v>
      </c>
      <c r="G84" s="221" t="s">
        <v>1785</v>
      </c>
      <c r="H84" s="222">
        <v>26806</v>
      </c>
      <c r="I84" s="221">
        <f ca="1">DATEDIF(UkeoiT[[#This Row],[生年月日]],$S$2,"Y")</f>
        <v>52</v>
      </c>
      <c r="J84" s="224">
        <v>1150</v>
      </c>
      <c r="K84" s="224"/>
      <c r="L84" s="37">
        <v>180000</v>
      </c>
      <c r="M84" s="37">
        <f>IF(OR(UkeoiT[[#This Row],[標準報酬]]="",UkeoiT[[#This Row],[標準報酬]]=0),"",ROUNDUP(_xlfn.XLOOKUP(UkeoiT[[#This Row],[標準報酬]],HDATE23[月  額],HDATE23[健康保険],"",0,1)-0.5,0))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5">
        <v>0</v>
      </c>
      <c r="Q84" s="224">
        <v>0</v>
      </c>
      <c r="R84" s="224">
        <f>P84-J84</f>
        <v>-1150</v>
      </c>
      <c r="S84" s="222"/>
      <c r="T84" s="222"/>
      <c r="U84" s="219"/>
      <c r="V84" s="221" t="s">
        <v>4777</v>
      </c>
      <c r="W84" s="28" t="s">
        <v>4778</v>
      </c>
      <c r="X84" s="285" t="s">
        <v>4779</v>
      </c>
      <c r="Y84" s="227"/>
      <c r="Z84" s="223">
        <v>44977</v>
      </c>
      <c r="AA84" s="245">
        <v>45838</v>
      </c>
      <c r="AB84" s="245"/>
      <c r="AC84" s="221" t="s">
        <v>2444</v>
      </c>
      <c r="AD84" s="230"/>
      <c r="AE84" s="230"/>
      <c r="AF84" s="230"/>
      <c r="AG84" s="230"/>
      <c r="AH84" s="230"/>
      <c r="AI84" s="51" t="s">
        <v>2443</v>
      </c>
      <c r="AJ84" s="229"/>
    </row>
    <row r="85" spans="1:36" ht="17.45" customHeight="1">
      <c r="A85" s="26" t="s">
        <v>40</v>
      </c>
      <c r="B85" s="30" t="s">
        <v>2334</v>
      </c>
      <c r="C85" s="27" t="s">
        <v>1101</v>
      </c>
      <c r="D85" s="28" t="s">
        <v>2321</v>
      </c>
      <c r="E85" s="28" t="s">
        <v>2322</v>
      </c>
      <c r="F85" s="29" t="s">
        <v>1710</v>
      </c>
      <c r="G85" s="29" t="s">
        <v>1768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IF(OR(UkeoiT[[#This Row],[標準報酬]]="",UkeoiT[[#This Row],[標準報酬]]=0),"",ROUNDUP(_xlfn.XLOOKUP(UkeoiT[[#This Row],[標準報酬]],HDATE23[月  額],HDATE23[健康保険],"",0,1)-0.5,0))</f>
        <v>8525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796</v>
      </c>
      <c r="V85" s="29" t="s">
        <v>208</v>
      </c>
      <c r="W85" s="303" t="s">
        <v>2165</v>
      </c>
      <c r="X85" s="287" t="s">
        <v>2332</v>
      </c>
      <c r="Y85" s="46">
        <v>44972</v>
      </c>
      <c r="Z85" s="49">
        <v>44977</v>
      </c>
      <c r="AA85" s="47"/>
      <c r="AB85" s="44"/>
      <c r="AC85" s="29" t="s">
        <v>2371</v>
      </c>
      <c r="AD85" s="52"/>
      <c r="AE85" s="52"/>
      <c r="AF85" s="52"/>
      <c r="AG85" s="52"/>
      <c r="AH85" s="52"/>
      <c r="AI85" s="51" t="s">
        <v>2374</v>
      </c>
    </row>
    <row r="86" spans="1:36" ht="17.45" customHeight="1">
      <c r="A86" s="26" t="s">
        <v>40</v>
      </c>
      <c r="B86" s="30" t="s">
        <v>2533</v>
      </c>
      <c r="C86" s="27" t="s">
        <v>1101</v>
      </c>
      <c r="D86" s="28" t="s">
        <v>2538</v>
      </c>
      <c r="E86" s="28" t="s">
        <v>2539</v>
      </c>
      <c r="F86" s="29" t="s">
        <v>1710</v>
      </c>
      <c r="G86" s="29" t="s">
        <v>2540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3037</v>
      </c>
      <c r="L86" s="37">
        <v>200000</v>
      </c>
      <c r="M86" s="37">
        <f>IF(OR(UkeoiT[[#This Row],[標準報酬]]="",UkeoiT[[#This Row],[標準報酬]]=0),"",ROUNDUP(_xlfn.XLOOKUP(UkeoiT[[#This Row],[標準報酬]],HDATE23[月  額],HDATE23[健康保険],"",0,1)-0.5,0))</f>
        <v>10030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18300</v>
      </c>
      <c r="P86" s="38">
        <v>0</v>
      </c>
      <c r="Q86" s="37">
        <v>0</v>
      </c>
      <c r="R86" s="37"/>
      <c r="S86" s="35">
        <v>45366</v>
      </c>
      <c r="T86" s="35"/>
      <c r="U86" s="27" t="s">
        <v>2556</v>
      </c>
      <c r="V86" s="29" t="s">
        <v>2521</v>
      </c>
      <c r="W86" s="28" t="s">
        <v>2541</v>
      </c>
      <c r="X86" s="284" t="s">
        <v>4483</v>
      </c>
      <c r="Y86" s="46"/>
      <c r="Z86" s="49">
        <v>45033</v>
      </c>
      <c r="AA86" s="47"/>
      <c r="AB86" s="44"/>
      <c r="AC86" s="29" t="s">
        <v>2554</v>
      </c>
      <c r="AD86" s="52"/>
      <c r="AE86" s="52"/>
      <c r="AF86" s="52"/>
      <c r="AG86" s="52"/>
      <c r="AH86" s="52"/>
      <c r="AI86" s="51" t="s">
        <v>2555</v>
      </c>
    </row>
    <row r="87" spans="1:36" ht="17.45" customHeight="1">
      <c r="A87" s="26" t="s">
        <v>40</v>
      </c>
      <c r="B87" s="30" t="s">
        <v>2534</v>
      </c>
      <c r="C87" s="27" t="s">
        <v>1101</v>
      </c>
      <c r="D87" s="28" t="s">
        <v>2547</v>
      </c>
      <c r="E87" s="28" t="s">
        <v>2542</v>
      </c>
      <c r="F87" s="29" t="s">
        <v>1710</v>
      </c>
      <c r="G87" s="29" t="s">
        <v>2540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3037</v>
      </c>
      <c r="L87" s="37">
        <v>200000</v>
      </c>
      <c r="M87" s="37">
        <f>IF(OR(UkeoiT[[#This Row],[標準報酬]]="",UkeoiT[[#This Row],[標準報酬]]=0),"",ROUNDUP(_xlfn.XLOOKUP(UkeoiT[[#This Row],[標準報酬]],HDATE23[月  額],HDATE23[健康保険],"",0,1)-0.5,0))</f>
        <v>10030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18300</v>
      </c>
      <c r="P87" s="38">
        <v>0</v>
      </c>
      <c r="Q87" s="37">
        <v>0</v>
      </c>
      <c r="R87" s="37"/>
      <c r="S87" s="35">
        <v>45366</v>
      </c>
      <c r="T87" s="35"/>
      <c r="U87" s="27" t="s">
        <v>2556</v>
      </c>
      <c r="V87" s="29" t="s">
        <v>2521</v>
      </c>
      <c r="W87" s="28" t="s">
        <v>2541</v>
      </c>
      <c r="X87" s="284" t="s">
        <v>4483</v>
      </c>
      <c r="Y87" s="46"/>
      <c r="Z87" s="49">
        <v>45033</v>
      </c>
      <c r="AA87" s="47"/>
      <c r="AB87" s="44"/>
      <c r="AC87" s="29" t="s">
        <v>2553</v>
      </c>
      <c r="AD87" s="52"/>
      <c r="AE87" s="52"/>
      <c r="AF87" s="52"/>
      <c r="AG87" s="52"/>
      <c r="AH87" s="52"/>
      <c r="AI87" s="51" t="s">
        <v>2555</v>
      </c>
    </row>
    <row r="88" spans="1:36" ht="17.45" customHeight="1">
      <c r="A88" s="26" t="s">
        <v>40</v>
      </c>
      <c r="B88" s="30" t="s">
        <v>2535</v>
      </c>
      <c r="C88" s="27" t="s">
        <v>1101</v>
      </c>
      <c r="D88" s="28" t="s">
        <v>2548</v>
      </c>
      <c r="E88" s="28" t="s">
        <v>2543</v>
      </c>
      <c r="F88" s="29" t="s">
        <v>1710</v>
      </c>
      <c r="G88" s="29" t="s">
        <v>2540</v>
      </c>
      <c r="H88" s="35">
        <v>35012</v>
      </c>
      <c r="I88" s="29">
        <f ca="1">DATEDIF(UkeoiT[[#This Row],[生年月日]],$S$2,"Y")</f>
        <v>30</v>
      </c>
      <c r="J88" s="37">
        <v>982</v>
      </c>
      <c r="K88" s="37" t="s">
        <v>3037</v>
      </c>
      <c r="L88" s="37">
        <v>220000</v>
      </c>
      <c r="M88" s="37">
        <f>IF(OR(UkeoiT[[#This Row],[標準報酬]]="",UkeoiT[[#This Row],[標準報酬]]=0),"",ROUNDUP(_xlfn.XLOOKUP(UkeoiT[[#This Row],[標準報酬]],HDATE23[月  額],HDATE23[健康保険],"",0,1)-0.5,0))</f>
        <v>11033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2556</v>
      </c>
      <c r="V88" s="29" t="s">
        <v>2521</v>
      </c>
      <c r="W88" s="28" t="s">
        <v>2541</v>
      </c>
      <c r="X88" s="284" t="s">
        <v>4482</v>
      </c>
      <c r="Y88" s="46"/>
      <c r="Z88" s="49">
        <v>45033</v>
      </c>
      <c r="AA88" s="47"/>
      <c r="AB88" s="44"/>
      <c r="AC88" s="29" t="s">
        <v>2553</v>
      </c>
      <c r="AD88" s="52"/>
      <c r="AE88" s="52"/>
      <c r="AF88" s="52"/>
      <c r="AG88" s="52"/>
      <c r="AH88" s="52"/>
      <c r="AI88" s="51" t="s">
        <v>2555</v>
      </c>
    </row>
    <row r="89" spans="1:36" ht="17.45" customHeight="1">
      <c r="A89" s="26" t="s">
        <v>40</v>
      </c>
      <c r="B89" s="30" t="s">
        <v>2536</v>
      </c>
      <c r="C89" s="27" t="s">
        <v>1101</v>
      </c>
      <c r="D89" s="28" t="s">
        <v>2549</v>
      </c>
      <c r="E89" s="28" t="s">
        <v>2544</v>
      </c>
      <c r="F89" s="29" t="s">
        <v>1710</v>
      </c>
      <c r="G89" s="29" t="s">
        <v>2540</v>
      </c>
      <c r="H89" s="35">
        <v>35369</v>
      </c>
      <c r="I89" s="29">
        <f ca="1">DATEDIF(UkeoiT[[#This Row],[生年月日]],$S$2,"Y")</f>
        <v>29</v>
      </c>
      <c r="J89" s="37">
        <v>982</v>
      </c>
      <c r="K89" s="37" t="s">
        <v>3037</v>
      </c>
      <c r="L89" s="37">
        <v>190000</v>
      </c>
      <c r="M89" s="37">
        <f>IF(OR(UkeoiT[[#This Row],[標準報酬]]="",UkeoiT[[#This Row],[標準報酬]]=0),"",ROUNDUP(_xlfn.XLOOKUP(UkeoiT[[#This Row],[標準報酬]],HDATE23[月  額],HDATE23[健康保険],"",0,1)-0.5,0))</f>
        <v>9528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17385</v>
      </c>
      <c r="P89" s="38">
        <v>0</v>
      </c>
      <c r="Q89" s="37">
        <v>0</v>
      </c>
      <c r="R89" s="37"/>
      <c r="S89" s="35">
        <v>45366</v>
      </c>
      <c r="T89" s="35"/>
      <c r="U89" s="27" t="s">
        <v>2556</v>
      </c>
      <c r="V89" s="29" t="s">
        <v>2521</v>
      </c>
      <c r="W89" s="28" t="s">
        <v>2541</v>
      </c>
      <c r="X89" s="284" t="s">
        <v>4482</v>
      </c>
      <c r="Y89" s="46"/>
      <c r="Z89" s="49">
        <v>45033</v>
      </c>
      <c r="AA89" s="47"/>
      <c r="AB89" s="44"/>
      <c r="AC89" s="29" t="s">
        <v>2553</v>
      </c>
      <c r="AD89" s="52"/>
      <c r="AE89" s="52"/>
      <c r="AF89" s="52"/>
      <c r="AG89" s="52"/>
      <c r="AH89" s="52"/>
      <c r="AI89" s="51" t="s">
        <v>2555</v>
      </c>
    </row>
    <row r="90" spans="1:36" ht="17.45" customHeight="1">
      <c r="A90" s="26" t="s">
        <v>40</v>
      </c>
      <c r="B90" s="30" t="s">
        <v>2537</v>
      </c>
      <c r="C90" s="27" t="s">
        <v>1101</v>
      </c>
      <c r="D90" s="28" t="s">
        <v>2550</v>
      </c>
      <c r="E90" s="28" t="s">
        <v>2546</v>
      </c>
      <c r="F90" s="29" t="s">
        <v>1710</v>
      </c>
      <c r="G90" s="29" t="s">
        <v>2540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3037</v>
      </c>
      <c r="L90" s="37">
        <v>200000</v>
      </c>
      <c r="M90" s="37">
        <f>IF(OR(UkeoiT[[#This Row],[標準報酬]]="",UkeoiT[[#This Row],[標準報酬]]=0),"",ROUNDUP(_xlfn.XLOOKUP(UkeoiT[[#This Row],[標準報酬]],HDATE23[月  額],HDATE23[健康保険],"",0,1)-0.5,0))</f>
        <v>10030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18300</v>
      </c>
      <c r="P90" s="38">
        <v>0</v>
      </c>
      <c r="Q90" s="37">
        <v>0</v>
      </c>
      <c r="R90" s="37"/>
      <c r="S90" s="35">
        <v>45366</v>
      </c>
      <c r="T90" s="35"/>
      <c r="U90" s="27" t="s">
        <v>2556</v>
      </c>
      <c r="V90" s="29" t="s">
        <v>2521</v>
      </c>
      <c r="W90" s="28" t="s">
        <v>2541</v>
      </c>
      <c r="X90" s="284" t="s">
        <v>4483</v>
      </c>
      <c r="Y90" s="46"/>
      <c r="Z90" s="49">
        <v>45033</v>
      </c>
      <c r="AA90" s="47"/>
      <c r="AB90" s="44"/>
      <c r="AC90" s="29" t="s">
        <v>2553</v>
      </c>
      <c r="AD90" s="52"/>
      <c r="AE90" s="52"/>
      <c r="AF90" s="52"/>
      <c r="AG90" s="52"/>
      <c r="AH90" s="52"/>
      <c r="AI90" s="51" t="s">
        <v>2555</v>
      </c>
    </row>
    <row r="91" spans="1:36" ht="17.45" customHeight="1">
      <c r="A91" s="26" t="s">
        <v>40</v>
      </c>
      <c r="B91" s="30" t="s">
        <v>2545</v>
      </c>
      <c r="C91" s="27" t="s">
        <v>1101</v>
      </c>
      <c r="D91" s="28" t="s">
        <v>2551</v>
      </c>
      <c r="E91" s="28" t="s">
        <v>2552</v>
      </c>
      <c r="F91" s="29" t="s">
        <v>1710</v>
      </c>
      <c r="G91" s="29" t="s">
        <v>2540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3037</v>
      </c>
      <c r="L91" s="37">
        <v>180000</v>
      </c>
      <c r="M91" s="37">
        <f>IF(OR(UkeoiT[[#This Row],[標準報酬]]="",UkeoiT[[#This Row],[標準報酬]]=0),"",ROUNDUP(_xlfn.XLOOKUP(UkeoiT[[#This Row],[標準報酬]],HDATE23[月  額],HDATE23[健康保険],"",0,1)-0.5,0))</f>
        <v>9027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16470</v>
      </c>
      <c r="P91" s="38">
        <v>0</v>
      </c>
      <c r="Q91" s="37">
        <v>0</v>
      </c>
      <c r="R91" s="37"/>
      <c r="S91" s="35">
        <v>45366</v>
      </c>
      <c r="T91" s="35"/>
      <c r="U91" s="27" t="s">
        <v>2556</v>
      </c>
      <c r="V91" s="29" t="s">
        <v>2521</v>
      </c>
      <c r="W91" s="28" t="s">
        <v>2541</v>
      </c>
      <c r="X91" s="284" t="s">
        <v>4482</v>
      </c>
      <c r="Y91" s="46"/>
      <c r="Z91" s="49">
        <v>45033</v>
      </c>
      <c r="AA91" s="47"/>
      <c r="AB91" s="44"/>
      <c r="AC91" s="29" t="s">
        <v>2553</v>
      </c>
      <c r="AD91" s="52"/>
      <c r="AE91" s="52"/>
      <c r="AF91" s="52"/>
      <c r="AG91" s="52"/>
      <c r="AH91" s="52"/>
      <c r="AI91" s="51" t="s">
        <v>2555</v>
      </c>
    </row>
    <row r="92" spans="1:36" ht="17.45" customHeight="1">
      <c r="A92" s="26" t="s">
        <v>114</v>
      </c>
      <c r="B92" s="30" t="s">
        <v>2819</v>
      </c>
      <c r="C92" s="27" t="s">
        <v>1101</v>
      </c>
      <c r="D92" s="28" t="s">
        <v>2820</v>
      </c>
      <c r="E92" s="28" t="s">
        <v>2821</v>
      </c>
      <c r="F92" s="29" t="s">
        <v>1710</v>
      </c>
      <c r="G92" s="29" t="s">
        <v>1711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3017</v>
      </c>
      <c r="L92" s="37">
        <v>220000</v>
      </c>
      <c r="M92" s="37">
        <f>IF(OR(UkeoiT[[#This Row],[標準報酬]]="",UkeoiT[[#This Row],[標準報酬]]=0),"",ROUNDUP(_xlfn.XLOOKUP(UkeoiT[[#This Row],[標準報酬]],HDATE23[月  額],HDATE23[健康保険],"",0,1)-0.5,0))</f>
        <v>11033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1712</v>
      </c>
      <c r="V92" s="29" t="s">
        <v>208</v>
      </c>
      <c r="W92" s="28" t="s">
        <v>209</v>
      </c>
      <c r="X92" s="284" t="s">
        <v>4839</v>
      </c>
      <c r="Y92" s="46"/>
      <c r="Z92" s="49">
        <v>45119</v>
      </c>
      <c r="AA92" s="47">
        <v>45982</v>
      </c>
      <c r="AB92" s="44"/>
      <c r="AC92" s="29" t="s">
        <v>2939</v>
      </c>
      <c r="AD92" s="52"/>
      <c r="AE92" s="52"/>
      <c r="AF92" s="52"/>
      <c r="AG92" s="52"/>
      <c r="AH92" s="52"/>
      <c r="AI92" s="51" t="s">
        <v>2906</v>
      </c>
    </row>
    <row r="93" spans="1:36" ht="17.45" customHeight="1">
      <c r="A93" s="26" t="s">
        <v>114</v>
      </c>
      <c r="B93" s="30" t="s">
        <v>2930</v>
      </c>
      <c r="C93" s="27" t="s">
        <v>1541</v>
      </c>
      <c r="D93" s="28" t="s">
        <v>2931</v>
      </c>
      <c r="E93" s="28" t="s">
        <v>3045</v>
      </c>
      <c r="F93" s="29" t="s">
        <v>1710</v>
      </c>
      <c r="G93" s="29" t="s">
        <v>1711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IF(OR(UkeoiT[[#This Row],[標準報酬]]="",UkeoiT[[#This Row],[標準報酬]]=0),"",ROUNDUP(_xlfn.XLOOKUP(UkeoiT[[#This Row],[標準報酬]],HDATE23[月  額],HDATE23[健康保険],"",0,1)-0.5,0))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1806</v>
      </c>
      <c r="W93" s="28" t="s">
        <v>2932</v>
      </c>
      <c r="X93" s="284"/>
      <c r="Y93" s="46"/>
      <c r="Z93" s="49">
        <v>45160</v>
      </c>
      <c r="AA93" s="47">
        <v>45175</v>
      </c>
      <c r="AB93" s="44"/>
      <c r="AC93" s="29" t="s">
        <v>2940</v>
      </c>
      <c r="AD93" s="52"/>
      <c r="AE93" s="52"/>
      <c r="AF93" s="52"/>
      <c r="AG93" s="52"/>
      <c r="AH93" s="52"/>
      <c r="AI93" s="51" t="s">
        <v>1755</v>
      </c>
    </row>
    <row r="94" spans="1:36" ht="17.45" customHeight="1">
      <c r="A94" s="26" t="s">
        <v>114</v>
      </c>
      <c r="B94" s="30" t="s">
        <v>2933</v>
      </c>
      <c r="C94" s="27" t="s">
        <v>1541</v>
      </c>
      <c r="D94" s="28" t="s">
        <v>2935</v>
      </c>
      <c r="E94" s="28" t="s">
        <v>3018</v>
      </c>
      <c r="F94" s="29" t="s">
        <v>1710</v>
      </c>
      <c r="G94" s="29" t="s">
        <v>1711</v>
      </c>
      <c r="H94" s="35">
        <v>33526</v>
      </c>
      <c r="I94" s="29">
        <f ca="1">DATEDIF(UkeoiT[[#This Row],[生年月日]],$S$2,"Y")</f>
        <v>34</v>
      </c>
      <c r="J94" s="37">
        <v>1200</v>
      </c>
      <c r="K94" s="37"/>
      <c r="L94" s="37">
        <v>180000</v>
      </c>
      <c r="M94" s="37">
        <f>IF(OR(UkeoiT[[#This Row],[標準報酬]]="",UkeoiT[[#This Row],[標準報酬]]=0),"",ROUNDUP(_xlfn.XLOOKUP(UkeoiT[[#This Row],[標準報酬]],HDATE23[月  額],HDATE23[健康保険],"",0,1)-0.5,0))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1714</v>
      </c>
      <c r="X94" s="284" t="s">
        <v>3109</v>
      </c>
      <c r="Y94" s="46"/>
      <c r="Z94" s="49">
        <v>45167</v>
      </c>
      <c r="AA94" s="47"/>
      <c r="AB94" s="44"/>
      <c r="AC94" s="29" t="s">
        <v>2936</v>
      </c>
      <c r="AD94" s="52"/>
      <c r="AE94" s="52"/>
      <c r="AF94" s="52"/>
      <c r="AG94" s="52"/>
      <c r="AH94" s="52"/>
      <c r="AI94" s="51" t="s">
        <v>1755</v>
      </c>
      <c r="AJ94" s="20" t="s">
        <v>3922</v>
      </c>
    </row>
    <row r="95" spans="1:36" ht="17.45" customHeight="1">
      <c r="A95" s="26" t="s">
        <v>114</v>
      </c>
      <c r="B95" s="30" t="s">
        <v>2934</v>
      </c>
      <c r="C95" s="27" t="s">
        <v>1541</v>
      </c>
      <c r="D95" s="28" t="s">
        <v>2937</v>
      </c>
      <c r="E95" s="28" t="s">
        <v>2938</v>
      </c>
      <c r="F95" s="29" t="s">
        <v>1710</v>
      </c>
      <c r="G95" s="29" t="s">
        <v>1711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IF(OR(UkeoiT[[#This Row],[標準報酬]]="",UkeoiT[[#This Row],[標準報酬]]=0),"",ROUNDUP(_xlfn.XLOOKUP(UkeoiT[[#This Row],[標準報酬]],HDATE23[月  額],HDATE23[健康保険],"",0,1)-0.5,0))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1714</v>
      </c>
      <c r="X95" s="284" t="s">
        <v>3109</v>
      </c>
      <c r="Y95" s="46"/>
      <c r="Z95" s="49">
        <v>45167</v>
      </c>
      <c r="AA95" s="47"/>
      <c r="AB95" s="44"/>
      <c r="AC95" s="29" t="s">
        <v>2936</v>
      </c>
      <c r="AD95" s="52"/>
      <c r="AE95" s="52"/>
      <c r="AF95" s="52"/>
      <c r="AG95" s="52"/>
      <c r="AH95" s="52"/>
      <c r="AI95" s="51" t="s">
        <v>1755</v>
      </c>
      <c r="AJ95" s="20" t="s">
        <v>3915</v>
      </c>
    </row>
    <row r="96" spans="1:36" ht="17.45" customHeight="1">
      <c r="A96" s="217" t="s">
        <v>114</v>
      </c>
      <c r="B96" s="218" t="s">
        <v>3106</v>
      </c>
      <c r="C96" s="219" t="s">
        <v>3061</v>
      </c>
      <c r="D96" s="220" t="s">
        <v>3107</v>
      </c>
      <c r="E96" s="220" t="s">
        <v>3108</v>
      </c>
      <c r="F96" s="29" t="s">
        <v>1710</v>
      </c>
      <c r="G96" s="29" t="s">
        <v>1711</v>
      </c>
      <c r="H96" s="222">
        <v>34454</v>
      </c>
      <c r="I96" s="221">
        <f ca="1">DATEDIF(UkeoiT[[#This Row],[生年月日]],$S$2,"Y")</f>
        <v>31</v>
      </c>
      <c r="J96" s="224">
        <v>1200</v>
      </c>
      <c r="K96" s="224"/>
      <c r="L96" s="37">
        <v>200000</v>
      </c>
      <c r="M96" s="37">
        <f>IF(OR(UkeoiT[[#This Row],[標準報酬]]="",UkeoiT[[#This Row],[標準報酬]]=0),"",ROUNDUP(_xlfn.XLOOKUP(UkeoiT[[#This Row],[標準報酬]],HDATE23[月  額],HDATE23[健康保険],"",0,1)-0.5,0))</f>
        <v>10030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5">
        <v>0</v>
      </c>
      <c r="Q96" s="224">
        <v>0</v>
      </c>
      <c r="R96" s="224">
        <f>P96-J96</f>
        <v>-1200</v>
      </c>
      <c r="S96" s="222">
        <v>45543</v>
      </c>
      <c r="T96" s="222"/>
      <c r="U96" s="219" t="s">
        <v>1712</v>
      </c>
      <c r="V96" s="221" t="s">
        <v>208</v>
      </c>
      <c r="W96" s="220" t="s">
        <v>1871</v>
      </c>
      <c r="X96" s="285" t="s">
        <v>3415</v>
      </c>
      <c r="Y96" s="227">
        <v>45323</v>
      </c>
      <c r="Z96" s="223">
        <v>45191</v>
      </c>
      <c r="AA96" s="245">
        <v>45408</v>
      </c>
      <c r="AB96" s="226"/>
      <c r="AC96" s="221" t="s">
        <v>3254</v>
      </c>
      <c r="AD96" s="230"/>
      <c r="AE96" s="230"/>
      <c r="AF96" s="230"/>
      <c r="AG96" s="230"/>
      <c r="AH96" s="230"/>
      <c r="AI96" s="230" t="s">
        <v>3135</v>
      </c>
      <c r="AJ96" s="229"/>
    </row>
    <row r="97" spans="1:36" ht="17.45" customHeight="1">
      <c r="A97" s="26" t="s">
        <v>114</v>
      </c>
      <c r="B97" s="30" t="s">
        <v>3060</v>
      </c>
      <c r="C97" s="27" t="s">
        <v>3061</v>
      </c>
      <c r="D97" s="28" t="s">
        <v>3048</v>
      </c>
      <c r="E97" s="28" t="s">
        <v>3049</v>
      </c>
      <c r="F97" s="29" t="s">
        <v>1710</v>
      </c>
      <c r="G97" s="29" t="s">
        <v>1711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IF(OR(UkeoiT[[#This Row],[標準報酬]]="",UkeoiT[[#This Row],[標準報酬]]=0),"",ROUNDUP(_xlfn.XLOOKUP(UkeoiT[[#This Row],[標準報酬]],HDATE23[月  額],HDATE23[健康保険],"",0,1)-0.5,0))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1712</v>
      </c>
      <c r="V97" s="29" t="s">
        <v>2778</v>
      </c>
      <c r="W97" s="28" t="s">
        <v>1867</v>
      </c>
      <c r="X97" s="284" t="s">
        <v>3173</v>
      </c>
      <c r="Y97" s="46"/>
      <c r="Z97" s="49">
        <v>45205</v>
      </c>
      <c r="AA97" s="47">
        <v>45541</v>
      </c>
      <c r="AB97" s="44"/>
      <c r="AC97" s="29" t="s">
        <v>3255</v>
      </c>
      <c r="AD97" s="52"/>
      <c r="AE97" s="52"/>
      <c r="AF97" s="52"/>
      <c r="AG97" s="52"/>
      <c r="AH97" s="52"/>
      <c r="AI97" s="230" t="s">
        <v>3141</v>
      </c>
    </row>
    <row r="98" spans="1:36" ht="17.45" customHeight="1">
      <c r="A98" s="26" t="s">
        <v>114</v>
      </c>
      <c r="B98" s="53" t="s">
        <v>3110</v>
      </c>
      <c r="C98" s="27" t="s">
        <v>3061</v>
      </c>
      <c r="D98" s="55" t="s">
        <v>3111</v>
      </c>
      <c r="E98" s="55" t="s">
        <v>3112</v>
      </c>
      <c r="F98" s="29" t="s">
        <v>1710</v>
      </c>
      <c r="G98" s="29" t="s">
        <v>1711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IF(OR(UkeoiT[[#This Row],[標準報酬]]="",UkeoiT[[#This Row],[標準報酬]]=0),"",ROUNDUP(_xlfn.XLOOKUP(UkeoiT[[#This Row],[標準報酬]],HDATE23[月  額],HDATE23[健康保険],"",0,1)-0.5,0))</f>
        <v>11033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1712</v>
      </c>
      <c r="V98" s="48" t="s">
        <v>208</v>
      </c>
      <c r="W98" s="55" t="s">
        <v>2541</v>
      </c>
      <c r="X98" s="288" t="s">
        <v>3696</v>
      </c>
      <c r="Y98" s="46"/>
      <c r="Z98" s="59">
        <v>45224</v>
      </c>
      <c r="AA98" s="247">
        <v>45975</v>
      </c>
      <c r="AB98" s="60"/>
      <c r="AC98" s="29" t="s">
        <v>3260</v>
      </c>
      <c r="AD98" s="52"/>
      <c r="AE98" s="52"/>
      <c r="AF98" s="52"/>
      <c r="AG98" s="52"/>
      <c r="AH98" s="52"/>
      <c r="AI98" s="51" t="s">
        <v>3259</v>
      </c>
    </row>
    <row r="99" spans="1:36" ht="17.45" customHeight="1">
      <c r="A99" s="26" t="s">
        <v>40</v>
      </c>
      <c r="B99" s="53" t="s">
        <v>3310</v>
      </c>
      <c r="C99" s="27" t="s">
        <v>1101</v>
      </c>
      <c r="D99" s="272" t="s">
        <v>3306</v>
      </c>
      <c r="E99" s="271" t="s">
        <v>3307</v>
      </c>
      <c r="F99" s="29" t="s">
        <v>1710</v>
      </c>
      <c r="G99" s="29" t="s">
        <v>2540</v>
      </c>
      <c r="H99" s="274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190000</v>
      </c>
      <c r="M99" s="37">
        <f>IF(OR(UkeoiT[[#This Row],[標準報酬]]="",UkeoiT[[#This Row],[標準報酬]]=0),"",ROUNDUP(_xlfn.XLOOKUP(UkeoiT[[#This Row],[標準報酬]],HDATE23[月  額],HDATE23[健康保険],"",0,1)-0.5,0))</f>
        <v>9528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17385</v>
      </c>
      <c r="P99" s="58">
        <v>0</v>
      </c>
      <c r="Q99" s="57">
        <v>0</v>
      </c>
      <c r="R99" s="57"/>
      <c r="S99" s="56">
        <v>45595</v>
      </c>
      <c r="T99" s="35"/>
      <c r="U99" s="27" t="s">
        <v>1620</v>
      </c>
      <c r="V99" s="48" t="s">
        <v>208</v>
      </c>
      <c r="W99" s="55" t="s">
        <v>2541</v>
      </c>
      <c r="X99" s="288" t="s">
        <v>4481</v>
      </c>
      <c r="Y99" s="46">
        <v>45261</v>
      </c>
      <c r="Z99" s="59">
        <v>45264</v>
      </c>
      <c r="AA99" s="247"/>
      <c r="AB99" s="60"/>
      <c r="AC99" s="29"/>
      <c r="AD99" s="52"/>
      <c r="AE99" s="52"/>
      <c r="AF99" s="52"/>
      <c r="AG99" s="52"/>
      <c r="AH99" s="52"/>
      <c r="AI99" s="51"/>
    </row>
    <row r="100" spans="1:36" ht="17.45" customHeight="1">
      <c r="A100" s="26" t="s">
        <v>40</v>
      </c>
      <c r="B100" s="53" t="s">
        <v>3311</v>
      </c>
      <c r="C100" s="27" t="s">
        <v>1101</v>
      </c>
      <c r="D100" s="271" t="s">
        <v>3308</v>
      </c>
      <c r="E100" s="271" t="s">
        <v>3309</v>
      </c>
      <c r="F100" s="29" t="s">
        <v>1710</v>
      </c>
      <c r="G100" s="29" t="s">
        <v>2540</v>
      </c>
      <c r="H100" s="273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200000</v>
      </c>
      <c r="M100" s="37">
        <f>IF(OR(UkeoiT[[#This Row],[標準報酬]]="",UkeoiT[[#This Row],[標準報酬]]=0),"",ROUNDUP(_xlfn.XLOOKUP(UkeoiT[[#This Row],[標準報酬]],HDATE23[月  額],HDATE23[健康保険],"",0,1)-0.5,0))</f>
        <v>10030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18300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1620</v>
      </c>
      <c r="V100" s="48" t="s">
        <v>208</v>
      </c>
      <c r="W100" s="55" t="s">
        <v>2541</v>
      </c>
      <c r="X100" s="288" t="s">
        <v>4481</v>
      </c>
      <c r="Y100" s="46">
        <v>45261</v>
      </c>
      <c r="Z100" s="59">
        <v>45264</v>
      </c>
      <c r="AA100" s="247"/>
      <c r="AB100" s="60"/>
      <c r="AC100" s="29"/>
      <c r="AD100" s="52"/>
      <c r="AE100" s="52"/>
      <c r="AF100" s="52"/>
      <c r="AG100" s="52"/>
      <c r="AH100" s="52"/>
      <c r="AI100" s="51"/>
    </row>
    <row r="101" spans="1:36" ht="17.45" customHeight="1">
      <c r="A101" s="26" t="s">
        <v>114</v>
      </c>
      <c r="B101" s="53" t="s">
        <v>3437</v>
      </c>
      <c r="C101" s="27" t="s">
        <v>1531</v>
      </c>
      <c r="D101" s="115" t="s">
        <v>3313</v>
      </c>
      <c r="E101" s="115" t="s">
        <v>3647</v>
      </c>
      <c r="F101" s="48" t="s">
        <v>1710</v>
      </c>
      <c r="G101" s="29" t="s">
        <v>44</v>
      </c>
      <c r="H101" s="56">
        <v>36850</v>
      </c>
      <c r="I101" s="29">
        <f ca="1">DATEDIF(UkeoiT[[#This Row],[生年月日]],$S$2,"Y")</f>
        <v>25</v>
      </c>
      <c r="J101" s="57">
        <v>1200</v>
      </c>
      <c r="K101" s="37"/>
      <c r="L101" s="37">
        <v>190000</v>
      </c>
      <c r="M101" s="37">
        <f>IF(OR(UkeoiT[[#This Row],[標準報酬]]="",UkeoiT[[#This Row],[標準報酬]]=0),"",ROUNDUP(_xlfn.XLOOKUP(UkeoiT[[#This Row],[標準報酬]],HDATE23[月  額],HDATE23[健康保険],"",0,1)-0.5,0))</f>
        <v>9528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1712</v>
      </c>
      <c r="V101" s="29" t="s">
        <v>2778</v>
      </c>
      <c r="W101" s="27" t="s">
        <v>3325</v>
      </c>
      <c r="X101" s="284" t="s">
        <v>3326</v>
      </c>
      <c r="Y101" s="46">
        <v>45285</v>
      </c>
      <c r="Z101" s="59">
        <v>45299</v>
      </c>
      <c r="AA101" s="247"/>
      <c r="AB101" s="60"/>
      <c r="AC101" s="29" t="s">
        <v>3434</v>
      </c>
      <c r="AD101" s="52"/>
      <c r="AE101" s="52"/>
      <c r="AF101" s="52"/>
      <c r="AG101" s="52"/>
      <c r="AH101" s="52"/>
      <c r="AI101" s="51" t="s">
        <v>3433</v>
      </c>
      <c r="AJ101" s="229" t="s">
        <v>4200</v>
      </c>
    </row>
    <row r="102" spans="1:36" ht="17.45" customHeight="1">
      <c r="A102" s="26" t="s">
        <v>40</v>
      </c>
      <c r="B102" s="30" t="s">
        <v>3694</v>
      </c>
      <c r="C102" s="27" t="s">
        <v>3061</v>
      </c>
      <c r="D102" s="28" t="s">
        <v>3314</v>
      </c>
      <c r="E102" s="28" t="s">
        <v>3648</v>
      </c>
      <c r="F102" s="29" t="s">
        <v>3315</v>
      </c>
      <c r="G102" s="29" t="s">
        <v>44</v>
      </c>
      <c r="H102" s="35">
        <v>36816</v>
      </c>
      <c r="I102" s="29">
        <f ca="1">DATEDIF(UkeoiT[[#This Row],[生年月日]],$S$2,"Y")</f>
        <v>25</v>
      </c>
      <c r="J102" s="37">
        <v>1200</v>
      </c>
      <c r="K102" s="37"/>
      <c r="L102" s="37">
        <v>220000</v>
      </c>
      <c r="M102" s="37">
        <f>IF(OR(UkeoiT[[#This Row],[標準報酬]]="",UkeoiT[[#This Row],[標準報酬]]=0),"",ROUNDUP(_xlfn.XLOOKUP(UkeoiT[[#This Row],[標準報酬]],HDATE23[月  額],HDATE23[健康保険],"",0,1)-0.5,0))</f>
        <v>11033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1712</v>
      </c>
      <c r="V102" s="29" t="s">
        <v>2778</v>
      </c>
      <c r="W102" s="27" t="s">
        <v>4524</v>
      </c>
      <c r="X102" s="284" t="s">
        <v>3326</v>
      </c>
      <c r="Y102" s="46">
        <v>45285</v>
      </c>
      <c r="Z102" s="49">
        <v>45299</v>
      </c>
      <c r="AA102" s="47"/>
      <c r="AB102" s="44"/>
      <c r="AC102" s="29" t="s">
        <v>3434</v>
      </c>
      <c r="AD102" s="52"/>
      <c r="AE102" s="52"/>
      <c r="AF102" s="52"/>
      <c r="AG102" s="52"/>
      <c r="AH102" s="52"/>
      <c r="AI102" s="51" t="s">
        <v>3433</v>
      </c>
    </row>
    <row r="103" spans="1:36" ht="17.45" customHeight="1">
      <c r="A103" s="26" t="s">
        <v>114</v>
      </c>
      <c r="B103" s="53" t="s">
        <v>3430</v>
      </c>
      <c r="C103" s="54"/>
      <c r="D103" s="55" t="s">
        <v>3428</v>
      </c>
      <c r="E103" s="55" t="s">
        <v>3429</v>
      </c>
      <c r="F103" s="48" t="s">
        <v>2005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IF(OR(UkeoiT[[#This Row],[標準報酬]]="",UkeoiT[[#This Row],[標準報酬]]=0),"",ROUNDUP(_xlfn.XLOOKUP(UkeoiT[[#This Row],[標準報酬]],HDATE23[月  額],HDATE23[健康保険],"",0,1)-0.5,0))</f>
        <v>10030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3431</v>
      </c>
      <c r="U103" s="54" t="s">
        <v>46</v>
      </c>
      <c r="V103" s="29" t="s">
        <v>208</v>
      </c>
      <c r="W103" s="27" t="s">
        <v>1254</v>
      </c>
      <c r="X103" s="284" t="s">
        <v>3432</v>
      </c>
      <c r="Y103" s="46"/>
      <c r="Z103" s="59">
        <v>45278</v>
      </c>
      <c r="AA103" s="247">
        <v>45285</v>
      </c>
      <c r="AB103" s="60"/>
      <c r="AC103" s="48" t="s">
        <v>3217</v>
      </c>
      <c r="AD103" s="61"/>
      <c r="AE103" s="61"/>
      <c r="AF103" s="61"/>
      <c r="AG103" s="61"/>
      <c r="AH103" s="61"/>
      <c r="AI103" s="51" t="s">
        <v>3433</v>
      </c>
      <c r="AJ103" s="20" t="s">
        <v>3435</v>
      </c>
    </row>
    <row r="104" spans="1:36" ht="17.45" customHeight="1">
      <c r="A104" s="26" t="s">
        <v>40</v>
      </c>
      <c r="B104" s="53" t="s">
        <v>3530</v>
      </c>
      <c r="C104" s="27" t="s">
        <v>1101</v>
      </c>
      <c r="D104" s="55" t="s">
        <v>3520</v>
      </c>
      <c r="E104" s="55" t="s">
        <v>3521</v>
      </c>
      <c r="F104" s="29" t="s">
        <v>1710</v>
      </c>
      <c r="G104" s="29" t="s">
        <v>2540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220000</v>
      </c>
      <c r="M104" s="37">
        <f>IF(OR(UkeoiT[[#This Row],[標準報酬]]="",UkeoiT[[#This Row],[標準報酬]]=0),"",ROUNDUP(_xlfn.XLOOKUP(UkeoiT[[#This Row],[標準報酬]],HDATE23[月  額],HDATE23[健康保険],"",0,1)-0.5,0))</f>
        <v>11033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20130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2556</v>
      </c>
      <c r="V104" s="29" t="s">
        <v>2521</v>
      </c>
      <c r="W104" s="28" t="s">
        <v>3636</v>
      </c>
      <c r="X104" s="284" t="s">
        <v>4480</v>
      </c>
      <c r="Y104" s="46">
        <v>45383</v>
      </c>
      <c r="Z104" s="59">
        <v>45362</v>
      </c>
      <c r="AA104" s="247"/>
      <c r="AB104" s="60"/>
      <c r="AC104" s="48" t="s">
        <v>3628</v>
      </c>
      <c r="AD104" s="61"/>
      <c r="AE104" s="61"/>
      <c r="AF104" s="61"/>
      <c r="AG104" s="61"/>
      <c r="AH104" s="61"/>
      <c r="AI104" s="51" t="s">
        <v>3637</v>
      </c>
    </row>
    <row r="105" spans="1:36">
      <c r="A105" s="26" t="s">
        <v>40</v>
      </c>
      <c r="B105" s="30" t="s">
        <v>3531</v>
      </c>
      <c r="C105" s="27" t="s">
        <v>1101</v>
      </c>
      <c r="D105" s="28" t="s">
        <v>3522</v>
      </c>
      <c r="E105" s="28" t="s">
        <v>3528</v>
      </c>
      <c r="F105" s="29" t="s">
        <v>1710</v>
      </c>
      <c r="G105" s="29" t="s">
        <v>2540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190000</v>
      </c>
      <c r="M105" s="37">
        <f>IF(OR(UkeoiT[[#This Row],[標準報酬]]="",UkeoiT[[#This Row],[標準報酬]]=0),"",ROUNDUP(_xlfn.XLOOKUP(UkeoiT[[#This Row],[標準報酬]],HDATE23[月  額],HDATE23[健康保険],"",0,1)-0.5,0))</f>
        <v>9528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17385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2556</v>
      </c>
      <c r="V105" s="29" t="s">
        <v>2521</v>
      </c>
      <c r="W105" s="28" t="s">
        <v>3636</v>
      </c>
      <c r="X105" s="284" t="s">
        <v>4480</v>
      </c>
      <c r="Y105" s="46">
        <v>45383</v>
      </c>
      <c r="Z105" s="49">
        <v>45362</v>
      </c>
      <c r="AA105" s="47"/>
      <c r="AB105" s="44"/>
      <c r="AC105" s="48" t="s">
        <v>3628</v>
      </c>
      <c r="AD105" s="51"/>
      <c r="AE105" s="51"/>
      <c r="AF105" s="51"/>
      <c r="AG105" s="51"/>
      <c r="AH105" s="51"/>
      <c r="AI105" s="51" t="s">
        <v>3637</v>
      </c>
    </row>
    <row r="106" spans="1:36">
      <c r="A106" s="26" t="s">
        <v>40</v>
      </c>
      <c r="B106" s="30" t="s">
        <v>3532</v>
      </c>
      <c r="C106" s="27" t="s">
        <v>1101</v>
      </c>
      <c r="D106" s="28" t="s">
        <v>3523</v>
      </c>
      <c r="E106" s="28" t="s">
        <v>3529</v>
      </c>
      <c r="F106" s="29" t="s">
        <v>1710</v>
      </c>
      <c r="G106" s="29" t="s">
        <v>2540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200000</v>
      </c>
      <c r="M106" s="37">
        <f>IF(OR(UkeoiT[[#This Row],[標準報酬]]="",UkeoiT[[#This Row],[標準報酬]]=0),"",ROUNDUP(_xlfn.XLOOKUP(UkeoiT[[#This Row],[標準報酬]],HDATE23[月  額],HDATE23[健康保険],"",0,1)-0.5,0))</f>
        <v>10030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18300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2556</v>
      </c>
      <c r="V106" s="29" t="s">
        <v>2521</v>
      </c>
      <c r="W106" s="28" t="s">
        <v>3636</v>
      </c>
      <c r="X106" s="284" t="s">
        <v>4480</v>
      </c>
      <c r="Y106" s="46">
        <v>45383</v>
      </c>
      <c r="Z106" s="59">
        <v>45362</v>
      </c>
      <c r="AA106" s="47"/>
      <c r="AB106" s="44"/>
      <c r="AC106" s="48" t="s">
        <v>3628</v>
      </c>
      <c r="AD106" s="51"/>
      <c r="AE106" s="51"/>
      <c r="AF106" s="51"/>
      <c r="AG106" s="51"/>
      <c r="AH106" s="51"/>
      <c r="AI106" s="51" t="s">
        <v>3637</v>
      </c>
    </row>
    <row r="107" spans="1:36">
      <c r="A107" s="26" t="s">
        <v>40</v>
      </c>
      <c r="B107" s="30" t="s">
        <v>3533</v>
      </c>
      <c r="C107" s="27" t="s">
        <v>1101</v>
      </c>
      <c r="D107" s="28" t="s">
        <v>3524</v>
      </c>
      <c r="E107" s="28" t="s">
        <v>3525</v>
      </c>
      <c r="F107" s="29" t="s">
        <v>1710</v>
      </c>
      <c r="G107" s="29" t="s">
        <v>2540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170000</v>
      </c>
      <c r="M107" s="37">
        <f>IF(OR(UkeoiT[[#This Row],[標準報酬]]="",UkeoiT[[#This Row],[標準報酬]]=0),"",ROUNDUP(_xlfn.XLOOKUP(UkeoiT[[#This Row],[標準報酬]],HDATE23[月  額],HDATE23[健康保険],"",0,1)-0.5,0))</f>
        <v>8525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15555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2556</v>
      </c>
      <c r="V107" s="29" t="s">
        <v>2521</v>
      </c>
      <c r="W107" s="28" t="s">
        <v>3636</v>
      </c>
      <c r="X107" s="284" t="s">
        <v>4479</v>
      </c>
      <c r="Y107" s="46">
        <v>45357</v>
      </c>
      <c r="Z107" s="49">
        <v>45362</v>
      </c>
      <c r="AA107" s="47"/>
      <c r="AB107" s="44"/>
      <c r="AC107" s="48" t="s">
        <v>3628</v>
      </c>
      <c r="AD107" s="51"/>
      <c r="AE107" s="51"/>
      <c r="AF107" s="51"/>
      <c r="AG107" s="51"/>
      <c r="AH107" s="51"/>
      <c r="AI107" s="51" t="s">
        <v>3637</v>
      </c>
    </row>
    <row r="108" spans="1:36">
      <c r="A108" s="26" t="s">
        <v>40</v>
      </c>
      <c r="B108" s="218" t="s">
        <v>3534</v>
      </c>
      <c r="C108" s="27" t="s">
        <v>1101</v>
      </c>
      <c r="D108" s="220" t="s">
        <v>3526</v>
      </c>
      <c r="E108" s="220" t="s">
        <v>3527</v>
      </c>
      <c r="F108" s="29" t="s">
        <v>1710</v>
      </c>
      <c r="G108" s="29" t="s">
        <v>2540</v>
      </c>
      <c r="H108" s="222">
        <v>37089</v>
      </c>
      <c r="I108" s="29">
        <f ca="1">DATEDIF(UkeoiT[[#This Row],[生年月日]],$S$2,"Y")</f>
        <v>24</v>
      </c>
      <c r="J108" s="224">
        <v>932</v>
      </c>
      <c r="K108" s="224"/>
      <c r="L108" s="37">
        <v>190000</v>
      </c>
      <c r="M108" s="37">
        <f>IF(OR(UkeoiT[[#This Row],[標準報酬]]="",UkeoiT[[#This Row],[標準報酬]]=0),"",ROUNDUP(_xlfn.XLOOKUP(UkeoiT[[#This Row],[標準報酬]],HDATE23[月  額],HDATE23[健康保険],"",0,1)-0.5,0))</f>
        <v>9528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17385</v>
      </c>
      <c r="P108" s="58">
        <v>0</v>
      </c>
      <c r="Q108" s="57">
        <v>0</v>
      </c>
      <c r="R108" s="224">
        <f t="shared" si="3"/>
        <v>-932</v>
      </c>
      <c r="S108" s="56">
        <v>45693</v>
      </c>
      <c r="T108" s="222"/>
      <c r="U108" s="27" t="s">
        <v>2556</v>
      </c>
      <c r="V108" s="29" t="s">
        <v>2521</v>
      </c>
      <c r="W108" s="28" t="s">
        <v>3636</v>
      </c>
      <c r="X108" s="284" t="s">
        <v>4479</v>
      </c>
      <c r="Y108" s="227">
        <v>45357</v>
      </c>
      <c r="Z108" s="59">
        <v>45362</v>
      </c>
      <c r="AA108" s="245"/>
      <c r="AB108" s="226"/>
      <c r="AC108" s="48" t="s">
        <v>3628</v>
      </c>
      <c r="AD108" s="228"/>
      <c r="AE108" s="228"/>
      <c r="AF108" s="228"/>
      <c r="AG108" s="228"/>
      <c r="AH108" s="228"/>
      <c r="AI108" s="51" t="s">
        <v>3637</v>
      </c>
      <c r="AJ108" s="229"/>
    </row>
    <row r="109" spans="1:36">
      <c r="A109" s="26" t="s">
        <v>40</v>
      </c>
      <c r="B109" s="30" t="s">
        <v>3725</v>
      </c>
      <c r="C109" s="27" t="s">
        <v>1468</v>
      </c>
      <c r="D109" s="83" t="s">
        <v>497</v>
      </c>
      <c r="E109" s="83" t="s">
        <v>498</v>
      </c>
      <c r="F109" s="29" t="s">
        <v>1710</v>
      </c>
      <c r="G109" s="221" t="s">
        <v>1785</v>
      </c>
      <c r="H109" s="84">
        <v>23064</v>
      </c>
      <c r="I109" s="29">
        <f ca="1">DATEDIF(UkeoiT[[#This Row],[生年月日]],$S$2,"Y")</f>
        <v>62</v>
      </c>
      <c r="J109" s="224">
        <v>1050</v>
      </c>
      <c r="K109" s="224"/>
      <c r="L109" s="37">
        <v>200000</v>
      </c>
      <c r="M109" s="37">
        <f>IF(OR(UkeoiT[[#This Row],[標準報酬]]="",UkeoiT[[#This Row],[標準報酬]]=0),"",ROUNDUP(_xlfn.XLOOKUP(UkeoiT[[#This Row],[標準報酬]],HDATE23[月  額],HDATE23[健康保険],"",0,1)-0.5,0))</f>
        <v>10030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4">
        <f t="shared" si="3"/>
        <v>-1050</v>
      </c>
      <c r="S109" s="222"/>
      <c r="T109" s="222"/>
      <c r="U109" s="27"/>
      <c r="V109" s="80" t="s">
        <v>208</v>
      </c>
      <c r="W109" s="83" t="s">
        <v>340</v>
      </c>
      <c r="X109" s="83" t="s">
        <v>499</v>
      </c>
      <c r="Y109" s="87">
        <v>44409</v>
      </c>
      <c r="Z109" s="87">
        <v>44470</v>
      </c>
      <c r="AA109" s="245"/>
      <c r="AB109" s="226"/>
      <c r="AC109" s="221"/>
      <c r="AD109" s="228"/>
      <c r="AE109" s="228"/>
      <c r="AF109" s="228"/>
      <c r="AG109" s="228"/>
      <c r="AH109" s="228"/>
      <c r="AI109" s="228" t="s">
        <v>2624</v>
      </c>
      <c r="AJ109" s="229" t="s">
        <v>3726</v>
      </c>
    </row>
    <row r="110" spans="1:36">
      <c r="A110" s="365" t="s">
        <v>114</v>
      </c>
      <c r="B110" s="366" t="s">
        <v>3861</v>
      </c>
      <c r="C110" s="367" t="s">
        <v>3061</v>
      </c>
      <c r="D110" s="368" t="s">
        <v>3794</v>
      </c>
      <c r="E110" s="368" t="s">
        <v>3795</v>
      </c>
      <c r="F110" s="369" t="s">
        <v>43</v>
      </c>
      <c r="G110" s="369" t="s">
        <v>44</v>
      </c>
      <c r="H110" s="370">
        <v>36109</v>
      </c>
      <c r="I110" s="371">
        <f ca="1">DATEDIF(UkeoiT[[#This Row],[生年月日]],$S$2,"Y")</f>
        <v>27</v>
      </c>
      <c r="J110" s="372">
        <v>1200</v>
      </c>
      <c r="K110" s="372"/>
      <c r="L110" s="373"/>
      <c r="M110" s="37" t="str">
        <f>IF(OR(UkeoiT[[#This Row],[標準報酬]]="",UkeoiT[[#This Row],[標準報酬]]=0),"",ROUNDUP(_xlfn.XLOOKUP(UkeoiT[[#This Row],[標準報酬]],HDATE23[月  額],HDATE23[健康保険],"",0,1)-0.5,0))</f>
        <v/>
      </c>
      <c r="N110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3" t="str">
        <f ca="1">IF(UkeoiT[[#This Row],[年齢]]&lt;=69,_xlfn.XLOOKUP(UkeoiT[[#This Row],[標準報酬]],HDATE23[月  額],HDATE23[厚生年金],"",0,1),"0")</f>
        <v/>
      </c>
      <c r="P110" s="374"/>
      <c r="Q110" s="372"/>
      <c r="R110" s="372">
        <f t="shared" si="3"/>
        <v>-1200</v>
      </c>
      <c r="S110" s="370"/>
      <c r="T110" s="370"/>
      <c r="U110" s="375" t="s">
        <v>46</v>
      </c>
      <c r="V110" s="376" t="s">
        <v>208</v>
      </c>
      <c r="W110" s="470" t="s">
        <v>2541</v>
      </c>
      <c r="X110" s="377" t="s">
        <v>3073</v>
      </c>
      <c r="Y110" s="378"/>
      <c r="Z110" s="379">
        <v>45467</v>
      </c>
      <c r="AA110" s="380"/>
      <c r="AB110" s="381"/>
      <c r="AC110" s="369" t="s">
        <v>3863</v>
      </c>
      <c r="AD110" s="382"/>
      <c r="AE110" s="382"/>
      <c r="AF110" s="382"/>
      <c r="AG110" s="382"/>
      <c r="AH110" s="382"/>
      <c r="AI110" s="382"/>
      <c r="AJ110" s="383" t="s">
        <v>3864</v>
      </c>
    </row>
    <row r="111" spans="1:36">
      <c r="A111" s="365" t="s">
        <v>114</v>
      </c>
      <c r="B111" s="366" t="s">
        <v>3862</v>
      </c>
      <c r="C111" s="367" t="s">
        <v>3061</v>
      </c>
      <c r="D111" s="368" t="s">
        <v>3796</v>
      </c>
      <c r="E111" s="368" t="s">
        <v>3797</v>
      </c>
      <c r="F111" s="369" t="s">
        <v>43</v>
      </c>
      <c r="G111" s="369" t="s">
        <v>44</v>
      </c>
      <c r="H111" s="370">
        <v>37040</v>
      </c>
      <c r="I111" s="371">
        <f ca="1">DATEDIF(UkeoiT[[#This Row],[生年月日]],$S$2,"Y")</f>
        <v>24</v>
      </c>
      <c r="J111" s="372">
        <v>1200</v>
      </c>
      <c r="K111" s="372"/>
      <c r="L111" s="373"/>
      <c r="M111" s="37" t="str">
        <f>IF(OR(UkeoiT[[#This Row],[標準報酬]]="",UkeoiT[[#This Row],[標準報酬]]=0),"",ROUNDUP(_xlfn.XLOOKUP(UkeoiT[[#This Row],[標準報酬]],HDATE23[月  額],HDATE23[健康保険],"",0,1)-0.5,0))</f>
        <v/>
      </c>
      <c r="N111" s="373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3" t="str">
        <f ca="1">IF(UkeoiT[[#This Row],[年齢]]&lt;=69,_xlfn.XLOOKUP(UkeoiT[[#This Row],[標準報酬]],HDATE23[月  額],HDATE23[厚生年金],"",0,1),"0")</f>
        <v/>
      </c>
      <c r="P111" s="374"/>
      <c r="Q111" s="372"/>
      <c r="R111" s="372">
        <f t="shared" si="3"/>
        <v>-1200</v>
      </c>
      <c r="S111" s="370"/>
      <c r="T111" s="370"/>
      <c r="U111" s="375" t="s">
        <v>46</v>
      </c>
      <c r="V111" s="376" t="s">
        <v>208</v>
      </c>
      <c r="W111" s="470" t="s">
        <v>2541</v>
      </c>
      <c r="X111" s="377" t="s">
        <v>3073</v>
      </c>
      <c r="Y111" s="378"/>
      <c r="Z111" s="379">
        <v>45467</v>
      </c>
      <c r="AA111" s="380"/>
      <c r="AB111" s="381"/>
      <c r="AC111" s="369" t="s">
        <v>3863</v>
      </c>
      <c r="AD111" s="382"/>
      <c r="AE111" s="382"/>
      <c r="AF111" s="382"/>
      <c r="AG111" s="382"/>
      <c r="AH111" s="382"/>
      <c r="AI111" s="382"/>
      <c r="AJ111" s="383" t="s">
        <v>3864</v>
      </c>
    </row>
    <row r="112" spans="1:36">
      <c r="A112" s="217" t="s">
        <v>114</v>
      </c>
      <c r="B112" s="218" t="s">
        <v>3981</v>
      </c>
      <c r="C112" s="219" t="s">
        <v>3061</v>
      </c>
      <c r="D112" s="220" t="s">
        <v>3984</v>
      </c>
      <c r="E112" s="220" t="s">
        <v>3985</v>
      </c>
      <c r="F112" s="221" t="s">
        <v>3315</v>
      </c>
      <c r="G112" s="221" t="s">
        <v>1711</v>
      </c>
      <c r="H112" s="222">
        <v>33912</v>
      </c>
      <c r="I112" s="29">
        <f ca="1">DATEDIF(UkeoiT[[#This Row],[生年月日]],$S$2,"Y")</f>
        <v>33</v>
      </c>
      <c r="J112" s="224">
        <v>1200</v>
      </c>
      <c r="K112" s="224"/>
      <c r="L112" s="37">
        <v>200000</v>
      </c>
      <c r="M112" s="37">
        <f>IF(OR(UkeoiT[[#This Row],[標準報酬]]="",UkeoiT[[#This Row],[標準報酬]]=0),"",ROUNDUP(_xlfn.XLOOKUP(UkeoiT[[#This Row],[標準報酬]],HDATE23[月  額],HDATE23[健康保険],"",0,1)-0.5,0))</f>
        <v>10030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5">
        <v>0</v>
      </c>
      <c r="Q112" s="57">
        <v>0</v>
      </c>
      <c r="R112" s="224">
        <f t="shared" si="3"/>
        <v>-1200</v>
      </c>
      <c r="S112" s="222">
        <v>45845</v>
      </c>
      <c r="T112" s="222"/>
      <c r="U112" s="219" t="s">
        <v>1712</v>
      </c>
      <c r="V112" s="29" t="s">
        <v>2521</v>
      </c>
      <c r="W112" s="27" t="s">
        <v>3325</v>
      </c>
      <c r="X112" s="284" t="s">
        <v>3173</v>
      </c>
      <c r="Y112" s="227"/>
      <c r="Z112" s="223">
        <v>45538</v>
      </c>
      <c r="AA112" s="245">
        <v>45702</v>
      </c>
      <c r="AB112" s="226"/>
      <c r="AC112" s="223" t="s">
        <v>4042</v>
      </c>
      <c r="AD112" s="228"/>
      <c r="AE112" s="228"/>
      <c r="AF112" s="228"/>
      <c r="AG112" s="228"/>
      <c r="AH112" s="228"/>
      <c r="AI112" s="230" t="s">
        <v>4043</v>
      </c>
      <c r="AJ112" s="229"/>
    </row>
    <row r="113" spans="1:36">
      <c r="A113" s="217" t="s">
        <v>40</v>
      </c>
      <c r="B113" s="218" t="s">
        <v>3986</v>
      </c>
      <c r="C113" s="219" t="s">
        <v>3061</v>
      </c>
      <c r="D113" s="220" t="s">
        <v>3982</v>
      </c>
      <c r="E113" s="220" t="s">
        <v>3983</v>
      </c>
      <c r="F113" s="221" t="s">
        <v>2005</v>
      </c>
      <c r="G113" s="221" t="s">
        <v>1711</v>
      </c>
      <c r="H113" s="222">
        <v>36285</v>
      </c>
      <c r="I113" s="29">
        <f ca="1">DATEDIF(UkeoiT[[#This Row],[生年月日]],$S$2,"Y")</f>
        <v>26</v>
      </c>
      <c r="J113" s="224">
        <v>1300</v>
      </c>
      <c r="K113" s="224"/>
      <c r="L113" s="37">
        <v>260000</v>
      </c>
      <c r="M113" s="37">
        <f>IF(OR(UkeoiT[[#This Row],[標準報酬]]="",UkeoiT[[#This Row],[標準報酬]]=0),"",ROUNDUP(_xlfn.XLOOKUP(UkeoiT[[#This Row],[標準報酬]],HDATE23[月  額],HDATE23[健康保険],"",0,1)-0.5,0))</f>
        <v>13039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23790</v>
      </c>
      <c r="P113" s="225">
        <v>0</v>
      </c>
      <c r="Q113" s="57">
        <v>0</v>
      </c>
      <c r="R113" s="224">
        <f t="shared" si="3"/>
        <v>-1300</v>
      </c>
      <c r="S113" s="222">
        <v>47532</v>
      </c>
      <c r="T113" s="222"/>
      <c r="U113" s="219" t="s">
        <v>1712</v>
      </c>
      <c r="V113" s="29" t="s">
        <v>2521</v>
      </c>
      <c r="W113" s="27" t="s">
        <v>4523</v>
      </c>
      <c r="X113" s="284" t="s">
        <v>3326</v>
      </c>
      <c r="Y113" s="227"/>
      <c r="Z113" s="223">
        <v>45545</v>
      </c>
      <c r="AA113" s="245"/>
      <c r="AB113" s="226"/>
      <c r="AC113" s="221" t="s">
        <v>4086</v>
      </c>
      <c r="AD113" s="228"/>
      <c r="AE113" s="228"/>
      <c r="AF113" s="228"/>
      <c r="AG113" s="228"/>
      <c r="AH113" s="228"/>
      <c r="AI113" s="228" t="s">
        <v>4087</v>
      </c>
      <c r="AJ113" s="229"/>
    </row>
    <row r="114" spans="1:36">
      <c r="A114" s="217" t="s">
        <v>114</v>
      </c>
      <c r="B114" s="218" t="s">
        <v>4125</v>
      </c>
      <c r="C114" s="219"/>
      <c r="D114" s="220" t="s">
        <v>4124</v>
      </c>
      <c r="E114" s="220" t="s">
        <v>4147</v>
      </c>
      <c r="F114" s="221" t="s">
        <v>2005</v>
      </c>
      <c r="G114" s="221" t="s">
        <v>1711</v>
      </c>
      <c r="H114" s="222">
        <v>36218</v>
      </c>
      <c r="I114" s="29">
        <f ca="1">DATEDIF(UkeoiT[[#This Row],[生年月日]],$S$2,"Y")</f>
        <v>26</v>
      </c>
      <c r="J114" s="224">
        <v>1200</v>
      </c>
      <c r="K114" s="224"/>
      <c r="L114" s="37">
        <v>200000</v>
      </c>
      <c r="M114" s="37">
        <f>IF(OR(UkeoiT[[#This Row],[標準報酬]]="",UkeoiT[[#This Row],[標準報酬]]=0),"",ROUNDUP(_xlfn.XLOOKUP(UkeoiT[[#This Row],[標準報酬]],HDATE23[月  額],HDATE23[健康保険],"",0,1)-0.5,0))</f>
        <v>10030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5">
        <v>0</v>
      </c>
      <c r="Q114" s="57">
        <v>0</v>
      </c>
      <c r="R114" s="224">
        <f t="shared" si="3"/>
        <v>-1200</v>
      </c>
      <c r="S114" s="222">
        <v>45960</v>
      </c>
      <c r="T114" s="222"/>
      <c r="U114" s="219" t="s">
        <v>1712</v>
      </c>
      <c r="V114" s="29" t="s">
        <v>2521</v>
      </c>
      <c r="W114" s="27" t="s">
        <v>4141</v>
      </c>
      <c r="X114" s="284" t="s">
        <v>2411</v>
      </c>
      <c r="Y114" s="227">
        <v>45595</v>
      </c>
      <c r="Z114" s="223">
        <v>45600</v>
      </c>
      <c r="AA114" s="245">
        <v>45642</v>
      </c>
      <c r="AB114" s="226"/>
      <c r="AC114" s="221" t="s">
        <v>4143</v>
      </c>
      <c r="AD114" s="228"/>
      <c r="AE114" s="228"/>
      <c r="AF114" s="228"/>
      <c r="AG114" s="228"/>
      <c r="AH114" s="228"/>
      <c r="AI114" s="228" t="s">
        <v>4152</v>
      </c>
      <c r="AJ114" s="229" t="s">
        <v>4191</v>
      </c>
    </row>
    <row r="115" spans="1:36">
      <c r="A115" s="217" t="s">
        <v>114</v>
      </c>
      <c r="B115" s="218" t="s">
        <v>4126</v>
      </c>
      <c r="C115" s="219"/>
      <c r="D115" s="220" t="s">
        <v>4128</v>
      </c>
      <c r="E115" s="220" t="s">
        <v>4129</v>
      </c>
      <c r="F115" s="221" t="s">
        <v>2005</v>
      </c>
      <c r="G115" s="221" t="s">
        <v>1711</v>
      </c>
      <c r="H115" s="222">
        <v>37267</v>
      </c>
      <c r="I115" s="29">
        <f ca="1">DATEDIF(UkeoiT[[#This Row],[生年月日]],$S$2,"Y")</f>
        <v>23</v>
      </c>
      <c r="J115" s="224">
        <v>1200</v>
      </c>
      <c r="K115" s="224"/>
      <c r="L115" s="37">
        <v>200000</v>
      </c>
      <c r="M115" s="37">
        <f>IF(OR(UkeoiT[[#This Row],[標準報酬]]="",UkeoiT[[#This Row],[標準報酬]]=0),"",ROUNDUP(_xlfn.XLOOKUP(UkeoiT[[#This Row],[標準報酬]],HDATE23[月  額],HDATE23[健康保険],"",0,1)-0.5,0))</f>
        <v>10030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5">
        <v>0</v>
      </c>
      <c r="Q115" s="57">
        <v>0</v>
      </c>
      <c r="R115" s="224">
        <f t="shared" si="3"/>
        <v>-1200</v>
      </c>
      <c r="S115" s="222">
        <v>45960</v>
      </c>
      <c r="T115" s="222"/>
      <c r="U115" s="219" t="s">
        <v>1712</v>
      </c>
      <c r="V115" s="221" t="s">
        <v>208</v>
      </c>
      <c r="W115" s="220" t="s">
        <v>209</v>
      </c>
      <c r="X115" s="285" t="s">
        <v>4142</v>
      </c>
      <c r="Y115" s="227">
        <v>45595</v>
      </c>
      <c r="Z115" s="223">
        <v>45600</v>
      </c>
      <c r="AA115" s="245"/>
      <c r="AB115" s="226"/>
      <c r="AC115" s="221" t="s">
        <v>4143</v>
      </c>
      <c r="AD115" s="228"/>
      <c r="AE115" s="228"/>
      <c r="AF115" s="228"/>
      <c r="AG115" s="228"/>
      <c r="AH115" s="228"/>
      <c r="AI115" s="228" t="s">
        <v>4174</v>
      </c>
      <c r="AJ115" s="229" t="s">
        <v>4411</v>
      </c>
    </row>
    <row r="116" spans="1:36">
      <c r="A116" s="217" t="s">
        <v>114</v>
      </c>
      <c r="B116" s="218" t="s">
        <v>4153</v>
      </c>
      <c r="C116" s="219"/>
      <c r="D116" s="115" t="s">
        <v>4148</v>
      </c>
      <c r="E116" s="115" t="s">
        <v>4149</v>
      </c>
      <c r="F116" s="112" t="s">
        <v>2005</v>
      </c>
      <c r="G116" s="112" t="s">
        <v>1711</v>
      </c>
      <c r="H116" s="362">
        <v>36925</v>
      </c>
      <c r="I116" s="29">
        <f ca="1">DATEDIF(UkeoiT[[#This Row],[生年月日]],$S$2,"Y")</f>
        <v>24</v>
      </c>
      <c r="J116" s="224">
        <v>1200</v>
      </c>
      <c r="K116" s="224"/>
      <c r="L116" s="37">
        <v>200000</v>
      </c>
      <c r="M116" s="37">
        <f>IF(OR(UkeoiT[[#This Row],[標準報酬]]="",UkeoiT[[#This Row],[標準報酬]]=0),"",ROUNDUP(_xlfn.XLOOKUP(UkeoiT[[#This Row],[標準報酬]],HDATE23[月  額],HDATE23[健康保険],"",0,1)-0.5,0))</f>
        <v>10030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5"/>
      <c r="Q116" s="224"/>
      <c r="R116" s="224">
        <f t="shared" si="3"/>
        <v>-1200</v>
      </c>
      <c r="S116" s="222"/>
      <c r="T116" s="222"/>
      <c r="U116" s="114" t="s">
        <v>1712</v>
      </c>
      <c r="V116" s="80" t="s">
        <v>2521</v>
      </c>
      <c r="W116" s="115" t="s">
        <v>1738</v>
      </c>
      <c r="X116" s="115" t="s">
        <v>4154</v>
      </c>
      <c r="Y116" s="227"/>
      <c r="Z116" s="223">
        <v>45617</v>
      </c>
      <c r="AA116" s="245"/>
      <c r="AB116" s="226"/>
      <c r="AC116" s="221" t="s">
        <v>4205</v>
      </c>
      <c r="AD116" s="228"/>
      <c r="AE116" s="228"/>
      <c r="AF116" s="228"/>
      <c r="AG116" s="228"/>
      <c r="AH116" s="228"/>
      <c r="AI116" s="228" t="s">
        <v>4204</v>
      </c>
      <c r="AJ116" s="229" t="s">
        <v>4412</v>
      </c>
    </row>
    <row r="117" spans="1:36">
      <c r="A117" s="217" t="s">
        <v>40</v>
      </c>
      <c r="B117" s="218" t="s">
        <v>4260</v>
      </c>
      <c r="C117" s="219" t="s">
        <v>2773</v>
      </c>
      <c r="D117" s="220" t="s">
        <v>4256</v>
      </c>
      <c r="E117" s="220" t="s">
        <v>4257</v>
      </c>
      <c r="F117" s="221" t="s">
        <v>2005</v>
      </c>
      <c r="G117" s="221" t="s">
        <v>1768</v>
      </c>
      <c r="H117" s="222">
        <v>20408</v>
      </c>
      <c r="I117" s="29">
        <f ca="1">DATEDIF(UkeoiT[[#This Row],[生年月日]],$S$2,"Y")</f>
        <v>70</v>
      </c>
      <c r="J117" s="224">
        <v>1100</v>
      </c>
      <c r="K117" s="224"/>
      <c r="L117" s="37">
        <v>170000</v>
      </c>
      <c r="M117" s="37">
        <f>IF(OR(UkeoiT[[#This Row],[標準報酬]]="",UkeoiT[[#This Row],[標準報酬]]=0),"",ROUNDUP(_xlfn.XLOOKUP(UkeoiT[[#This Row],[標準報酬]],HDATE23[月  額],HDATE23[健康保険],"",0,1)-0.5,0))</f>
        <v>8525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 t="str">
        <f ca="1">IF(UkeoiT[[#This Row],[年齢]]&lt;=69,_xlfn.XLOOKUP(UkeoiT[[#This Row],[標準報酬]],HDATE23[月  額],HDATE23[厚生年金],"",0,1),"0")</f>
        <v>0</v>
      </c>
      <c r="P117" s="225">
        <v>0</v>
      </c>
      <c r="Q117" s="57">
        <v>0</v>
      </c>
      <c r="R117" s="224">
        <f t="shared" si="3"/>
        <v>-1100</v>
      </c>
      <c r="S117" s="222"/>
      <c r="T117" s="222"/>
      <c r="U117" s="27" t="s">
        <v>796</v>
      </c>
      <c r="V117" s="80" t="s">
        <v>2521</v>
      </c>
      <c r="W117" s="220" t="s">
        <v>4261</v>
      </c>
      <c r="X117" s="285" t="s">
        <v>4262</v>
      </c>
      <c r="Y117" s="227">
        <v>45667</v>
      </c>
      <c r="Z117" s="223">
        <v>45672</v>
      </c>
      <c r="AA117" s="245"/>
      <c r="AB117" s="226"/>
      <c r="AC117" s="221" t="s">
        <v>4283</v>
      </c>
      <c r="AD117" s="228"/>
      <c r="AE117" s="228"/>
      <c r="AF117" s="228"/>
      <c r="AG117" s="228"/>
      <c r="AH117" s="228"/>
      <c r="AI117" s="228" t="s">
        <v>4284</v>
      </c>
      <c r="AJ117" s="229"/>
    </row>
    <row r="118" spans="1:36">
      <c r="A118" s="337" t="s">
        <v>40</v>
      </c>
      <c r="B118" s="338" t="s">
        <v>4416</v>
      </c>
      <c r="C118" s="27" t="s">
        <v>3061</v>
      </c>
      <c r="D118" s="340" t="s">
        <v>4417</v>
      </c>
      <c r="E118" s="340" t="s">
        <v>4418</v>
      </c>
      <c r="F118" s="331" t="s">
        <v>4433</v>
      </c>
      <c r="G118" s="331" t="s">
        <v>44</v>
      </c>
      <c r="H118" s="333">
        <v>30130</v>
      </c>
      <c r="I118" s="29">
        <f ca="1">DATEDIF(UkeoiT[[#This Row],[生年月日]],$S$2,"Y")</f>
        <v>43</v>
      </c>
      <c r="J118" s="332">
        <v>1200</v>
      </c>
      <c r="K118" s="332"/>
      <c r="L118" s="57">
        <v>220000</v>
      </c>
      <c r="M118" s="37">
        <f>IF(OR(UkeoiT[[#This Row],[標準報酬]]="",UkeoiT[[#This Row],[標準報酬]]=0),"",ROUNDUP(_xlfn.XLOOKUP(UkeoiT[[#This Row],[標準報酬]],HDATE23[月  額],HDATE23[健康保険],"",0,1)-0.5,0))</f>
        <v>11033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118" s="57">
        <f ca="1">IF(UkeoiT[[#This Row],[年齢]]&lt;=69,_xlfn.XLOOKUP(UkeoiT[[#This Row],[標準報酬]],HDATE23[月  額],HDATE23[厚生年金],"",0,1),"0")</f>
        <v>20130</v>
      </c>
      <c r="P118" s="225">
        <v>0</v>
      </c>
      <c r="Q118" s="57">
        <v>0</v>
      </c>
      <c r="R118" s="332">
        <f t="shared" si="3"/>
        <v>-1200</v>
      </c>
      <c r="S118" s="333">
        <v>46205</v>
      </c>
      <c r="T118" s="333"/>
      <c r="U118" s="339" t="s">
        <v>1712</v>
      </c>
      <c r="V118" s="112" t="s">
        <v>2766</v>
      </c>
      <c r="W118" s="220" t="s">
        <v>4522</v>
      </c>
      <c r="X118" s="115" t="s">
        <v>2759</v>
      </c>
      <c r="Y118" s="341"/>
      <c r="Z118" s="223">
        <v>45707</v>
      </c>
      <c r="AA118" s="334"/>
      <c r="AB118" s="335"/>
      <c r="AC118" s="223">
        <v>45707</v>
      </c>
      <c r="AD118" s="336"/>
      <c r="AE118" s="336"/>
      <c r="AF118" s="336"/>
      <c r="AG118" s="336"/>
      <c r="AH118" s="336"/>
      <c r="AI118" s="416" t="s">
        <v>4527</v>
      </c>
      <c r="AJ118" s="229"/>
    </row>
    <row r="119" spans="1:36">
      <c r="A119" s="337" t="s">
        <v>40</v>
      </c>
      <c r="B119" s="218" t="s">
        <v>4465</v>
      </c>
      <c r="C119" s="219" t="s">
        <v>2773</v>
      </c>
      <c r="D119" s="220" t="s">
        <v>4444</v>
      </c>
      <c r="E119" s="220" t="s">
        <v>4445</v>
      </c>
      <c r="F119" s="331" t="s">
        <v>4433</v>
      </c>
      <c r="G119" s="221" t="s">
        <v>2540</v>
      </c>
      <c r="H119" s="222">
        <v>38663</v>
      </c>
      <c r="I119" s="29">
        <f ca="1">DATEDIF(UkeoiT[[#This Row],[生年月日]],$S$2,"Y")</f>
        <v>20</v>
      </c>
      <c r="J119" s="224">
        <v>982</v>
      </c>
      <c r="K119" s="224"/>
      <c r="L119" s="37">
        <v>180000</v>
      </c>
      <c r="M119" s="37">
        <f>IF(OR(UkeoiT[[#This Row],[標準報酬]]="",UkeoiT[[#This Row],[標準報酬]]=0),"",ROUNDUP(_xlfn.XLOOKUP(UkeoiT[[#This Row],[標準報酬]],HDATE23[月  額],HDATE23[健康保険],"",0,1)-0.5,0))</f>
        <v>9027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16470</v>
      </c>
      <c r="P119" s="225">
        <v>0</v>
      </c>
      <c r="Q119" s="57">
        <v>0</v>
      </c>
      <c r="R119" s="224">
        <f t="shared" si="3"/>
        <v>-982</v>
      </c>
      <c r="S119" s="222">
        <v>46049</v>
      </c>
      <c r="T119" s="222"/>
      <c r="U119" s="219" t="s">
        <v>2556</v>
      </c>
      <c r="V119" s="221" t="s">
        <v>208</v>
      </c>
      <c r="W119" s="220" t="s">
        <v>1621</v>
      </c>
      <c r="X119" s="285" t="s">
        <v>4462</v>
      </c>
      <c r="Y119" s="227"/>
      <c r="Z119" s="223">
        <v>45719</v>
      </c>
      <c r="AA119" s="245"/>
      <c r="AB119" s="226"/>
      <c r="AC119" s="223">
        <v>45719</v>
      </c>
      <c r="AD119" s="228"/>
      <c r="AE119" s="228"/>
      <c r="AF119" s="228"/>
      <c r="AG119" s="228"/>
      <c r="AH119" s="228"/>
      <c r="AI119" s="228" t="s">
        <v>4486</v>
      </c>
      <c r="AJ119" s="229"/>
    </row>
    <row r="120" spans="1:36">
      <c r="A120" s="337" t="s">
        <v>40</v>
      </c>
      <c r="B120" s="218" t="s">
        <v>4466</v>
      </c>
      <c r="C120" s="219" t="s">
        <v>2773</v>
      </c>
      <c r="D120" s="220" t="s">
        <v>4446</v>
      </c>
      <c r="E120" s="220" t="s">
        <v>4447</v>
      </c>
      <c r="F120" s="331" t="s">
        <v>4433</v>
      </c>
      <c r="G120" s="221" t="s">
        <v>2540</v>
      </c>
      <c r="H120" s="222">
        <v>36625</v>
      </c>
      <c r="I120" s="29">
        <f ca="1">DATEDIF(UkeoiT[[#This Row],[生年月日]],$S$2,"Y")</f>
        <v>25</v>
      </c>
      <c r="J120" s="224">
        <v>982</v>
      </c>
      <c r="K120" s="224"/>
      <c r="L120" s="37">
        <v>180000</v>
      </c>
      <c r="M120" s="37">
        <f>IF(OR(UkeoiT[[#This Row],[標準報酬]]="",UkeoiT[[#This Row],[標準報酬]]=0),"",ROUNDUP(_xlfn.XLOOKUP(UkeoiT[[#This Row],[標準報酬]],HDATE23[月  額],HDATE23[健康保険],"",0,1)-0.5,0))</f>
        <v>9027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16470</v>
      </c>
      <c r="P120" s="225">
        <v>0</v>
      </c>
      <c r="Q120" s="57">
        <v>0</v>
      </c>
      <c r="R120" s="224">
        <f t="shared" ref="R120:R127" si="4">P120-J120</f>
        <v>-982</v>
      </c>
      <c r="S120" s="222">
        <v>46049</v>
      </c>
      <c r="T120" s="222"/>
      <c r="U120" s="219" t="s">
        <v>2556</v>
      </c>
      <c r="V120" s="221" t="s">
        <v>208</v>
      </c>
      <c r="W120" s="220" t="s">
        <v>1621</v>
      </c>
      <c r="X120" s="285" t="s">
        <v>4462</v>
      </c>
      <c r="Y120" s="227"/>
      <c r="Z120" s="223">
        <v>45719</v>
      </c>
      <c r="AA120" s="245"/>
      <c r="AB120" s="226"/>
      <c r="AC120" s="223">
        <v>45719</v>
      </c>
      <c r="AD120" s="228"/>
      <c r="AE120" s="228"/>
      <c r="AF120" s="228"/>
      <c r="AG120" s="228"/>
      <c r="AH120" s="228"/>
      <c r="AI120" s="228" t="s">
        <v>4486</v>
      </c>
      <c r="AJ120" s="229"/>
    </row>
    <row r="121" spans="1:36">
      <c r="A121" s="337" t="s">
        <v>40</v>
      </c>
      <c r="B121" s="218" t="s">
        <v>4467</v>
      </c>
      <c r="C121" s="219" t="s">
        <v>2773</v>
      </c>
      <c r="D121" s="220" t="s">
        <v>4448</v>
      </c>
      <c r="E121" s="220" t="s">
        <v>4449</v>
      </c>
      <c r="F121" s="331" t="s">
        <v>4433</v>
      </c>
      <c r="G121" s="221" t="s">
        <v>2540</v>
      </c>
      <c r="H121" s="222">
        <v>38997</v>
      </c>
      <c r="I121" s="29">
        <f ca="1">DATEDIF(UkeoiT[[#This Row],[生年月日]],$S$2,"Y")</f>
        <v>19</v>
      </c>
      <c r="J121" s="224">
        <v>982</v>
      </c>
      <c r="K121" s="224"/>
      <c r="L121" s="37">
        <v>200000</v>
      </c>
      <c r="M121" s="37">
        <f>IF(OR(UkeoiT[[#This Row],[標準報酬]]="",UkeoiT[[#This Row],[標準報酬]]=0),"",ROUNDUP(_xlfn.XLOOKUP(UkeoiT[[#This Row],[標準報酬]],HDATE23[月  額],HDATE23[健康保険],"",0,1)-0.5,0))</f>
        <v>10030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18300</v>
      </c>
      <c r="P121" s="225">
        <v>0</v>
      </c>
      <c r="Q121" s="57">
        <v>0</v>
      </c>
      <c r="R121" s="224">
        <f t="shared" si="4"/>
        <v>-982</v>
      </c>
      <c r="S121" s="222">
        <v>46049</v>
      </c>
      <c r="T121" s="222"/>
      <c r="U121" s="219" t="s">
        <v>2556</v>
      </c>
      <c r="V121" s="221" t="s">
        <v>208</v>
      </c>
      <c r="W121" s="220" t="s">
        <v>1621</v>
      </c>
      <c r="X121" s="285" t="s">
        <v>4462</v>
      </c>
      <c r="Y121" s="227"/>
      <c r="Z121" s="223">
        <v>45719</v>
      </c>
      <c r="AA121" s="245"/>
      <c r="AB121" s="226"/>
      <c r="AC121" s="223">
        <v>45719</v>
      </c>
      <c r="AD121" s="228"/>
      <c r="AE121" s="228"/>
      <c r="AF121" s="228"/>
      <c r="AG121" s="228"/>
      <c r="AH121" s="228"/>
      <c r="AI121" s="228" t="s">
        <v>4486</v>
      </c>
      <c r="AJ121" s="229"/>
    </row>
    <row r="122" spans="1:36">
      <c r="A122" s="337" t="s">
        <v>40</v>
      </c>
      <c r="B122" s="218" t="s">
        <v>4468</v>
      </c>
      <c r="C122" s="219" t="s">
        <v>2773</v>
      </c>
      <c r="D122" s="220" t="s">
        <v>4450</v>
      </c>
      <c r="E122" s="220" t="s">
        <v>4451</v>
      </c>
      <c r="F122" s="331" t="s">
        <v>4433</v>
      </c>
      <c r="G122" s="221" t="s">
        <v>2540</v>
      </c>
      <c r="H122" s="222">
        <v>38805</v>
      </c>
      <c r="I122" s="29">
        <f ca="1">DATEDIF(UkeoiT[[#This Row],[生年月日]],$S$2,"Y")</f>
        <v>19</v>
      </c>
      <c r="J122" s="224">
        <v>982</v>
      </c>
      <c r="K122" s="224"/>
      <c r="L122" s="37">
        <v>220000</v>
      </c>
      <c r="M122" s="37">
        <f>IF(OR(UkeoiT[[#This Row],[標準報酬]]="",UkeoiT[[#This Row],[標準報酬]]=0),"",ROUNDUP(_xlfn.XLOOKUP(UkeoiT[[#This Row],[標準報酬]],HDATE23[月  額],HDATE23[健康保険],"",0,1)-0.5,0))</f>
        <v>11033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20130</v>
      </c>
      <c r="P122" s="225">
        <v>0</v>
      </c>
      <c r="Q122" s="57">
        <v>0</v>
      </c>
      <c r="R122" s="224">
        <f t="shared" si="4"/>
        <v>-982</v>
      </c>
      <c r="S122" s="222">
        <v>46049</v>
      </c>
      <c r="T122" s="222"/>
      <c r="U122" s="219" t="s">
        <v>2556</v>
      </c>
      <c r="V122" s="221" t="s">
        <v>208</v>
      </c>
      <c r="W122" s="220" t="s">
        <v>1621</v>
      </c>
      <c r="X122" s="285" t="s">
        <v>4463</v>
      </c>
      <c r="Y122" s="227"/>
      <c r="Z122" s="223">
        <v>45719</v>
      </c>
      <c r="AA122" s="245"/>
      <c r="AB122" s="226"/>
      <c r="AC122" s="223">
        <v>45719</v>
      </c>
      <c r="AD122" s="228"/>
      <c r="AE122" s="228"/>
      <c r="AF122" s="228"/>
      <c r="AG122" s="228"/>
      <c r="AH122" s="228"/>
      <c r="AI122" s="228" t="s">
        <v>4486</v>
      </c>
      <c r="AJ122" s="229"/>
    </row>
    <row r="123" spans="1:36">
      <c r="A123" s="337" t="s">
        <v>40</v>
      </c>
      <c r="B123" s="218" t="s">
        <v>4469</v>
      </c>
      <c r="C123" s="219" t="s">
        <v>2773</v>
      </c>
      <c r="D123" s="220" t="s">
        <v>4452</v>
      </c>
      <c r="E123" s="220" t="s">
        <v>4453</v>
      </c>
      <c r="F123" s="331" t="s">
        <v>4433</v>
      </c>
      <c r="G123" s="221" t="s">
        <v>2540</v>
      </c>
      <c r="H123" s="222">
        <v>38683</v>
      </c>
      <c r="I123" s="29">
        <f ca="1">DATEDIF(UkeoiT[[#This Row],[生年月日]],$S$2,"Y")</f>
        <v>20</v>
      </c>
      <c r="J123" s="224">
        <v>982</v>
      </c>
      <c r="K123" s="224"/>
      <c r="L123" s="37">
        <v>180000</v>
      </c>
      <c r="M123" s="37">
        <f>IF(OR(UkeoiT[[#This Row],[標準報酬]]="",UkeoiT[[#This Row],[標準報酬]]=0),"",ROUNDUP(_xlfn.XLOOKUP(UkeoiT[[#This Row],[標準報酬]],HDATE23[月  額],HDATE23[健康保険],"",0,1)-0.5,0))</f>
        <v>9027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16470</v>
      </c>
      <c r="P123" s="225">
        <v>0</v>
      </c>
      <c r="Q123" s="57">
        <v>0</v>
      </c>
      <c r="R123" s="224">
        <f t="shared" si="4"/>
        <v>-982</v>
      </c>
      <c r="S123" s="222">
        <v>46049</v>
      </c>
      <c r="T123" s="222"/>
      <c r="U123" s="219" t="s">
        <v>2556</v>
      </c>
      <c r="V123" s="221" t="s">
        <v>208</v>
      </c>
      <c r="W123" s="220" t="s">
        <v>1621</v>
      </c>
      <c r="X123" s="285" t="s">
        <v>4463</v>
      </c>
      <c r="Y123" s="227"/>
      <c r="Z123" s="223">
        <v>45719</v>
      </c>
      <c r="AA123" s="245"/>
      <c r="AB123" s="226"/>
      <c r="AC123" s="223">
        <v>45719</v>
      </c>
      <c r="AD123" s="228"/>
      <c r="AE123" s="228"/>
      <c r="AF123" s="228"/>
      <c r="AG123" s="228"/>
      <c r="AH123" s="228"/>
      <c r="AI123" s="228" t="s">
        <v>4486</v>
      </c>
      <c r="AJ123" s="229"/>
    </row>
    <row r="124" spans="1:36">
      <c r="A124" s="337" t="s">
        <v>40</v>
      </c>
      <c r="B124" s="218" t="s">
        <v>4470</v>
      </c>
      <c r="C124" s="219" t="s">
        <v>2773</v>
      </c>
      <c r="D124" s="220" t="s">
        <v>4454</v>
      </c>
      <c r="E124" s="220" t="s">
        <v>4455</v>
      </c>
      <c r="F124" s="331" t="s">
        <v>4433</v>
      </c>
      <c r="G124" s="221" t="s">
        <v>2540</v>
      </c>
      <c r="H124" s="222">
        <v>38554</v>
      </c>
      <c r="I124" s="29">
        <f ca="1">DATEDIF(UkeoiT[[#This Row],[生年月日]],$S$2,"Y")</f>
        <v>20</v>
      </c>
      <c r="J124" s="224">
        <v>982</v>
      </c>
      <c r="K124" s="224"/>
      <c r="L124" s="37">
        <v>190000</v>
      </c>
      <c r="M124" s="37">
        <f>IF(OR(UkeoiT[[#This Row],[標準報酬]]="",UkeoiT[[#This Row],[標準報酬]]=0),"",ROUNDUP(_xlfn.XLOOKUP(UkeoiT[[#This Row],[標準報酬]],HDATE23[月  額],HDATE23[健康保険],"",0,1)-0.5,0))</f>
        <v>9528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17385</v>
      </c>
      <c r="P124" s="225">
        <v>0</v>
      </c>
      <c r="Q124" s="57">
        <v>0</v>
      </c>
      <c r="R124" s="224">
        <f t="shared" si="4"/>
        <v>-982</v>
      </c>
      <c r="S124" s="222">
        <v>46049</v>
      </c>
      <c r="T124" s="222"/>
      <c r="U124" s="219" t="s">
        <v>2556</v>
      </c>
      <c r="V124" s="221" t="s">
        <v>208</v>
      </c>
      <c r="W124" s="220" t="s">
        <v>1621</v>
      </c>
      <c r="X124" s="285" t="s">
        <v>4463</v>
      </c>
      <c r="Y124" s="227"/>
      <c r="Z124" s="223">
        <v>45719</v>
      </c>
      <c r="AA124" s="245"/>
      <c r="AB124" s="226"/>
      <c r="AC124" s="223">
        <v>45719</v>
      </c>
      <c r="AD124" s="228"/>
      <c r="AE124" s="228"/>
      <c r="AF124" s="228"/>
      <c r="AG124" s="228"/>
      <c r="AH124" s="228"/>
      <c r="AI124" s="228" t="s">
        <v>4486</v>
      </c>
      <c r="AJ124" s="229"/>
    </row>
    <row r="125" spans="1:36">
      <c r="A125" s="337" t="s">
        <v>40</v>
      </c>
      <c r="B125" s="218" t="s">
        <v>4471</v>
      </c>
      <c r="C125" s="219" t="s">
        <v>2773</v>
      </c>
      <c r="D125" s="220" t="s">
        <v>4456</v>
      </c>
      <c r="E125" s="220" t="s">
        <v>4457</v>
      </c>
      <c r="F125" s="331" t="s">
        <v>4433</v>
      </c>
      <c r="G125" s="221" t="s">
        <v>2540</v>
      </c>
      <c r="H125" s="222">
        <v>38920</v>
      </c>
      <c r="I125" s="29">
        <f ca="1">DATEDIF(UkeoiT[[#This Row],[生年月日]],$S$2,"Y")</f>
        <v>19</v>
      </c>
      <c r="J125" s="224">
        <v>982</v>
      </c>
      <c r="K125" s="224"/>
      <c r="L125" s="37">
        <v>200000</v>
      </c>
      <c r="M125" s="37">
        <f>IF(OR(UkeoiT[[#This Row],[標準報酬]]="",UkeoiT[[#This Row],[標準報酬]]=0),"",ROUNDUP(_xlfn.XLOOKUP(UkeoiT[[#This Row],[標準報酬]],HDATE23[月  額],HDATE23[健康保険],"",0,1)-0.5,0))</f>
        <v>10030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18300</v>
      </c>
      <c r="P125" s="225">
        <v>0</v>
      </c>
      <c r="Q125" s="57">
        <v>0</v>
      </c>
      <c r="R125" s="224">
        <f t="shared" si="4"/>
        <v>-982</v>
      </c>
      <c r="S125" s="222">
        <v>46049</v>
      </c>
      <c r="T125" s="222"/>
      <c r="U125" s="219" t="s">
        <v>2556</v>
      </c>
      <c r="V125" s="221" t="s">
        <v>208</v>
      </c>
      <c r="W125" s="220" t="s">
        <v>1621</v>
      </c>
      <c r="X125" s="285" t="s">
        <v>4464</v>
      </c>
      <c r="Y125" s="227"/>
      <c r="Z125" s="223">
        <v>45719</v>
      </c>
      <c r="AA125" s="245"/>
      <c r="AB125" s="226"/>
      <c r="AC125" s="223">
        <v>45719</v>
      </c>
      <c r="AD125" s="228"/>
      <c r="AE125" s="228"/>
      <c r="AF125" s="228"/>
      <c r="AG125" s="228"/>
      <c r="AH125" s="228"/>
      <c r="AI125" s="228" t="s">
        <v>4486</v>
      </c>
      <c r="AJ125" s="229"/>
    </row>
    <row r="126" spans="1:36">
      <c r="A126" s="337" t="s">
        <v>40</v>
      </c>
      <c r="B126" s="218" t="s">
        <v>4472</v>
      </c>
      <c r="C126" s="219" t="s">
        <v>2773</v>
      </c>
      <c r="D126" s="220" t="s">
        <v>4458</v>
      </c>
      <c r="E126" s="220" t="s">
        <v>4459</v>
      </c>
      <c r="F126" s="331" t="s">
        <v>4433</v>
      </c>
      <c r="G126" s="221" t="s">
        <v>2540</v>
      </c>
      <c r="H126" s="222">
        <v>38707</v>
      </c>
      <c r="I126" s="29">
        <f ca="1">DATEDIF(UkeoiT[[#This Row],[生年月日]],$S$2,"Y")</f>
        <v>19</v>
      </c>
      <c r="J126" s="224">
        <v>982</v>
      </c>
      <c r="K126" s="224"/>
      <c r="L126" s="37">
        <v>190000</v>
      </c>
      <c r="M126" s="37">
        <f>IF(OR(UkeoiT[[#This Row],[標準報酬]]="",UkeoiT[[#This Row],[標準報酬]]=0),"",ROUNDUP(_xlfn.XLOOKUP(UkeoiT[[#This Row],[標準報酬]],HDATE23[月  額],HDATE23[健康保険],"",0,1)-0.5,0))</f>
        <v>9528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17385</v>
      </c>
      <c r="P126" s="225">
        <v>0</v>
      </c>
      <c r="Q126" s="57">
        <v>0</v>
      </c>
      <c r="R126" s="224">
        <f t="shared" si="4"/>
        <v>-982</v>
      </c>
      <c r="S126" s="222">
        <v>46049</v>
      </c>
      <c r="T126" s="222"/>
      <c r="U126" s="219" t="s">
        <v>2556</v>
      </c>
      <c r="V126" s="221" t="s">
        <v>208</v>
      </c>
      <c r="W126" s="220" t="s">
        <v>1621</v>
      </c>
      <c r="X126" s="285" t="s">
        <v>4464</v>
      </c>
      <c r="Y126" s="227"/>
      <c r="Z126" s="223">
        <v>45719</v>
      </c>
      <c r="AA126" s="245"/>
      <c r="AB126" s="226"/>
      <c r="AC126" s="223">
        <v>45719</v>
      </c>
      <c r="AD126" s="228"/>
      <c r="AE126" s="228"/>
      <c r="AF126" s="228"/>
      <c r="AG126" s="228"/>
      <c r="AH126" s="228"/>
      <c r="AI126" s="228" t="s">
        <v>4486</v>
      </c>
      <c r="AJ126" s="229"/>
    </row>
    <row r="127" spans="1:36">
      <c r="A127" s="337" t="s">
        <v>40</v>
      </c>
      <c r="B127" s="218" t="s">
        <v>4473</v>
      </c>
      <c r="C127" s="219" t="s">
        <v>2773</v>
      </c>
      <c r="D127" s="220" t="s">
        <v>4460</v>
      </c>
      <c r="E127" s="220" t="s">
        <v>4461</v>
      </c>
      <c r="F127" s="331" t="s">
        <v>4433</v>
      </c>
      <c r="G127" s="221" t="s">
        <v>2540</v>
      </c>
      <c r="H127" s="222">
        <v>39153</v>
      </c>
      <c r="I127" s="29">
        <f ca="1">DATEDIF(UkeoiT[[#This Row],[生年月日]],$S$2,"Y")</f>
        <v>18</v>
      </c>
      <c r="J127" s="224">
        <v>982</v>
      </c>
      <c r="K127" s="224"/>
      <c r="L127" s="37">
        <v>200000</v>
      </c>
      <c r="M127" s="37">
        <f>IF(OR(UkeoiT[[#This Row],[標準報酬]]="",UkeoiT[[#This Row],[標準報酬]]=0),"",ROUNDUP(_xlfn.XLOOKUP(UkeoiT[[#This Row],[標準報酬]],HDATE23[月  額],HDATE23[健康保険],"",0,1)-0.5,0))</f>
        <v>10030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18300</v>
      </c>
      <c r="P127" s="225">
        <v>0</v>
      </c>
      <c r="Q127" s="57">
        <v>0</v>
      </c>
      <c r="R127" s="224">
        <f t="shared" si="4"/>
        <v>-982</v>
      </c>
      <c r="S127" s="222">
        <v>46049</v>
      </c>
      <c r="T127" s="222"/>
      <c r="U127" s="219" t="s">
        <v>2556</v>
      </c>
      <c r="V127" s="221" t="s">
        <v>208</v>
      </c>
      <c r="W127" s="220" t="s">
        <v>1621</v>
      </c>
      <c r="X127" s="285" t="s">
        <v>4464</v>
      </c>
      <c r="Y127" s="227"/>
      <c r="Z127" s="223">
        <v>45719</v>
      </c>
      <c r="AA127" s="245"/>
      <c r="AB127" s="226"/>
      <c r="AC127" s="223">
        <v>45719</v>
      </c>
      <c r="AD127" s="228"/>
      <c r="AE127" s="228"/>
      <c r="AF127" s="228"/>
      <c r="AG127" s="228"/>
      <c r="AH127" s="228"/>
      <c r="AI127" s="228" t="s">
        <v>4486</v>
      </c>
      <c r="AJ127" s="229"/>
    </row>
    <row r="128" spans="1:36">
      <c r="A128" s="217" t="s">
        <v>40</v>
      </c>
      <c r="B128" s="218" t="s">
        <v>4525</v>
      </c>
      <c r="C128" s="219" t="s">
        <v>3061</v>
      </c>
      <c r="D128" s="220" t="s">
        <v>3504</v>
      </c>
      <c r="E128" s="220" t="s">
        <v>3505</v>
      </c>
      <c r="F128" s="221" t="s">
        <v>2005</v>
      </c>
      <c r="G128" s="221" t="s">
        <v>1711</v>
      </c>
      <c r="H128" s="222">
        <v>36997</v>
      </c>
      <c r="I128" s="221">
        <f ca="1">DATEDIF(UkeoiT[[#This Row],[生年月日]],$S$2,"Y")</f>
        <v>24</v>
      </c>
      <c r="J128" s="224">
        <v>1200</v>
      </c>
      <c r="K128" s="224"/>
      <c r="L128" s="37">
        <v>220000</v>
      </c>
      <c r="M128" s="37">
        <f>IF(OR(UkeoiT[[#This Row],[標準報酬]]="",UkeoiT[[#This Row],[標準報酬]]=0),"",ROUNDUP(_xlfn.XLOOKUP(UkeoiT[[#This Row],[標準報酬]],HDATE23[月  額],HDATE23[健康保険],"",0,1)-0.5,0))</f>
        <v>11033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20130</v>
      </c>
      <c r="P128" s="225"/>
      <c r="Q128" s="224"/>
      <c r="R128" s="224">
        <f>P128-J128</f>
        <v>-1200</v>
      </c>
      <c r="S128" s="222">
        <v>46368</v>
      </c>
      <c r="T128" s="222"/>
      <c r="U128" s="219" t="s">
        <v>1712</v>
      </c>
      <c r="V128" s="112" t="s">
        <v>2766</v>
      </c>
      <c r="W128" s="220" t="s">
        <v>4522</v>
      </c>
      <c r="X128" s="115" t="s">
        <v>2759</v>
      </c>
      <c r="Y128" s="227"/>
      <c r="Z128" s="223">
        <v>45742</v>
      </c>
      <c r="AA128" s="245"/>
      <c r="AB128" s="226"/>
      <c r="AC128" s="223">
        <v>45742</v>
      </c>
      <c r="AD128" s="228"/>
      <c r="AE128" s="228"/>
      <c r="AF128" s="228"/>
      <c r="AG128" s="228"/>
      <c r="AH128" s="228"/>
      <c r="AI128" s="228" t="s">
        <v>3691</v>
      </c>
      <c r="AJ128" s="229"/>
    </row>
    <row r="129" spans="1:42" s="490" customFormat="1">
      <c r="A129" s="472" t="s">
        <v>114</v>
      </c>
      <c r="B129" s="473" t="s">
        <v>4526</v>
      </c>
      <c r="C129" s="474" t="s">
        <v>3061</v>
      </c>
      <c r="D129" s="475" t="s">
        <v>4501</v>
      </c>
      <c r="E129" s="475" t="s">
        <v>4502</v>
      </c>
      <c r="F129" s="476" t="s">
        <v>2005</v>
      </c>
      <c r="G129" s="476" t="s">
        <v>1711</v>
      </c>
      <c r="H129" s="477">
        <v>36548</v>
      </c>
      <c r="I129" s="478">
        <f ca="1">DATEDIF(UkeoiT[[#This Row],[生年月日]],$S$2,"Y")</f>
        <v>25</v>
      </c>
      <c r="J129" s="479">
        <v>1200</v>
      </c>
      <c r="K129" s="479"/>
      <c r="L129" s="480">
        <v>190000</v>
      </c>
      <c r="M129" s="37">
        <f>IF(OR(UkeoiT[[#This Row],[標準報酬]]="",UkeoiT[[#This Row],[標準報酬]]=0),"",ROUNDUP(_xlfn.XLOOKUP(UkeoiT[[#This Row],[標準報酬]],HDATE23[月  額],HDATE23[健康保険],"",0,1)-0.5,0))</f>
        <v>9528</v>
      </c>
      <c r="N129" s="480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0">
        <f ca="1">IF(UkeoiT[[#This Row],[年齢]]&lt;=69,_xlfn.XLOOKUP(UkeoiT[[#This Row],[標準報酬]],HDATE23[月  額],HDATE23[厚生年金],"",0,1),"0")</f>
        <v>17385</v>
      </c>
      <c r="P129" s="481"/>
      <c r="Q129" s="479"/>
      <c r="R129" s="479">
        <f>P129-J129</f>
        <v>-1200</v>
      </c>
      <c r="S129" s="477">
        <v>46837</v>
      </c>
      <c r="T129" s="477"/>
      <c r="U129" s="474" t="s">
        <v>1712</v>
      </c>
      <c r="V129" s="476" t="s">
        <v>2766</v>
      </c>
      <c r="W129" s="475" t="s">
        <v>4522</v>
      </c>
      <c r="X129" s="482" t="s">
        <v>2759</v>
      </c>
      <c r="Y129" s="483"/>
      <c r="Z129" s="484">
        <v>45748</v>
      </c>
      <c r="AA129" s="485"/>
      <c r="AB129" s="486"/>
      <c r="AC129" s="484">
        <v>45748</v>
      </c>
      <c r="AD129" s="487"/>
      <c r="AE129" s="487"/>
      <c r="AF129" s="487"/>
      <c r="AG129" s="487"/>
      <c r="AH129" s="487"/>
      <c r="AI129" s="488" t="s">
        <v>4559</v>
      </c>
      <c r="AJ129" s="489"/>
    </row>
    <row r="130" spans="1:42">
      <c r="A130" s="217" t="s">
        <v>40</v>
      </c>
      <c r="B130" s="218" t="s">
        <v>4549</v>
      </c>
      <c r="C130" s="219" t="s">
        <v>3061</v>
      </c>
      <c r="D130" s="220" t="s">
        <v>4518</v>
      </c>
      <c r="E130" s="220" t="s">
        <v>4519</v>
      </c>
      <c r="F130" s="221" t="s">
        <v>2005</v>
      </c>
      <c r="G130" s="221" t="s">
        <v>1711</v>
      </c>
      <c r="H130" s="222">
        <v>37712</v>
      </c>
      <c r="I130" s="29">
        <f ca="1">DATEDIF(UkeoiT[[#This Row],[生年月日]],$S$2,"Y")</f>
        <v>22</v>
      </c>
      <c r="J130" s="224">
        <v>1200</v>
      </c>
      <c r="K130" s="224"/>
      <c r="L130" s="37">
        <v>190000</v>
      </c>
      <c r="M130" s="37">
        <f>IF(OR(UkeoiT[[#This Row],[標準報酬]]="",UkeoiT[[#This Row],[標準報酬]]=0),"",ROUNDUP(_xlfn.XLOOKUP(UkeoiT[[#This Row],[標準報酬]],HDATE23[月  額],HDATE23[健康保険],"",0,1)-0.5,0))</f>
        <v>9528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5"/>
      <c r="Q130" s="224"/>
      <c r="R130" s="224">
        <f>P130-J130</f>
        <v>-1200</v>
      </c>
      <c r="S130" s="222">
        <v>46852</v>
      </c>
      <c r="T130" s="222"/>
      <c r="U130" s="219" t="s">
        <v>1712</v>
      </c>
      <c r="V130" s="221" t="s">
        <v>2521</v>
      </c>
      <c r="W130" s="220" t="s">
        <v>4521</v>
      </c>
      <c r="X130" s="285" t="s">
        <v>4520</v>
      </c>
      <c r="Y130" s="227"/>
      <c r="Z130" s="223">
        <v>45763</v>
      </c>
      <c r="AA130" s="245"/>
      <c r="AB130" s="226"/>
      <c r="AC130" s="223">
        <v>45763</v>
      </c>
      <c r="AD130" s="228"/>
      <c r="AE130" s="228"/>
      <c r="AF130" s="228"/>
      <c r="AG130" s="228"/>
      <c r="AH130" s="228"/>
      <c r="AI130" s="228" t="s">
        <v>3732</v>
      </c>
      <c r="AJ130" s="229"/>
    </row>
    <row r="131" spans="1:42">
      <c r="A131" s="217" t="s">
        <v>40</v>
      </c>
      <c r="B131" s="218" t="s">
        <v>4550</v>
      </c>
      <c r="C131" s="219" t="s">
        <v>3061</v>
      </c>
      <c r="D131" s="220" t="s">
        <v>4552</v>
      </c>
      <c r="E131" s="220" t="s">
        <v>4551</v>
      </c>
      <c r="F131" s="221" t="s">
        <v>2005</v>
      </c>
      <c r="G131" s="221" t="s">
        <v>1768</v>
      </c>
      <c r="H131" s="222">
        <v>29806</v>
      </c>
      <c r="I131" s="29">
        <f ca="1">DATEDIF(UkeoiT[[#This Row],[生年月日]],$S$2,"Y")</f>
        <v>44</v>
      </c>
      <c r="J131" s="224">
        <v>1100</v>
      </c>
      <c r="K131" s="224"/>
      <c r="L131" s="37">
        <v>170000</v>
      </c>
      <c r="M131" s="37">
        <f>IF(OR(UkeoiT[[#This Row],[標準報酬]]="",UkeoiT[[#This Row],[標準報酬]]=0),"",ROUNDUP(_xlfn.XLOOKUP(UkeoiT[[#This Row],[標準報酬]],HDATE23[月  額],HDATE23[健康保険],"",0,1)-0.5,0))</f>
        <v>8525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5"/>
      <c r="Q131" s="224"/>
      <c r="R131" s="224">
        <f>P131-J131</f>
        <v>-1100</v>
      </c>
      <c r="S131" s="222">
        <v>46001</v>
      </c>
      <c r="T131" s="222"/>
      <c r="U131" s="219" t="s">
        <v>4553</v>
      </c>
      <c r="V131" s="221" t="s">
        <v>2521</v>
      </c>
      <c r="W131" s="220" t="s">
        <v>4717</v>
      </c>
      <c r="X131" s="285" t="s">
        <v>4554</v>
      </c>
      <c r="Y131" s="227"/>
      <c r="Z131" s="223">
        <v>45763</v>
      </c>
      <c r="AA131" s="245"/>
      <c r="AB131" s="226"/>
      <c r="AC131" s="223">
        <v>45763</v>
      </c>
      <c r="AD131" s="228"/>
      <c r="AE131" s="228"/>
      <c r="AF131" s="228"/>
      <c r="AG131" s="228"/>
      <c r="AH131" s="228"/>
      <c r="AI131" s="228" t="s">
        <v>2656</v>
      </c>
      <c r="AJ131" s="229"/>
    </row>
    <row r="132" spans="1:42">
      <c r="A132" s="217" t="s">
        <v>114</v>
      </c>
      <c r="B132" s="218" t="s">
        <v>4565</v>
      </c>
      <c r="C132" s="219"/>
      <c r="D132" s="220" t="s">
        <v>430</v>
      </c>
      <c r="E132" s="220" t="s">
        <v>431</v>
      </c>
      <c r="F132" s="221" t="s">
        <v>275</v>
      </c>
      <c r="G132" s="221" t="s">
        <v>44</v>
      </c>
      <c r="H132" s="222">
        <v>35010</v>
      </c>
      <c r="I132" s="29">
        <f ca="1">DATEDIF(UkeoiT[[#This Row],[生年月日]],$S$2,"Y")</f>
        <v>30</v>
      </c>
      <c r="J132" s="224">
        <v>1050</v>
      </c>
      <c r="K132" s="224"/>
      <c r="L132" s="37">
        <v>134000</v>
      </c>
      <c r="M132" s="37">
        <f>IF(OR(UkeoiT[[#This Row],[標準報酬]]="",UkeoiT[[#This Row],[標準報酬]]=0),"",ROUNDUP(_xlfn.XLOOKUP(UkeoiT[[#This Row],[標準報酬]],HDATE23[月  額],HDATE23[健康保険],"",0,1)-0.5,0))</f>
        <v>6720</v>
      </c>
      <c r="N132" s="37">
        <v>0</v>
      </c>
      <c r="O132" s="37">
        <v>12261</v>
      </c>
      <c r="P132" s="225">
        <v>0</v>
      </c>
      <c r="Q132" s="224"/>
      <c r="R132" s="224"/>
      <c r="S132" s="222">
        <v>46205</v>
      </c>
      <c r="T132" s="222"/>
      <c r="U132" s="219" t="s">
        <v>277</v>
      </c>
      <c r="V132" s="221" t="s">
        <v>760</v>
      </c>
      <c r="W132" s="220" t="s">
        <v>4608</v>
      </c>
      <c r="X132" s="285" t="s">
        <v>4566</v>
      </c>
      <c r="Y132" s="227"/>
      <c r="Z132" s="223">
        <v>45798</v>
      </c>
      <c r="AA132" s="245">
        <v>45926</v>
      </c>
      <c r="AB132" s="226"/>
      <c r="AC132" s="223">
        <v>45798</v>
      </c>
      <c r="AD132" s="230"/>
      <c r="AE132" s="228"/>
      <c r="AF132" s="228"/>
      <c r="AG132" s="228"/>
      <c r="AH132" s="228"/>
      <c r="AI132" s="228"/>
      <c r="AJ132" s="465" t="s">
        <v>4567</v>
      </c>
    </row>
    <row r="133" spans="1:42">
      <c r="A133" s="217" t="s">
        <v>40</v>
      </c>
      <c r="B133" s="218" t="s">
        <v>4704</v>
      </c>
      <c r="C133" s="219" t="s">
        <v>3061</v>
      </c>
      <c r="D133" s="220" t="s">
        <v>4705</v>
      </c>
      <c r="E133" s="220" t="s">
        <v>4706</v>
      </c>
      <c r="F133" s="221" t="s">
        <v>2005</v>
      </c>
      <c r="G133" s="221" t="s">
        <v>44</v>
      </c>
      <c r="H133" s="222">
        <v>36630</v>
      </c>
      <c r="I133" s="29">
        <f ca="1">DATEDIF(UkeoiT[[#This Row],[生年月日]],$S$2,"Y")</f>
        <v>25</v>
      </c>
      <c r="J133" s="224">
        <v>1200</v>
      </c>
      <c r="K133" s="224"/>
      <c r="L133" s="37">
        <v>190000</v>
      </c>
      <c r="M133" s="37">
        <f>IF(OR(UkeoiT[[#This Row],[標準報酬]]="",UkeoiT[[#This Row],[標準報酬]]=0),"",ROUNDUP(_xlfn.XLOOKUP(UkeoiT[[#This Row],[標準報酬]],HDATE23[月  額],HDATE23[健康保険],"",0,1)-0.5,0))</f>
        <v>9528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5">
        <v>0</v>
      </c>
      <c r="Q133" s="224"/>
      <c r="R133" s="224"/>
      <c r="S133" s="222">
        <v>46889</v>
      </c>
      <c r="T133" s="222"/>
      <c r="U133" s="219" t="s">
        <v>1712</v>
      </c>
      <c r="V133" s="29" t="s">
        <v>208</v>
      </c>
      <c r="W133" s="303" t="s">
        <v>1714</v>
      </c>
      <c r="X133" s="287" t="s">
        <v>4707</v>
      </c>
      <c r="Y133" s="227"/>
      <c r="Z133" s="223">
        <v>45797</v>
      </c>
      <c r="AA133" s="245"/>
      <c r="AB133" s="226"/>
      <c r="AC133" s="223">
        <v>45797</v>
      </c>
      <c r="AD133" s="228"/>
      <c r="AE133" s="228"/>
      <c r="AF133" s="228"/>
      <c r="AG133" s="228"/>
      <c r="AH133" s="228"/>
      <c r="AI133" s="230" t="s">
        <v>4729</v>
      </c>
      <c r="AJ133" s="229"/>
    </row>
    <row r="134" spans="1:42">
      <c r="A134" s="217" t="s">
        <v>40</v>
      </c>
      <c r="B134" s="218" t="s">
        <v>4714</v>
      </c>
      <c r="C134" s="219" t="s">
        <v>3061</v>
      </c>
      <c r="D134" s="220" t="s">
        <v>4708</v>
      </c>
      <c r="E134" s="220" t="s">
        <v>4709</v>
      </c>
      <c r="F134" s="221" t="s">
        <v>2005</v>
      </c>
      <c r="G134" s="221" t="s">
        <v>44</v>
      </c>
      <c r="H134" s="222">
        <v>37044</v>
      </c>
      <c r="I134" s="29">
        <f ca="1">DATEDIF(UkeoiT[[#This Row],[生年月日]],$S$2,"Y")</f>
        <v>24</v>
      </c>
      <c r="J134" s="224">
        <v>1200</v>
      </c>
      <c r="K134" s="224"/>
      <c r="L134" s="37">
        <v>190000</v>
      </c>
      <c r="M134" s="37">
        <f>IF(OR(UkeoiT[[#This Row],[標準報酬]]="",UkeoiT[[#This Row],[標準報酬]]=0),"",ROUNDUP(_xlfn.XLOOKUP(UkeoiT[[#This Row],[標準報酬]],HDATE23[月  額],HDATE23[健康保険],"",0,1)-0.5,0))</f>
        <v>9528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5">
        <v>0</v>
      </c>
      <c r="Q134" s="224"/>
      <c r="R134" s="224">
        <f t="shared" ref="R134:R144" si="5">P134-J134</f>
        <v>-1200</v>
      </c>
      <c r="S134" s="222">
        <v>46889</v>
      </c>
      <c r="T134" s="222"/>
      <c r="U134" s="219" t="s">
        <v>1712</v>
      </c>
      <c r="V134" s="221" t="s">
        <v>208</v>
      </c>
      <c r="W134" s="469" t="s">
        <v>1714</v>
      </c>
      <c r="X134" s="466" t="s">
        <v>4707</v>
      </c>
      <c r="Y134" s="227"/>
      <c r="Z134" s="223">
        <v>45797</v>
      </c>
      <c r="AA134" s="245"/>
      <c r="AB134" s="226"/>
      <c r="AC134" s="223">
        <v>45797</v>
      </c>
      <c r="AD134" s="228"/>
      <c r="AE134" s="228"/>
      <c r="AF134" s="228"/>
      <c r="AG134" s="228"/>
      <c r="AH134" s="228"/>
      <c r="AI134" s="230" t="s">
        <v>4729</v>
      </c>
      <c r="AJ134" s="465"/>
    </row>
    <row r="135" spans="1:42">
      <c r="A135" s="217" t="s">
        <v>40</v>
      </c>
      <c r="B135" s="218" t="s">
        <v>4703</v>
      </c>
      <c r="C135" s="219" t="s">
        <v>3061</v>
      </c>
      <c r="D135" s="220" t="s">
        <v>4710</v>
      </c>
      <c r="E135" s="220" t="s">
        <v>4711</v>
      </c>
      <c r="F135" s="221" t="s">
        <v>2005</v>
      </c>
      <c r="G135" s="221" t="s">
        <v>44</v>
      </c>
      <c r="H135" s="222">
        <v>37736</v>
      </c>
      <c r="I135" s="29">
        <f ca="1">DATEDIF(UkeoiT[[#This Row],[生年月日]],$S$2,"Y")</f>
        <v>22</v>
      </c>
      <c r="J135" s="224">
        <v>1200</v>
      </c>
      <c r="K135" s="224"/>
      <c r="L135" s="37">
        <v>190000</v>
      </c>
      <c r="M135" s="37">
        <f>IF(OR(UkeoiT[[#This Row],[標準報酬]]="",UkeoiT[[#This Row],[標準報酬]]=0),"",ROUNDUP(_xlfn.XLOOKUP(UkeoiT[[#This Row],[標準報酬]],HDATE23[月  額],HDATE23[健康保険],"",0,1)-0.5,0))</f>
        <v>9528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5">
        <v>0</v>
      </c>
      <c r="Q135" s="224"/>
      <c r="R135" s="224">
        <f t="shared" si="5"/>
        <v>-1200</v>
      </c>
      <c r="S135" s="222">
        <v>46889</v>
      </c>
      <c r="T135" s="222"/>
      <c r="U135" s="219" t="s">
        <v>1712</v>
      </c>
      <c r="V135" s="221" t="s">
        <v>208</v>
      </c>
      <c r="W135" s="469" t="s">
        <v>1714</v>
      </c>
      <c r="X135" s="466" t="s">
        <v>4707</v>
      </c>
      <c r="Y135" s="227"/>
      <c r="Z135" s="223">
        <v>45797</v>
      </c>
      <c r="AA135" s="245"/>
      <c r="AB135" s="226"/>
      <c r="AC135" s="223">
        <v>45797</v>
      </c>
      <c r="AD135" s="228"/>
      <c r="AE135" s="228"/>
      <c r="AF135" s="228"/>
      <c r="AG135" s="228"/>
      <c r="AH135" s="228"/>
      <c r="AI135" s="230" t="s">
        <v>4729</v>
      </c>
      <c r="AJ135" s="465"/>
    </row>
    <row r="136" spans="1:42" s="73" customFormat="1">
      <c r="A136" s="112" t="s">
        <v>40</v>
      </c>
      <c r="B136" s="218" t="s">
        <v>4887</v>
      </c>
      <c r="C136" s="493" t="s">
        <v>4886</v>
      </c>
      <c r="D136" s="115" t="s">
        <v>4309</v>
      </c>
      <c r="E136" s="115" t="s">
        <v>4310</v>
      </c>
      <c r="F136" s="112" t="s">
        <v>43</v>
      </c>
      <c r="G136" s="112" t="s">
        <v>44</v>
      </c>
      <c r="H136" s="362">
        <v>37745</v>
      </c>
      <c r="I136" s="29">
        <f ca="1">DATEDIF(UkeoiT[[#This Row],[生年月日]],$S$2,"Y")</f>
        <v>22</v>
      </c>
      <c r="J136" s="224">
        <v>1200</v>
      </c>
      <c r="K136" s="112" t="s">
        <v>44</v>
      </c>
      <c r="L136" s="85">
        <v>240000</v>
      </c>
      <c r="M136" s="37">
        <f>IF(OR(UkeoiT[[#This Row],[標準報酬]]="",UkeoiT[[#This Row],[標準報酬]]=0),"",ROUNDUP(_xlfn.XLOOKUP(UkeoiT[[#This Row],[標準報酬]],HDATE23[月  額],HDATE23[健康保険],"",0,1)-0.5,0))</f>
        <v>12036</v>
      </c>
      <c r="N136" s="37">
        <v>0</v>
      </c>
      <c r="O136" s="37">
        <f ca="1">IF(UkeoiT[[#This Row],[年齢]]&lt;=69,_xlfn.XLOOKUP(UkeoiT[[#This Row],[標準報酬]],HDATE23[月  額],HDATE23[厚生年金],"",0,1),"0")</f>
        <v>21960</v>
      </c>
      <c r="P136" s="225">
        <v>0</v>
      </c>
      <c r="Q136" s="224"/>
      <c r="R136" s="224">
        <f t="shared" si="5"/>
        <v>-1200</v>
      </c>
      <c r="S136" s="117">
        <v>46787</v>
      </c>
      <c r="T136" s="330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4" t="s">
        <v>46</v>
      </c>
      <c r="V136" s="80" t="s">
        <v>2521</v>
      </c>
      <c r="W136" s="115" t="s">
        <v>1738</v>
      </c>
      <c r="X136" s="115" t="s">
        <v>4361</v>
      </c>
      <c r="Y136" s="115"/>
      <c r="Z136" s="223">
        <v>45895</v>
      </c>
      <c r="AA136" s="115"/>
      <c r="AB136" s="115"/>
      <c r="AC136" s="104">
        <v>45698</v>
      </c>
      <c r="AD136" s="104"/>
      <c r="AE136" s="104"/>
      <c r="AF136" s="104"/>
      <c r="AG136" s="104"/>
      <c r="AH136" s="112"/>
      <c r="AI136" s="118" t="s">
        <v>4940</v>
      </c>
      <c r="AJ136" s="100"/>
      <c r="AK136" s="343"/>
      <c r="AL136" s="355"/>
      <c r="AM136" s="80"/>
      <c r="AN136" s="355"/>
      <c r="AO136" s="409"/>
      <c r="AP136" s="357"/>
    </row>
    <row r="137" spans="1:42" s="73" customFormat="1">
      <c r="A137" s="112" t="s">
        <v>40</v>
      </c>
      <c r="B137" s="218" t="s">
        <v>4997</v>
      </c>
      <c r="C137" s="496"/>
      <c r="D137" s="115" t="s">
        <v>5000</v>
      </c>
      <c r="E137" s="115" t="s">
        <v>5001</v>
      </c>
      <c r="F137" s="112" t="s">
        <v>275</v>
      </c>
      <c r="G137" s="112" t="s">
        <v>44</v>
      </c>
      <c r="H137" s="362">
        <v>35212</v>
      </c>
      <c r="I137" s="221">
        <f ca="1">DATEDIF(UkeoiT[[#This Row],[生年月日]],$S$2,"Y")</f>
        <v>29</v>
      </c>
      <c r="J137" s="224">
        <v>1050</v>
      </c>
      <c r="K137" s="116"/>
      <c r="L137" s="85">
        <v>0</v>
      </c>
      <c r="M137" s="37" t="str">
        <f>IF(OR(UkeoiT[[#This Row],[標準報酬]]="",UkeoiT[[#This Row],[標準報酬]]=0),"",ROUNDUP(_xlfn.XLOOKUP(UkeoiT[[#This Row],[標準報酬]],HDATE23[月  額],HDATE23[健康保険],"",0,1)-0.5,0))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>
        <f ca="1">IF(UkeoiT[[#This Row],[年齢]]&lt;=69,_xlfn.XLOOKUP(UkeoiT[[#This Row],[標準報酬]],HDATE23[月  額],HDATE23[厚生年金],"",0,1),"0")</f>
        <v>0</v>
      </c>
      <c r="P137" s="225"/>
      <c r="Q137" s="224"/>
      <c r="R137" s="224">
        <f>P137-J137</f>
        <v>-1050</v>
      </c>
      <c r="S137" s="117">
        <v>46185</v>
      </c>
      <c r="T137" s="117" t="s">
        <v>3431</v>
      </c>
      <c r="U137" s="114" t="s">
        <v>277</v>
      </c>
      <c r="V137" s="112" t="s">
        <v>208</v>
      </c>
      <c r="W137" s="115" t="s">
        <v>3422</v>
      </c>
      <c r="X137" s="497" t="s">
        <v>3288</v>
      </c>
      <c r="Y137" s="498"/>
      <c r="Z137" s="223">
        <v>45968</v>
      </c>
      <c r="AA137" s="324"/>
      <c r="AB137" s="115"/>
      <c r="AC137" s="223">
        <v>45968</v>
      </c>
      <c r="AD137" s="495"/>
      <c r="AE137" s="495"/>
      <c r="AF137" s="495"/>
      <c r="AG137" s="495"/>
      <c r="AH137" s="112"/>
      <c r="AI137" s="118" t="s">
        <v>5035</v>
      </c>
      <c r="AJ137" s="282" t="s">
        <v>5036</v>
      </c>
      <c r="AL137" s="345"/>
      <c r="AM137" s="71"/>
      <c r="AN137" s="345"/>
      <c r="AO137" s="345"/>
    </row>
    <row r="138" spans="1:42">
      <c r="A138" s="112" t="s">
        <v>114</v>
      </c>
      <c r="B138" s="218" t="s">
        <v>5002</v>
      </c>
      <c r="C138" s="219"/>
      <c r="D138" s="220" t="s">
        <v>4984</v>
      </c>
      <c r="E138" s="220" t="s">
        <v>4983</v>
      </c>
      <c r="F138" s="112" t="s">
        <v>43</v>
      </c>
      <c r="G138" s="112" t="s">
        <v>44</v>
      </c>
      <c r="H138" s="222">
        <v>36901</v>
      </c>
      <c r="I138" s="29">
        <f ca="1">DATEDIF(UkeoiT[[#This Row],[生年月日]],$S$2,"Y")</f>
        <v>24</v>
      </c>
      <c r="J138" s="224">
        <v>1200</v>
      </c>
      <c r="K138" s="224"/>
      <c r="L138" s="37">
        <v>190000</v>
      </c>
      <c r="M138" s="37">
        <f>IF(OR(UkeoiT[[#This Row],[標準報酬]]="",UkeoiT[[#This Row],[標準報酬]]=0),"",ROUNDUP(_xlfn.XLOOKUP(UkeoiT[[#This Row],[標準報酬]],HDATE23[月  額],HDATE23[健康保険],"",0,1)-0.5,0))</f>
        <v>9528</v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>
        <f ca="1">IF(UkeoiT[[#This Row],[年齢]]&lt;=69,_xlfn.XLOOKUP(UkeoiT[[#This Row],[標準報酬]],HDATE23[月  額],HDATE23[厚生年金],"",0,1),"0")</f>
        <v>17385</v>
      </c>
      <c r="P138" s="225"/>
      <c r="Q138" s="224"/>
      <c r="R138" s="224">
        <f t="shared" si="5"/>
        <v>-1200</v>
      </c>
      <c r="S138" s="222">
        <v>47052</v>
      </c>
      <c r="T138" s="222"/>
      <c r="U138" s="219" t="s">
        <v>1712</v>
      </c>
      <c r="V138" s="29" t="s">
        <v>208</v>
      </c>
      <c r="W138" s="28" t="s">
        <v>1254</v>
      </c>
      <c r="X138" s="284" t="s">
        <v>5040</v>
      </c>
      <c r="Y138" s="227"/>
      <c r="Z138" s="223">
        <v>45971</v>
      </c>
      <c r="AA138" s="245">
        <v>45999</v>
      </c>
      <c r="AB138" s="226"/>
      <c r="AC138" s="223">
        <v>45971</v>
      </c>
      <c r="AD138" s="228"/>
      <c r="AE138" s="228"/>
      <c r="AF138" s="228"/>
      <c r="AG138" s="228"/>
      <c r="AH138" s="228"/>
      <c r="AI138" s="228" t="s">
        <v>5041</v>
      </c>
      <c r="AJ138" s="229" t="s">
        <v>5051</v>
      </c>
    </row>
    <row r="139" spans="1:42">
      <c r="A139" s="112" t="s">
        <v>40</v>
      </c>
      <c r="B139" s="218" t="s">
        <v>5011</v>
      </c>
      <c r="C139" s="493" t="s">
        <v>4886</v>
      </c>
      <c r="D139" s="220" t="s">
        <v>5014</v>
      </c>
      <c r="E139" s="220" t="s">
        <v>5015</v>
      </c>
      <c r="F139" s="112" t="s">
        <v>43</v>
      </c>
      <c r="G139" s="221" t="s">
        <v>2540</v>
      </c>
      <c r="H139" s="222">
        <v>39297</v>
      </c>
      <c r="I139" s="29">
        <f ca="1">DATEDIF(UkeoiT[[#This Row],[生年月日]],$S$2,"Y")</f>
        <v>18</v>
      </c>
      <c r="J139" s="224">
        <v>982</v>
      </c>
      <c r="K139" s="224"/>
      <c r="L139" s="37"/>
      <c r="M139" s="37" t="str">
        <f>IF(OR(UkeoiT[[#This Row],[標準報酬]]="",UkeoiT[[#This Row],[標準報酬]]=0),"",ROUNDUP(_xlfn.XLOOKUP(UkeoiT[[#This Row],[標準報酬]],HDATE23[月  額],HDATE23[健康保険],"",0,1)-0.5,0))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/>
      </c>
      <c r="P139" s="225"/>
      <c r="Q139" s="224"/>
      <c r="R139" s="224">
        <f t="shared" si="5"/>
        <v>-982</v>
      </c>
      <c r="S139" s="222"/>
      <c r="T139" s="222"/>
      <c r="U139" s="219" t="s">
        <v>2556</v>
      </c>
      <c r="V139" s="221" t="s">
        <v>208</v>
      </c>
      <c r="W139" s="220" t="s">
        <v>1621</v>
      </c>
      <c r="X139" s="285" t="s">
        <v>4462</v>
      </c>
      <c r="Y139" s="227"/>
      <c r="Z139" s="223">
        <v>45978</v>
      </c>
      <c r="AA139" s="245"/>
      <c r="AB139" s="226"/>
      <c r="AC139" s="223">
        <v>45978</v>
      </c>
      <c r="AD139" s="228"/>
      <c r="AE139" s="228"/>
      <c r="AF139" s="228"/>
      <c r="AG139" s="228"/>
      <c r="AH139" s="228"/>
      <c r="AI139" s="228"/>
      <c r="AJ139" s="229"/>
    </row>
    <row r="140" spans="1:42">
      <c r="A140" s="112" t="s">
        <v>40</v>
      </c>
      <c r="B140" s="218" t="s">
        <v>5012</v>
      </c>
      <c r="C140" s="493" t="s">
        <v>4886</v>
      </c>
      <c r="D140" s="220" t="s">
        <v>5016</v>
      </c>
      <c r="E140" s="220" t="s">
        <v>5017</v>
      </c>
      <c r="F140" s="112" t="s">
        <v>43</v>
      </c>
      <c r="G140" s="221" t="s">
        <v>2540</v>
      </c>
      <c r="H140" s="222">
        <v>38948</v>
      </c>
      <c r="I140" s="29">
        <f ca="1">DATEDIF(UkeoiT[[#This Row],[生年月日]],$S$2,"Y")</f>
        <v>19</v>
      </c>
      <c r="J140" s="224">
        <v>982</v>
      </c>
      <c r="K140" s="224"/>
      <c r="L140" s="37"/>
      <c r="M140" s="37" t="str">
        <f>IF(OR(UkeoiT[[#This Row],[標準報酬]]="",UkeoiT[[#This Row],[標準報酬]]=0),"",ROUNDUP(_xlfn.XLOOKUP(UkeoiT[[#This Row],[標準報酬]],HDATE23[月  額],HDATE23[健康保険],"",0,1)-0.5,0))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/>
      </c>
      <c r="P140" s="225"/>
      <c r="Q140" s="224"/>
      <c r="R140" s="224">
        <f t="shared" si="5"/>
        <v>-982</v>
      </c>
      <c r="S140" s="222"/>
      <c r="T140" s="222"/>
      <c r="U140" s="219" t="s">
        <v>2556</v>
      </c>
      <c r="V140" s="221" t="s">
        <v>208</v>
      </c>
      <c r="W140" s="220" t="s">
        <v>1621</v>
      </c>
      <c r="X140" s="285" t="s">
        <v>4463</v>
      </c>
      <c r="Y140" s="227"/>
      <c r="Z140" s="223">
        <v>45978</v>
      </c>
      <c r="AA140" s="245"/>
      <c r="AB140" s="226"/>
      <c r="AC140" s="223">
        <v>45978</v>
      </c>
      <c r="AD140" s="228"/>
      <c r="AE140" s="228"/>
      <c r="AF140" s="228"/>
      <c r="AG140" s="228"/>
      <c r="AH140" s="228"/>
      <c r="AI140" s="228"/>
      <c r="AJ140" s="229"/>
    </row>
    <row r="141" spans="1:42">
      <c r="A141" s="112" t="s">
        <v>40</v>
      </c>
      <c r="B141" s="218" t="s">
        <v>5013</v>
      </c>
      <c r="C141" s="493" t="s">
        <v>4886</v>
      </c>
      <c r="D141" s="220" t="s">
        <v>5018</v>
      </c>
      <c r="E141" s="220" t="s">
        <v>5019</v>
      </c>
      <c r="F141" s="112" t="s">
        <v>43</v>
      </c>
      <c r="G141" s="221" t="s">
        <v>2540</v>
      </c>
      <c r="H141" s="222">
        <v>39142</v>
      </c>
      <c r="I141" s="29">
        <f ca="1">DATEDIF(UkeoiT[[#This Row],[生年月日]],$S$2,"Y")</f>
        <v>18</v>
      </c>
      <c r="J141" s="224">
        <v>982</v>
      </c>
      <c r="K141" s="224"/>
      <c r="L141" s="37"/>
      <c r="M141" s="37" t="str">
        <f>IF(OR(UkeoiT[[#This Row],[標準報酬]]="",UkeoiT[[#This Row],[標準報酬]]=0),"",ROUNDUP(_xlfn.XLOOKUP(UkeoiT[[#This Row],[標準報酬]],HDATE23[月  額],HDATE23[健康保険],"",0,1)-0.5,0))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/>
      </c>
      <c r="P141" s="225"/>
      <c r="Q141" s="224"/>
      <c r="R141" s="224">
        <f t="shared" si="5"/>
        <v>-982</v>
      </c>
      <c r="S141" s="222"/>
      <c r="T141" s="222"/>
      <c r="U141" s="219" t="s">
        <v>2556</v>
      </c>
      <c r="V141" s="221" t="s">
        <v>208</v>
      </c>
      <c r="W141" s="220" t="s">
        <v>1621</v>
      </c>
      <c r="X141" s="285" t="s">
        <v>4464</v>
      </c>
      <c r="Y141" s="227"/>
      <c r="Z141" s="223">
        <v>45978</v>
      </c>
      <c r="AA141" s="245"/>
      <c r="AB141" s="226"/>
      <c r="AC141" s="223">
        <v>45978</v>
      </c>
      <c r="AD141" s="228"/>
      <c r="AE141" s="228"/>
      <c r="AF141" s="228"/>
      <c r="AG141" s="228"/>
      <c r="AH141" s="228"/>
      <c r="AI141" s="228"/>
      <c r="AJ141" s="229"/>
    </row>
    <row r="142" spans="1:42">
      <c r="A142" s="112"/>
      <c r="B142" s="218"/>
      <c r="C142" s="219"/>
      <c r="D142" s="220"/>
      <c r="E142" s="220"/>
      <c r="F142" s="221"/>
      <c r="G142" s="221"/>
      <c r="H142" s="222"/>
      <c r="I142" s="29">
        <f ca="1">DATEDIF(UkeoiT[[#This Row],[生年月日]],$S$2,"Y")</f>
        <v>125</v>
      </c>
      <c r="J142" s="224"/>
      <c r="K142" s="224"/>
      <c r="L142" s="37"/>
      <c r="M142" s="37" t="str">
        <f>IF(OR(UkeoiT[[#This Row],[標準報酬]]="",UkeoiT[[#This Row],[標準報酬]]=0),"",ROUNDUP(_xlfn.XLOOKUP(UkeoiT[[#This Row],[標準報酬]],HDATE23[月  額],HDATE23[健康保険],"",0,1)-0.5,0))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5"/>
      <c r="Q142" s="224"/>
      <c r="R142" s="224">
        <f t="shared" si="5"/>
        <v>0</v>
      </c>
      <c r="S142" s="222"/>
      <c r="T142" s="222"/>
      <c r="U142" s="219"/>
      <c r="V142" s="221"/>
      <c r="W142" s="220"/>
      <c r="X142" s="285"/>
      <c r="Y142" s="227"/>
      <c r="Z142" s="221"/>
      <c r="AA142" s="245"/>
      <c r="AB142" s="226"/>
      <c r="AC142" s="221"/>
      <c r="AD142" s="228"/>
      <c r="AE142" s="228"/>
      <c r="AF142" s="228"/>
      <c r="AG142" s="228"/>
      <c r="AH142" s="228"/>
      <c r="AI142" s="228"/>
      <c r="AJ142" s="229"/>
    </row>
    <row r="143" spans="1:42">
      <c r="A143" s="112"/>
      <c r="B143" s="218"/>
      <c r="C143" s="219"/>
      <c r="D143" s="220"/>
      <c r="E143" s="220"/>
      <c r="F143" s="221"/>
      <c r="G143" s="221"/>
      <c r="H143" s="222"/>
      <c r="I143" s="29">
        <f ca="1">DATEDIF(UkeoiT[[#This Row],[生年月日]],$S$2,"Y")</f>
        <v>125</v>
      </c>
      <c r="J143" s="224"/>
      <c r="K143" s="224"/>
      <c r="L143" s="37"/>
      <c r="M143" s="37" t="str">
        <f>IF(OR(UkeoiT[[#This Row],[標準報酬]]="",UkeoiT[[#This Row],[標準報酬]]=0),"",ROUNDUP(_xlfn.XLOOKUP(UkeoiT[[#This Row],[標準報酬]],HDATE23[月  額],HDATE23[健康保険],"",0,1)-0.5,0))</f>
        <v/>
      </c>
      <c r="N1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37" t="str">
        <f ca="1">IF(UkeoiT[[#This Row],[年齢]]&lt;=69,_xlfn.XLOOKUP(UkeoiT[[#This Row],[標準報酬]],HDATE23[月  額],HDATE23[厚生年金],"",0,1),"0")</f>
        <v>0</v>
      </c>
      <c r="P143" s="225"/>
      <c r="Q143" s="224"/>
      <c r="R143" s="224">
        <f t="shared" si="5"/>
        <v>0</v>
      </c>
      <c r="S143" s="222"/>
      <c r="T143" s="222"/>
      <c r="U143" s="219"/>
      <c r="V143" s="221"/>
      <c r="W143" s="220"/>
      <c r="X143" s="285"/>
      <c r="Y143" s="227"/>
      <c r="Z143" s="221"/>
      <c r="AA143" s="245"/>
      <c r="AB143" s="226"/>
      <c r="AC143" s="221"/>
      <c r="AD143" s="228"/>
      <c r="AE143" s="228"/>
      <c r="AF143" s="228"/>
      <c r="AG143" s="228"/>
      <c r="AH143" s="228"/>
      <c r="AI143" s="228"/>
      <c r="AJ143" s="229"/>
    </row>
    <row r="144" spans="1:42">
      <c r="A144" s="112"/>
      <c r="B144" s="338"/>
      <c r="C144" s="339"/>
      <c r="D144" s="340"/>
      <c r="E144" s="340"/>
      <c r="F144" s="331"/>
      <c r="G144" s="331"/>
      <c r="H144" s="333"/>
      <c r="I144" s="29">
        <f ca="1">DATEDIF(UkeoiT[[#This Row],[生年月日]],$S$2,"Y")</f>
        <v>125</v>
      </c>
      <c r="J144" s="332"/>
      <c r="K144" s="332"/>
      <c r="L144" s="57"/>
      <c r="M144" s="37" t="str">
        <f>IF(OR(UkeoiT[[#This Row],[標準報酬]]="",UkeoiT[[#This Row],[標準報酬]]=0),"",ROUNDUP(_xlfn.XLOOKUP(UkeoiT[[#This Row],[標準報酬]],HDATE23[月  額],HDATE23[健康保険],"",0,1)-0.5,0))</f>
        <v/>
      </c>
      <c r="N144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4" s="57" t="str">
        <f ca="1">IF(UkeoiT[[#This Row],[年齢]]&lt;=69,_xlfn.XLOOKUP(UkeoiT[[#This Row],[標準報酬]],HDATE23[月  額],HDATE23[厚生年金],"",0,1),"0")</f>
        <v>0</v>
      </c>
      <c r="P144" s="467"/>
      <c r="Q144" s="332"/>
      <c r="R144" s="332">
        <f t="shared" si="5"/>
        <v>0</v>
      </c>
      <c r="S144" s="333"/>
      <c r="T144" s="333"/>
      <c r="U144" s="339"/>
      <c r="V144" s="331"/>
      <c r="W144" s="340"/>
      <c r="X144" s="468"/>
      <c r="Y144" s="341"/>
      <c r="Z144" s="331"/>
      <c r="AA144" s="334"/>
      <c r="AB144" s="335"/>
      <c r="AC144" s="331"/>
      <c r="AD144" s="336"/>
      <c r="AE144" s="336"/>
      <c r="AF144" s="336"/>
      <c r="AG144" s="336"/>
      <c r="AH144" s="336"/>
      <c r="AI144" s="336"/>
      <c r="AJ144" s="229"/>
    </row>
  </sheetData>
  <mergeCells count="1">
    <mergeCell ref="A1:D1"/>
  </mergeCells>
  <phoneticPr fontId="10"/>
  <conditionalFormatting sqref="T4:T104">
    <cfRule type="expression" dxfId="132" priority="49">
      <formula>_xlfn.DAYS($S4,$S$2)&lt;30</formula>
    </cfRule>
  </conditionalFormatting>
  <conditionalFormatting sqref="A4:AJ144">
    <cfRule type="expression" dxfId="131" priority="43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L5:L108 A4:A109">
    <cfRule type="expression" priority="50">
      <formula>_xlfn.DAYS($S4,$S$2)&lt;30</formula>
    </cfRule>
  </conditionalFormatting>
  <conditionalFormatting sqref="S101">
    <cfRule type="expression" priority="40">
      <formula>_xlfn.DAYS($S101,$S$2)&lt;30</formula>
    </cfRule>
  </conditionalFormatting>
  <conditionalFormatting sqref="AK138:AW704">
    <cfRule type="expression" dxfId="130" priority="350">
      <formula>$A148="退社"</formula>
    </cfRule>
  </conditionalFormatting>
  <conditionalFormatting sqref="AK133:AW135">
    <cfRule type="expression" dxfId="129" priority="377">
      <formula>$A144="退社"</formula>
    </cfRule>
  </conditionalFormatting>
  <conditionalFormatting sqref="AK129:AW130">
    <cfRule type="expression" dxfId="128" priority="382">
      <formula>$A142="退社"</formula>
    </cfRule>
  </conditionalFormatting>
  <conditionalFormatting sqref="AK131:AW132">
    <cfRule type="expression" dxfId="127" priority="24">
      <formula>$A143="退社"</formula>
    </cfRule>
  </conditionalFormatting>
  <conditionalFormatting sqref="AK120:AW120">
    <cfRule type="expression" dxfId="126" priority="401">
      <formula>#REF!="退社"</formula>
    </cfRule>
  </conditionalFormatting>
  <conditionalFormatting sqref="AK121:AW122">
    <cfRule type="expression" dxfId="125" priority="402">
      <formula>$A134="退社"</formula>
    </cfRule>
  </conditionalFormatting>
  <conditionalFormatting sqref="AK124:AW128">
    <cfRule type="expression" dxfId="124" priority="426">
      <formula>$A138="退社"</formula>
    </cfRule>
  </conditionalFormatting>
  <conditionalFormatting sqref="AK123:AW123">
    <cfRule type="expression" dxfId="123" priority="427">
      <formula>#REF!="退社"</formula>
    </cfRule>
  </conditionalFormatting>
  <conditionalFormatting sqref="T136:T137">
    <cfRule type="cellIs" dxfId="122" priority="4" operator="between">
      <formula>90</formula>
      <formula>61</formula>
    </cfRule>
    <cfRule type="cellIs" dxfId="121" priority="5" operator="between">
      <formula>60</formula>
      <formula>31</formula>
    </cfRule>
    <cfRule type="cellIs" dxfId="120" priority="6" operator="between">
      <formula>30</formula>
      <formula>1</formula>
    </cfRule>
  </conditionalFormatting>
  <conditionalFormatting sqref="W138:X138">
    <cfRule type="expression" priority="1">
      <formula>_xlfn.DAYS($S138,$S$2)&lt;30</formula>
    </cfRule>
  </conditionalFormatting>
  <dataValidations count="2">
    <dataValidation type="list" allowBlank="1" showInputMessage="1" showErrorMessage="1" sqref="A4:A144" xr:uid="{00000000-0002-0000-0500-000000000000}">
      <formula1>"在職中,退社,待機中"</formula1>
    </dataValidation>
    <dataValidation type="list" allowBlank="1" showInputMessage="1" showErrorMessage="1" sqref="AM136:AM137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T136:T137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 L138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workbookViewId="0">
      <selection activeCell="F27" sqref="F27"/>
    </sheetView>
  </sheetViews>
  <sheetFormatPr defaultColWidth="9" defaultRowHeight="18.75"/>
  <cols>
    <col min="1" max="1" width="5" style="1" customWidth="1"/>
    <col min="2" max="2" width="6" style="1" customWidth="1"/>
    <col min="3" max="3" width="10" style="1" customWidth="1"/>
    <col min="4" max="5" width="21" style="289" customWidth="1"/>
    <col min="6" max="6" width="6" style="1" customWidth="1"/>
    <col min="7" max="7" width="7.875" style="1" customWidth="1"/>
    <col min="8" max="8" width="11" style="290" customWidth="1"/>
    <col min="9" max="9" width="5" style="291" customWidth="1"/>
    <col min="10" max="10" width="11" style="2" customWidth="1"/>
    <col min="11" max="11" width="15" style="2" customWidth="1"/>
    <col min="12" max="12" width="4.875" style="1" customWidth="1"/>
    <col min="13" max="13" width="10" style="1" customWidth="1"/>
    <col min="14" max="14" width="38" style="289" customWidth="1"/>
    <col min="15" max="15" width="20" style="289" customWidth="1"/>
    <col min="16" max="17" width="10" style="2" customWidth="1"/>
    <col min="18" max="18" width="10" style="1" customWidth="1"/>
    <col min="19" max="19" width="9.875" style="1" customWidth="1"/>
    <col min="20" max="20" width="13.875" style="289" customWidth="1"/>
    <col min="21" max="21" width="9.75" style="289" customWidth="1"/>
    <col min="22" max="22" width="12.75" style="289" bestFit="1" customWidth="1"/>
    <col min="23" max="23" width="13.375" style="2" customWidth="1"/>
    <col min="24" max="24" width="10.625" style="289" customWidth="1"/>
    <col min="25" max="25" width="22.75" style="289" bestFit="1" customWidth="1"/>
    <col min="26" max="16384" width="9" style="289"/>
  </cols>
  <sheetData>
    <row r="1" spans="1:25">
      <c r="A1" s="289"/>
    </row>
    <row r="2" spans="1:25">
      <c r="A2" s="289"/>
      <c r="J2" s="290">
        <f ca="1">TODAY()</f>
        <v>46006</v>
      </c>
    </row>
    <row r="3" spans="1:25" s="1" customFormat="1">
      <c r="A3" s="292" t="s">
        <v>0</v>
      </c>
      <c r="B3" s="3" t="s">
        <v>1</v>
      </c>
      <c r="C3" s="3" t="s">
        <v>1654</v>
      </c>
      <c r="D3" s="3" t="s">
        <v>3</v>
      </c>
      <c r="E3" s="3" t="s">
        <v>4</v>
      </c>
      <c r="F3" s="3" t="s">
        <v>5</v>
      </c>
      <c r="G3" s="3" t="s">
        <v>6</v>
      </c>
      <c r="H3" s="293" t="s">
        <v>7</v>
      </c>
      <c r="I3" s="293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3590</v>
      </c>
      <c r="P3" s="3" t="s">
        <v>21</v>
      </c>
      <c r="Q3" s="24" t="s">
        <v>4573</v>
      </c>
      <c r="R3" s="3" t="s">
        <v>25</v>
      </c>
      <c r="S3" s="294" t="s">
        <v>26</v>
      </c>
      <c r="T3" s="295" t="s">
        <v>2993</v>
      </c>
      <c r="U3" s="296" t="s">
        <v>3005</v>
      </c>
      <c r="V3" s="296" t="s">
        <v>3542</v>
      </c>
      <c r="W3" s="296" t="s">
        <v>3543</v>
      </c>
      <c r="X3" s="296" t="s">
        <v>3544</v>
      </c>
      <c r="Y3" s="296" t="s">
        <v>3545</v>
      </c>
    </row>
    <row r="4" spans="1:25">
      <c r="A4" s="388" t="s">
        <v>40</v>
      </c>
      <c r="B4" s="4">
        <v>1</v>
      </c>
      <c r="C4" s="4" t="s">
        <v>974</v>
      </c>
      <c r="D4" s="297" t="s">
        <v>1655</v>
      </c>
      <c r="E4" s="297" t="s">
        <v>1656</v>
      </c>
      <c r="F4" s="4" t="s">
        <v>275</v>
      </c>
      <c r="G4" s="4" t="s">
        <v>44</v>
      </c>
      <c r="H4" s="298">
        <v>32394</v>
      </c>
      <c r="I4" s="445">
        <f t="shared" ref="I4:I22" ca="1" si="0">DATEDIF(H4,$J$2,"Y")</f>
        <v>37</v>
      </c>
      <c r="J4" s="298">
        <v>45986</v>
      </c>
      <c r="K4" s="8" t="s">
        <v>1657</v>
      </c>
      <c r="L4" s="4" t="s">
        <v>1658</v>
      </c>
      <c r="M4" s="4" t="s">
        <v>1659</v>
      </c>
      <c r="N4" s="28" t="s">
        <v>4804</v>
      </c>
      <c r="O4" s="299"/>
      <c r="P4" s="298">
        <v>43637</v>
      </c>
      <c r="Q4" s="298"/>
      <c r="R4" s="4" t="s">
        <v>50</v>
      </c>
      <c r="S4" s="300" t="s">
        <v>50</v>
      </c>
      <c r="T4" s="301" t="s">
        <v>2994</v>
      </c>
      <c r="U4" s="28" t="s">
        <v>3006</v>
      </c>
      <c r="V4" s="28" t="s">
        <v>3546</v>
      </c>
      <c r="W4" s="27" t="s">
        <v>3547</v>
      </c>
      <c r="X4" s="297">
        <v>57916</v>
      </c>
      <c r="Y4" s="28" t="s">
        <v>3548</v>
      </c>
    </row>
    <row r="5" spans="1:25" s="309" customFormat="1">
      <c r="A5" s="388" t="s">
        <v>40</v>
      </c>
      <c r="B5" s="302">
        <v>2</v>
      </c>
      <c r="C5" s="4" t="s">
        <v>974</v>
      </c>
      <c r="D5" s="303" t="s">
        <v>230</v>
      </c>
      <c r="E5" s="303" t="s">
        <v>1660</v>
      </c>
      <c r="F5" s="302" t="s">
        <v>43</v>
      </c>
      <c r="G5" s="302" t="s">
        <v>44</v>
      </c>
      <c r="H5" s="304">
        <v>32634</v>
      </c>
      <c r="I5" s="302">
        <f t="shared" ca="1" si="0"/>
        <v>36</v>
      </c>
      <c r="J5" s="304">
        <v>47628</v>
      </c>
      <c r="K5" s="27" t="s">
        <v>1769</v>
      </c>
      <c r="L5" s="302" t="s">
        <v>1658</v>
      </c>
      <c r="M5" s="302" t="s">
        <v>1661</v>
      </c>
      <c r="N5" s="303" t="s">
        <v>3579</v>
      </c>
      <c r="O5" s="305"/>
      <c r="P5" s="304">
        <v>43862</v>
      </c>
      <c r="Q5" s="304"/>
      <c r="R5" s="302" t="s">
        <v>50</v>
      </c>
      <c r="S5" s="306" t="s">
        <v>50</v>
      </c>
      <c r="T5" s="307" t="s">
        <v>2996</v>
      </c>
      <c r="U5" s="303" t="s">
        <v>3007</v>
      </c>
      <c r="V5" s="303" t="s">
        <v>3549</v>
      </c>
      <c r="W5" s="308">
        <v>248</v>
      </c>
      <c r="X5" s="303">
        <v>2094489</v>
      </c>
      <c r="Y5" s="303" t="s">
        <v>3550</v>
      </c>
    </row>
    <row r="6" spans="1:25">
      <c r="A6" s="388" t="s">
        <v>40</v>
      </c>
      <c r="B6" s="4">
        <v>3</v>
      </c>
      <c r="C6" s="4" t="s">
        <v>974</v>
      </c>
      <c r="D6" s="297" t="s">
        <v>1662</v>
      </c>
      <c r="E6" s="297" t="s">
        <v>1663</v>
      </c>
      <c r="F6" s="4" t="s">
        <v>43</v>
      </c>
      <c r="G6" s="4" t="s">
        <v>389</v>
      </c>
      <c r="H6" s="298">
        <v>31447</v>
      </c>
      <c r="I6" s="4">
        <f t="shared" ca="1" si="0"/>
        <v>39</v>
      </c>
      <c r="J6" s="310"/>
      <c r="K6" s="9"/>
      <c r="L6" s="4" t="s">
        <v>1658</v>
      </c>
      <c r="M6" s="4" t="s">
        <v>1664</v>
      </c>
      <c r="N6" s="297" t="s">
        <v>1665</v>
      </c>
      <c r="O6" s="311"/>
      <c r="P6" s="298">
        <v>44044</v>
      </c>
      <c r="Q6" s="298"/>
      <c r="R6" s="4" t="s">
        <v>50</v>
      </c>
      <c r="S6" s="300" t="s">
        <v>50</v>
      </c>
      <c r="T6" s="301" t="s">
        <v>2995</v>
      </c>
      <c r="U6" s="28" t="s">
        <v>3006</v>
      </c>
      <c r="V6" s="303" t="s">
        <v>3551</v>
      </c>
      <c r="W6" s="27" t="s">
        <v>3552</v>
      </c>
      <c r="X6" s="297">
        <v>2078173</v>
      </c>
      <c r="Y6" s="28" t="s">
        <v>3553</v>
      </c>
    </row>
    <row r="7" spans="1:25">
      <c r="A7" s="388" t="s">
        <v>40</v>
      </c>
      <c r="B7" s="302">
        <v>4</v>
      </c>
      <c r="C7" s="4" t="s">
        <v>589</v>
      </c>
      <c r="D7" s="297" t="s">
        <v>1666</v>
      </c>
      <c r="E7" s="297" t="s">
        <v>1667</v>
      </c>
      <c r="F7" s="4" t="s">
        <v>275</v>
      </c>
      <c r="G7" s="4" t="s">
        <v>389</v>
      </c>
      <c r="H7" s="298">
        <v>19036</v>
      </c>
      <c r="I7" s="4">
        <f t="shared" ca="1" si="0"/>
        <v>73</v>
      </c>
      <c r="J7" s="310"/>
      <c r="K7" s="9"/>
      <c r="L7" s="4" t="s">
        <v>1668</v>
      </c>
      <c r="M7" s="4" t="s">
        <v>1669</v>
      </c>
      <c r="N7" s="28" t="s">
        <v>3853</v>
      </c>
      <c r="O7" s="28" t="s">
        <v>3580</v>
      </c>
      <c r="P7" s="298">
        <v>44125</v>
      </c>
      <c r="Q7" s="298"/>
      <c r="R7" s="312">
        <v>44136</v>
      </c>
      <c r="S7" s="313">
        <v>44136</v>
      </c>
      <c r="T7" s="311"/>
      <c r="U7" s="311"/>
      <c r="V7" s="28" t="s">
        <v>3549</v>
      </c>
      <c r="W7" s="8">
        <v>218</v>
      </c>
      <c r="X7" s="297">
        <v>838463</v>
      </c>
      <c r="Y7" s="28" t="s">
        <v>3554</v>
      </c>
    </row>
    <row r="8" spans="1:25">
      <c r="A8" s="342" t="s">
        <v>114</v>
      </c>
      <c r="B8" s="387">
        <v>5</v>
      </c>
      <c r="C8" s="342" t="s">
        <v>974</v>
      </c>
      <c r="D8" s="83" t="s">
        <v>975</v>
      </c>
      <c r="E8" s="83" t="s">
        <v>976</v>
      </c>
      <c r="F8" s="80" t="s">
        <v>43</v>
      </c>
      <c r="G8" s="80" t="s">
        <v>389</v>
      </c>
      <c r="H8" s="84">
        <v>20743</v>
      </c>
      <c r="I8" s="4">
        <f t="shared" ca="1" si="0"/>
        <v>69</v>
      </c>
      <c r="J8" s="310"/>
      <c r="K8" s="9"/>
      <c r="L8" s="389" t="s">
        <v>3946</v>
      </c>
      <c r="M8" s="80" t="s">
        <v>977</v>
      </c>
      <c r="N8" s="83" t="s">
        <v>3902</v>
      </c>
      <c r="O8" s="83" t="s">
        <v>3461</v>
      </c>
      <c r="P8" s="84">
        <v>44166</v>
      </c>
      <c r="Q8" s="84">
        <v>44377</v>
      </c>
      <c r="R8" s="87">
        <v>44166</v>
      </c>
      <c r="S8" s="87">
        <v>44166</v>
      </c>
      <c r="T8" s="318"/>
      <c r="U8" s="315"/>
      <c r="V8" s="315"/>
      <c r="W8" s="390"/>
      <c r="X8" s="315"/>
      <c r="Y8" s="315"/>
    </row>
    <row r="9" spans="1:25">
      <c r="A9" s="342" t="s">
        <v>40</v>
      </c>
      <c r="B9" s="302">
        <v>6</v>
      </c>
      <c r="C9" s="4" t="s">
        <v>974</v>
      </c>
      <c r="D9" s="297" t="s">
        <v>1670</v>
      </c>
      <c r="E9" s="297" t="s">
        <v>1671</v>
      </c>
      <c r="F9" s="4" t="s">
        <v>43</v>
      </c>
      <c r="G9" s="4" t="s">
        <v>389</v>
      </c>
      <c r="H9" s="298">
        <v>19910</v>
      </c>
      <c r="I9" s="4">
        <f t="shared" ca="1" si="0"/>
        <v>71</v>
      </c>
      <c r="J9" s="310"/>
      <c r="K9" s="9"/>
      <c r="L9" s="4" t="s">
        <v>1658</v>
      </c>
      <c r="M9" s="4" t="s">
        <v>1672</v>
      </c>
      <c r="N9" s="28" t="s">
        <v>3581</v>
      </c>
      <c r="O9" s="28" t="s">
        <v>3582</v>
      </c>
      <c r="P9" s="298">
        <v>44197</v>
      </c>
      <c r="Q9" s="298"/>
      <c r="R9" s="312">
        <v>44197</v>
      </c>
      <c r="S9" s="313">
        <v>44197</v>
      </c>
      <c r="T9" s="314" t="s">
        <v>2997</v>
      </c>
      <c r="U9" s="28" t="s">
        <v>3007</v>
      </c>
      <c r="V9" s="28" t="s">
        <v>3555</v>
      </c>
      <c r="W9" s="27" t="s">
        <v>3556</v>
      </c>
      <c r="X9" s="297">
        <v>1086626</v>
      </c>
      <c r="Y9" s="28" t="s">
        <v>3557</v>
      </c>
    </row>
    <row r="10" spans="1:25">
      <c r="A10" s="342" t="s">
        <v>40</v>
      </c>
      <c r="B10" s="4">
        <v>7</v>
      </c>
      <c r="C10" s="4" t="s">
        <v>974</v>
      </c>
      <c r="D10" s="297" t="s">
        <v>1673</v>
      </c>
      <c r="E10" s="297" t="s">
        <v>1674</v>
      </c>
      <c r="F10" s="4" t="s">
        <v>275</v>
      </c>
      <c r="G10" s="4" t="s">
        <v>389</v>
      </c>
      <c r="H10" s="298">
        <v>25509</v>
      </c>
      <c r="I10" s="4">
        <f t="shared" ca="1" si="0"/>
        <v>56</v>
      </c>
      <c r="J10" s="310"/>
      <c r="K10" s="9"/>
      <c r="L10" s="268" t="s">
        <v>3946</v>
      </c>
      <c r="M10" s="4" t="s">
        <v>1675</v>
      </c>
      <c r="N10" s="28" t="s">
        <v>3583</v>
      </c>
      <c r="O10" s="28" t="s">
        <v>3584</v>
      </c>
      <c r="P10" s="298">
        <v>44256</v>
      </c>
      <c r="Q10" s="298"/>
      <c r="R10" s="4"/>
      <c r="S10" s="300"/>
      <c r="T10" s="311"/>
      <c r="U10" s="311"/>
      <c r="V10" s="28" t="s">
        <v>3555</v>
      </c>
      <c r="W10" s="27" t="s">
        <v>3558</v>
      </c>
      <c r="X10" s="297">
        <v>1077919</v>
      </c>
      <c r="Y10" s="28" t="s">
        <v>3559</v>
      </c>
    </row>
    <row r="11" spans="1:25">
      <c r="A11" s="342" t="s">
        <v>40</v>
      </c>
      <c r="B11" s="302">
        <v>11</v>
      </c>
      <c r="C11" s="4" t="s">
        <v>974</v>
      </c>
      <c r="D11" s="297" t="s">
        <v>1676</v>
      </c>
      <c r="E11" s="297" t="s">
        <v>1677</v>
      </c>
      <c r="F11" s="4" t="s">
        <v>43</v>
      </c>
      <c r="G11" s="4" t="s">
        <v>389</v>
      </c>
      <c r="H11" s="298">
        <v>29018</v>
      </c>
      <c r="I11" s="4">
        <f t="shared" ca="1" si="0"/>
        <v>46</v>
      </c>
      <c r="J11" s="310"/>
      <c r="K11" s="9"/>
      <c r="L11" s="4" t="s">
        <v>1668</v>
      </c>
      <c r="M11" s="4" t="s">
        <v>1678</v>
      </c>
      <c r="N11" s="297" t="s">
        <v>1679</v>
      </c>
      <c r="O11" s="311"/>
      <c r="P11" s="298">
        <v>44326</v>
      </c>
      <c r="Q11" s="298"/>
      <c r="R11" s="312">
        <v>44326</v>
      </c>
      <c r="S11" s="300"/>
      <c r="T11" s="301" t="s">
        <v>2998</v>
      </c>
      <c r="U11" s="28" t="s">
        <v>3007</v>
      </c>
      <c r="V11" s="28" t="s">
        <v>4721</v>
      </c>
      <c r="W11" s="27" t="s">
        <v>4722</v>
      </c>
      <c r="X11" s="297">
        <v>4609389</v>
      </c>
      <c r="Y11" s="28" t="s">
        <v>3560</v>
      </c>
    </row>
    <row r="12" spans="1:25">
      <c r="A12" s="342" t="s">
        <v>40</v>
      </c>
      <c r="B12" s="4">
        <v>9</v>
      </c>
      <c r="C12" s="4" t="s">
        <v>974</v>
      </c>
      <c r="D12" s="297" t="s">
        <v>1231</v>
      </c>
      <c r="E12" s="297" t="s">
        <v>1232</v>
      </c>
      <c r="F12" s="4" t="s">
        <v>43</v>
      </c>
      <c r="G12" s="4" t="s">
        <v>44</v>
      </c>
      <c r="H12" s="298">
        <v>35607</v>
      </c>
      <c r="I12" s="4">
        <f t="shared" ca="1" si="0"/>
        <v>28</v>
      </c>
      <c r="J12" s="298">
        <v>46100</v>
      </c>
      <c r="K12" s="27" t="s">
        <v>1712</v>
      </c>
      <c r="L12" s="4" t="s">
        <v>1668</v>
      </c>
      <c r="M12" s="268" t="s">
        <v>4718</v>
      </c>
      <c r="N12" s="28" t="s">
        <v>4719</v>
      </c>
      <c r="O12" s="28" t="s">
        <v>4720</v>
      </c>
      <c r="P12" s="298">
        <v>44326</v>
      </c>
      <c r="Q12" s="298"/>
      <c r="R12" s="312">
        <v>44326</v>
      </c>
      <c r="S12" s="300"/>
      <c r="T12" s="301" t="s">
        <v>2999</v>
      </c>
      <c r="U12" s="28" t="s">
        <v>3007</v>
      </c>
      <c r="V12" s="28" t="s">
        <v>3555</v>
      </c>
      <c r="W12" s="27" t="s">
        <v>3561</v>
      </c>
      <c r="X12" s="297">
        <v>100818</v>
      </c>
      <c r="Y12" s="28" t="s">
        <v>3563</v>
      </c>
    </row>
    <row r="13" spans="1:25">
      <c r="A13" s="342" t="s">
        <v>40</v>
      </c>
      <c r="B13" s="4">
        <v>10</v>
      </c>
      <c r="C13" s="4" t="s">
        <v>974</v>
      </c>
      <c r="D13" s="297" t="s">
        <v>1680</v>
      </c>
      <c r="E13" s="297" t="s">
        <v>1681</v>
      </c>
      <c r="F13" s="4" t="s">
        <v>275</v>
      </c>
      <c r="G13" s="4" t="s">
        <v>389</v>
      </c>
      <c r="H13" s="298">
        <v>33145</v>
      </c>
      <c r="I13" s="4">
        <f t="shared" ca="1" si="0"/>
        <v>35</v>
      </c>
      <c r="J13" s="310"/>
      <c r="K13" s="9"/>
      <c r="L13" s="4" t="s">
        <v>1658</v>
      </c>
      <c r="M13" s="4" t="s">
        <v>1682</v>
      </c>
      <c r="N13" s="28" t="s">
        <v>2530</v>
      </c>
      <c r="O13" s="311"/>
      <c r="P13" s="298">
        <v>44326</v>
      </c>
      <c r="Q13" s="298"/>
      <c r="R13" s="312">
        <v>44835</v>
      </c>
      <c r="S13" s="300"/>
      <c r="T13" s="311"/>
      <c r="U13" s="311"/>
      <c r="V13" s="28" t="s">
        <v>3555</v>
      </c>
      <c r="W13" s="27" t="s">
        <v>3562</v>
      </c>
      <c r="X13" s="297">
        <v>3626677</v>
      </c>
      <c r="Y13" s="28" t="s">
        <v>3564</v>
      </c>
    </row>
    <row r="14" spans="1:25">
      <c r="A14" s="342" t="s">
        <v>40</v>
      </c>
      <c r="B14" s="7">
        <v>12</v>
      </c>
      <c r="C14" s="7" t="s">
        <v>1683</v>
      </c>
      <c r="D14" s="315" t="s">
        <v>1684</v>
      </c>
      <c r="E14" s="315" t="s">
        <v>1685</v>
      </c>
      <c r="F14" s="7" t="s">
        <v>43</v>
      </c>
      <c r="G14" s="7" t="s">
        <v>389</v>
      </c>
      <c r="H14" s="316">
        <v>25587</v>
      </c>
      <c r="I14" s="7">
        <f t="shared" ca="1" si="0"/>
        <v>55</v>
      </c>
      <c r="J14" s="317"/>
      <c r="K14" s="10"/>
      <c r="L14" s="7" t="s">
        <v>1658</v>
      </c>
      <c r="M14" s="7" t="s">
        <v>1421</v>
      </c>
      <c r="N14" s="315" t="s">
        <v>1686</v>
      </c>
      <c r="O14" s="311"/>
      <c r="P14" s="316">
        <v>44409</v>
      </c>
      <c r="Q14" s="316"/>
      <c r="R14" s="492">
        <v>44409</v>
      </c>
      <c r="S14" s="318"/>
      <c r="T14" s="319" t="s">
        <v>3000</v>
      </c>
      <c r="U14" s="28" t="s">
        <v>3006</v>
      </c>
      <c r="V14" s="28" t="s">
        <v>3565</v>
      </c>
      <c r="W14" s="27" t="s">
        <v>3566</v>
      </c>
      <c r="X14" s="297">
        <v>1512895</v>
      </c>
      <c r="Y14" s="28" t="s">
        <v>3567</v>
      </c>
    </row>
    <row r="15" spans="1:25">
      <c r="A15" s="342" t="s">
        <v>40</v>
      </c>
      <c r="B15" s="7">
        <v>13</v>
      </c>
      <c r="C15" s="7" t="s">
        <v>1683</v>
      </c>
      <c r="D15" s="315" t="s">
        <v>1687</v>
      </c>
      <c r="E15" s="315" t="s">
        <v>1688</v>
      </c>
      <c r="F15" s="7" t="s">
        <v>43</v>
      </c>
      <c r="G15" s="7" t="s">
        <v>389</v>
      </c>
      <c r="H15" s="316">
        <v>23080</v>
      </c>
      <c r="I15" s="7">
        <f t="shared" ca="1" si="0"/>
        <v>62</v>
      </c>
      <c r="J15" s="310"/>
      <c r="K15" s="9"/>
      <c r="L15" s="7" t="s">
        <v>1658</v>
      </c>
      <c r="M15" s="7" t="s">
        <v>1689</v>
      </c>
      <c r="N15" s="315" t="s">
        <v>1690</v>
      </c>
      <c r="O15" s="311"/>
      <c r="P15" s="316">
        <v>44409</v>
      </c>
      <c r="Q15" s="316"/>
      <c r="R15" s="492">
        <v>44409</v>
      </c>
      <c r="S15" s="318"/>
      <c r="T15" s="319" t="s">
        <v>3001</v>
      </c>
      <c r="U15" s="28" t="s">
        <v>3006</v>
      </c>
      <c r="V15" s="28" t="s">
        <v>3565</v>
      </c>
      <c r="W15" s="27" t="s">
        <v>3569</v>
      </c>
      <c r="X15" s="297">
        <v>1277217</v>
      </c>
      <c r="Y15" s="28" t="s">
        <v>3568</v>
      </c>
    </row>
    <row r="16" spans="1:25">
      <c r="A16" s="342" t="s">
        <v>40</v>
      </c>
      <c r="B16" s="4">
        <v>15</v>
      </c>
      <c r="C16" s="4" t="s">
        <v>589</v>
      </c>
      <c r="D16" s="297" t="s">
        <v>1691</v>
      </c>
      <c r="E16" s="297" t="s">
        <v>1692</v>
      </c>
      <c r="F16" s="4" t="s">
        <v>43</v>
      </c>
      <c r="G16" s="4" t="s">
        <v>44</v>
      </c>
      <c r="H16" s="298">
        <v>35251</v>
      </c>
      <c r="I16" s="7">
        <f t="shared" ca="1" si="0"/>
        <v>29</v>
      </c>
      <c r="J16" s="298">
        <v>46136</v>
      </c>
      <c r="K16" s="27" t="s">
        <v>1712</v>
      </c>
      <c r="L16" s="268" t="s">
        <v>2323</v>
      </c>
      <c r="M16" s="268" t="s">
        <v>3113</v>
      </c>
      <c r="N16" s="28" t="s">
        <v>3585</v>
      </c>
      <c r="O16" s="28" t="s">
        <v>3586</v>
      </c>
      <c r="P16" s="298">
        <v>44501</v>
      </c>
      <c r="Q16" s="298"/>
      <c r="R16" s="312">
        <v>44501</v>
      </c>
      <c r="S16" s="300"/>
      <c r="T16" s="301" t="s">
        <v>3002</v>
      </c>
      <c r="U16" s="28" t="s">
        <v>3006</v>
      </c>
      <c r="V16" s="28" t="s">
        <v>3570</v>
      </c>
      <c r="W16" s="27" t="s">
        <v>3571</v>
      </c>
      <c r="X16" s="297">
        <v>1126265</v>
      </c>
      <c r="Y16" s="28" t="s">
        <v>3572</v>
      </c>
    </row>
    <row r="17" spans="1:25">
      <c r="A17" s="342" t="s">
        <v>40</v>
      </c>
      <c r="B17" s="4">
        <v>16</v>
      </c>
      <c r="C17" s="4" t="s">
        <v>974</v>
      </c>
      <c r="D17" s="297" t="s">
        <v>1693</v>
      </c>
      <c r="E17" s="297" t="s">
        <v>1694</v>
      </c>
      <c r="F17" s="4" t="s">
        <v>275</v>
      </c>
      <c r="G17" s="4" t="s">
        <v>389</v>
      </c>
      <c r="H17" s="298">
        <v>30051</v>
      </c>
      <c r="I17" s="7">
        <f t="shared" ca="1" si="0"/>
        <v>43</v>
      </c>
      <c r="J17" s="310"/>
      <c r="K17" s="9"/>
      <c r="L17" s="4" t="s">
        <v>1658</v>
      </c>
      <c r="M17" s="4" t="s">
        <v>1695</v>
      </c>
      <c r="N17" s="28" t="s">
        <v>2529</v>
      </c>
      <c r="O17" s="311"/>
      <c r="P17" s="298">
        <v>44662</v>
      </c>
      <c r="Q17" s="298"/>
      <c r="R17" s="312"/>
      <c r="S17" s="300"/>
      <c r="T17" s="311"/>
      <c r="U17" s="311"/>
      <c r="V17" s="28" t="s">
        <v>3555</v>
      </c>
      <c r="W17" s="27" t="s">
        <v>3573</v>
      </c>
      <c r="X17" s="297">
        <v>30814</v>
      </c>
      <c r="Y17" s="28" t="s">
        <v>3574</v>
      </c>
    </row>
    <row r="18" spans="1:25">
      <c r="A18" s="342" t="s">
        <v>114</v>
      </c>
      <c r="B18" s="4">
        <v>17</v>
      </c>
      <c r="C18" s="4" t="s">
        <v>974</v>
      </c>
      <c r="D18" s="28" t="s">
        <v>2657</v>
      </c>
      <c r="E18" s="28" t="s">
        <v>2286</v>
      </c>
      <c r="F18" s="4" t="s">
        <v>275</v>
      </c>
      <c r="G18" s="4" t="s">
        <v>44</v>
      </c>
      <c r="H18" s="298">
        <v>36433</v>
      </c>
      <c r="I18" s="7">
        <f t="shared" ca="1" si="0"/>
        <v>26</v>
      </c>
      <c r="J18" s="298">
        <v>46210</v>
      </c>
      <c r="K18" s="27" t="s">
        <v>1712</v>
      </c>
      <c r="L18" s="4" t="s">
        <v>1668</v>
      </c>
      <c r="M18" s="268" t="s">
        <v>1791</v>
      </c>
      <c r="N18" s="28" t="s">
        <v>3587</v>
      </c>
      <c r="O18" s="28" t="s">
        <v>3588</v>
      </c>
      <c r="P18" s="298">
        <v>44739</v>
      </c>
      <c r="Q18" s="298">
        <v>45869</v>
      </c>
      <c r="R18" s="312">
        <v>45444</v>
      </c>
      <c r="S18" s="313">
        <v>45470</v>
      </c>
      <c r="T18" s="301" t="s">
        <v>3004</v>
      </c>
      <c r="U18" s="28" t="s">
        <v>3006</v>
      </c>
      <c r="V18" s="28" t="s">
        <v>3549</v>
      </c>
      <c r="W18" s="8">
        <v>748</v>
      </c>
      <c r="X18" s="297">
        <v>9432069</v>
      </c>
      <c r="Y18" s="28" t="s">
        <v>3575</v>
      </c>
    </row>
    <row r="19" spans="1:25">
      <c r="A19" s="342" t="s">
        <v>40</v>
      </c>
      <c r="B19" s="4">
        <v>18</v>
      </c>
      <c r="C19" s="268" t="s">
        <v>3165</v>
      </c>
      <c r="D19" s="28" t="s">
        <v>2872</v>
      </c>
      <c r="E19" s="28" t="s">
        <v>2873</v>
      </c>
      <c r="F19" s="268" t="s">
        <v>1710</v>
      </c>
      <c r="G19" s="268" t="s">
        <v>1711</v>
      </c>
      <c r="H19" s="298">
        <v>34222</v>
      </c>
      <c r="I19" s="7">
        <f t="shared" ca="1" si="0"/>
        <v>32</v>
      </c>
      <c r="J19" s="298">
        <v>46788</v>
      </c>
      <c r="K19" s="27" t="s">
        <v>1712</v>
      </c>
      <c r="L19" s="268" t="s">
        <v>2323</v>
      </c>
      <c r="M19" s="268" t="s">
        <v>3167</v>
      </c>
      <c r="N19" s="28" t="s">
        <v>4571</v>
      </c>
      <c r="O19" s="28" t="s">
        <v>4572</v>
      </c>
      <c r="P19" s="298">
        <v>45231</v>
      </c>
      <c r="Q19" s="298"/>
      <c r="R19" s="312">
        <v>45231</v>
      </c>
      <c r="S19" s="313">
        <v>45231</v>
      </c>
      <c r="T19" s="320" t="s">
        <v>3168</v>
      </c>
      <c r="U19" s="28" t="s">
        <v>3006</v>
      </c>
      <c r="V19" s="28" t="s">
        <v>3549</v>
      </c>
      <c r="W19" s="8">
        <v>18</v>
      </c>
      <c r="X19" s="297">
        <v>5454589</v>
      </c>
      <c r="Y19" s="28" t="s">
        <v>3576</v>
      </c>
    </row>
    <row r="20" spans="1:25">
      <c r="A20" s="342" t="s">
        <v>40</v>
      </c>
      <c r="B20" s="302">
        <v>19</v>
      </c>
      <c r="C20" s="4" t="s">
        <v>589</v>
      </c>
      <c r="D20" s="28" t="s">
        <v>3897</v>
      </c>
      <c r="E20" s="28" t="s">
        <v>3578</v>
      </c>
      <c r="F20" s="4" t="s">
        <v>43</v>
      </c>
      <c r="G20" s="4" t="s">
        <v>389</v>
      </c>
      <c r="H20" s="298">
        <v>21041</v>
      </c>
      <c r="I20" s="4">
        <f t="shared" ca="1" si="0"/>
        <v>68</v>
      </c>
      <c r="J20" s="310"/>
      <c r="K20" s="9"/>
      <c r="L20" s="4" t="s">
        <v>1668</v>
      </c>
      <c r="M20" s="4" t="s">
        <v>1669</v>
      </c>
      <c r="N20" s="28" t="s">
        <v>3589</v>
      </c>
      <c r="O20" s="28" t="s">
        <v>3580</v>
      </c>
      <c r="P20" s="298">
        <v>45505</v>
      </c>
      <c r="Q20" s="298"/>
      <c r="R20" s="312">
        <v>45505</v>
      </c>
      <c r="S20" s="313">
        <v>45505</v>
      </c>
      <c r="T20" s="301" t="s">
        <v>3003</v>
      </c>
      <c r="U20" s="28" t="s">
        <v>3006</v>
      </c>
      <c r="V20" s="28" t="s">
        <v>3565</v>
      </c>
      <c r="W20" s="27" t="s">
        <v>3577</v>
      </c>
      <c r="X20" s="297">
        <v>1664539</v>
      </c>
      <c r="Y20" s="28" t="s">
        <v>3578</v>
      </c>
    </row>
    <row r="21" spans="1:25">
      <c r="A21" s="4" t="s">
        <v>40</v>
      </c>
      <c r="B21" s="4">
        <v>20</v>
      </c>
      <c r="C21" s="268" t="s">
        <v>4436</v>
      </c>
      <c r="D21" s="297" t="s">
        <v>1551</v>
      </c>
      <c r="E21" s="297" t="s">
        <v>1552</v>
      </c>
      <c r="F21" s="4" t="s">
        <v>43</v>
      </c>
      <c r="G21" s="4" t="s">
        <v>389</v>
      </c>
      <c r="H21" s="298">
        <v>24816</v>
      </c>
      <c r="I21" s="4">
        <f t="shared" ca="1" si="0"/>
        <v>58</v>
      </c>
      <c r="J21" s="310"/>
      <c r="K21" s="9"/>
      <c r="L21" s="268" t="s">
        <v>2323</v>
      </c>
      <c r="M21" s="4" t="s">
        <v>1415</v>
      </c>
      <c r="N21" s="297" t="s">
        <v>1553</v>
      </c>
      <c r="O21" s="299"/>
      <c r="P21" s="298">
        <v>45658</v>
      </c>
      <c r="Q21" s="298"/>
      <c r="R21" s="312">
        <v>44409</v>
      </c>
      <c r="S21" s="312">
        <v>44409</v>
      </c>
      <c r="T21" s="471" t="s">
        <v>4742</v>
      </c>
      <c r="U21" s="297"/>
      <c r="V21" s="411" t="s">
        <v>4437</v>
      </c>
      <c r="W21" s="35" t="s">
        <v>4438</v>
      </c>
      <c r="X21" s="410">
        <v>2479733</v>
      </c>
      <c r="Y21" s="28" t="s">
        <v>4439</v>
      </c>
    </row>
    <row r="22" spans="1:25">
      <c r="A22" s="4" t="s">
        <v>40</v>
      </c>
      <c r="B22" s="4">
        <v>21</v>
      </c>
      <c r="C22" s="268" t="s">
        <v>3165</v>
      </c>
      <c r="D22" s="28" t="s">
        <v>4723</v>
      </c>
      <c r="E22" s="28" t="s">
        <v>4724</v>
      </c>
      <c r="F22" s="268" t="s">
        <v>1951</v>
      </c>
      <c r="G22" s="268" t="s">
        <v>1711</v>
      </c>
      <c r="H22" s="298">
        <v>35913</v>
      </c>
      <c r="I22" s="4">
        <f t="shared" ca="1" si="0"/>
        <v>27</v>
      </c>
      <c r="J22" s="411">
        <v>46892</v>
      </c>
      <c r="K22" s="27" t="s">
        <v>1712</v>
      </c>
      <c r="L22" s="268" t="s">
        <v>3166</v>
      </c>
      <c r="M22" s="268" t="s">
        <v>4852</v>
      </c>
      <c r="N22" s="28" t="s">
        <v>4853</v>
      </c>
      <c r="O22" s="28" t="s">
        <v>4854</v>
      </c>
      <c r="P22" s="298">
        <v>45870</v>
      </c>
      <c r="Q22" s="298"/>
      <c r="R22" s="312">
        <v>45870</v>
      </c>
      <c r="S22" s="312">
        <v>45870</v>
      </c>
      <c r="T22" s="301" t="s">
        <v>3004</v>
      </c>
      <c r="U22" s="28" t="s">
        <v>3006</v>
      </c>
      <c r="V22" s="28" t="s">
        <v>4849</v>
      </c>
      <c r="W22" s="27" t="s">
        <v>4850</v>
      </c>
      <c r="X22" s="297">
        <v>1318553</v>
      </c>
      <c r="Y22" s="28" t="s">
        <v>4851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/>
  </sheetViews>
  <sheetFormatPr defaultColWidth="9" defaultRowHeight="18.75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workbookViewId="0"/>
  </sheetViews>
  <sheetFormatPr defaultColWidth="9" defaultRowHeight="9.75"/>
  <cols>
    <col min="1" max="1" width="7.375" style="210" customWidth="1"/>
    <col min="2" max="3" width="8.25" style="121" customWidth="1"/>
    <col min="4" max="4" width="7.625" style="121" customWidth="1"/>
    <col min="5" max="5" width="8.25" style="121" customWidth="1"/>
    <col min="6" max="6" width="11.625" style="121" customWidth="1"/>
    <col min="7" max="7" width="11.375" style="121" customWidth="1"/>
    <col min="8" max="8" width="11.625" style="121" customWidth="1"/>
    <col min="9" max="9" width="11.375" style="121" customWidth="1"/>
    <col min="10" max="11" width="13.75" style="121" customWidth="1"/>
    <col min="12" max="16384" width="9" style="121"/>
  </cols>
  <sheetData>
    <row r="1" spans="1:11" ht="25.5" customHeight="1">
      <c r="A1" s="119" t="s">
        <v>3643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6" customHeight="1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</row>
    <row r="3" spans="1:11" ht="14.25" customHeight="1">
      <c r="A3" s="123"/>
      <c r="B3" s="124" t="s">
        <v>3644</v>
      </c>
      <c r="C3" s="124"/>
      <c r="D3" s="124"/>
      <c r="E3" s="124"/>
      <c r="F3" s="124"/>
      <c r="G3" s="125"/>
      <c r="H3" s="125"/>
      <c r="I3" s="125"/>
      <c r="J3" s="125"/>
      <c r="K3" s="125"/>
    </row>
    <row r="4" spans="1:11" s="129" customFormat="1" ht="14.25" customHeight="1">
      <c r="A4" s="126"/>
      <c r="B4" s="127" t="s">
        <v>3645</v>
      </c>
      <c r="C4" s="127"/>
      <c r="D4" s="127"/>
      <c r="E4" s="127"/>
      <c r="F4" s="127"/>
      <c r="G4" s="128"/>
      <c r="H4" s="128"/>
      <c r="I4" s="128"/>
      <c r="J4" s="128"/>
      <c r="K4" s="128"/>
    </row>
    <row r="5" spans="1:11" s="129" customFormat="1" ht="3.75" customHeight="1">
      <c r="A5" s="126"/>
      <c r="B5" s="127"/>
      <c r="C5" s="127"/>
      <c r="D5" s="127"/>
      <c r="E5" s="127"/>
      <c r="F5" s="127"/>
      <c r="G5" s="128"/>
      <c r="H5" s="128"/>
      <c r="I5" s="128"/>
      <c r="J5" s="128"/>
      <c r="K5" s="128"/>
    </row>
    <row r="6" spans="1:11" ht="16.5" customHeight="1" thickBot="1">
      <c r="A6" s="130" t="s">
        <v>2166</v>
      </c>
      <c r="B6" s="130"/>
      <c r="C6" s="130"/>
      <c r="D6" s="130"/>
      <c r="E6" s="130"/>
      <c r="F6" s="130"/>
      <c r="G6" s="125"/>
      <c r="H6" s="125"/>
      <c r="I6" s="125"/>
      <c r="J6" s="125"/>
      <c r="K6" s="131" t="s">
        <v>2167</v>
      </c>
    </row>
    <row r="7" spans="1:11" ht="21" customHeight="1" thickTop="1">
      <c r="A7" s="502" t="s">
        <v>2168</v>
      </c>
      <c r="B7" s="503"/>
      <c r="C7" s="506" t="s">
        <v>2169</v>
      </c>
      <c r="D7" s="507"/>
      <c r="E7" s="503"/>
      <c r="F7" s="511" t="s">
        <v>2170</v>
      </c>
      <c r="G7" s="512"/>
      <c r="H7" s="512"/>
      <c r="I7" s="513"/>
      <c r="J7" s="511" t="s">
        <v>2171</v>
      </c>
      <c r="K7" s="514"/>
    </row>
    <row r="8" spans="1:11" ht="25.5" customHeight="1">
      <c r="A8" s="504"/>
      <c r="B8" s="505"/>
      <c r="C8" s="508"/>
      <c r="D8" s="509"/>
      <c r="E8" s="510"/>
      <c r="F8" s="515" t="s">
        <v>2172</v>
      </c>
      <c r="G8" s="516"/>
      <c r="H8" s="515" t="s">
        <v>2173</v>
      </c>
      <c r="I8" s="516"/>
      <c r="J8" s="517" t="s">
        <v>2174</v>
      </c>
      <c r="K8" s="518"/>
    </row>
    <row r="9" spans="1:11" ht="18" customHeight="1">
      <c r="A9" s="519" t="s">
        <v>2175</v>
      </c>
      <c r="B9" s="521" t="s">
        <v>2176</v>
      </c>
      <c r="C9" s="508"/>
      <c r="D9" s="509"/>
      <c r="E9" s="510"/>
      <c r="F9" s="523">
        <v>0.1003</v>
      </c>
      <c r="G9" s="524"/>
      <c r="H9" s="523">
        <v>0.1162</v>
      </c>
      <c r="I9" s="524"/>
      <c r="J9" s="528">
        <v>0.183</v>
      </c>
      <c r="K9" s="529"/>
    </row>
    <row r="10" spans="1:11" ht="15.75" customHeight="1">
      <c r="A10" s="520"/>
      <c r="B10" s="522"/>
      <c r="C10" s="508"/>
      <c r="D10" s="509"/>
      <c r="E10" s="510"/>
      <c r="F10" s="134" t="s">
        <v>2177</v>
      </c>
      <c r="G10" s="134" t="s">
        <v>2178</v>
      </c>
      <c r="H10" s="134" t="s">
        <v>2177</v>
      </c>
      <c r="I10" s="134" t="s">
        <v>2178</v>
      </c>
      <c r="J10" s="134" t="s">
        <v>2177</v>
      </c>
      <c r="K10" s="135" t="s">
        <v>2178</v>
      </c>
    </row>
    <row r="11" spans="1:11" ht="15.75" customHeight="1">
      <c r="A11" s="136" t="s">
        <v>2179</v>
      </c>
      <c r="B11" s="137" t="s">
        <v>2180</v>
      </c>
      <c r="C11" s="138" t="s">
        <v>2181</v>
      </c>
      <c r="D11" s="139" t="s">
        <v>2182</v>
      </c>
      <c r="E11" s="140" t="s">
        <v>2183</v>
      </c>
      <c r="F11" s="141" t="s">
        <v>2184</v>
      </c>
      <c r="G11" s="141" t="s">
        <v>2185</v>
      </c>
      <c r="H11" s="141" t="s">
        <v>2186</v>
      </c>
      <c r="I11" s="141" t="s">
        <v>2187</v>
      </c>
      <c r="J11" s="142" t="s">
        <v>2188</v>
      </c>
      <c r="K11" s="143" t="s">
        <v>2189</v>
      </c>
    </row>
    <row r="12" spans="1:11" ht="15.75" customHeight="1">
      <c r="A12" s="132">
        <v>0</v>
      </c>
      <c r="B12" s="156">
        <v>0</v>
      </c>
      <c r="C12" s="212">
        <v>0</v>
      </c>
      <c r="D12" s="146"/>
      <c r="E12" s="213">
        <v>0</v>
      </c>
      <c r="F12" s="214">
        <v>0</v>
      </c>
      <c r="G12" s="214">
        <v>0</v>
      </c>
      <c r="H12" s="214">
        <v>0</v>
      </c>
      <c r="I12" s="211">
        <v>0</v>
      </c>
      <c r="J12" s="215">
        <v>0</v>
      </c>
      <c r="K12" s="216">
        <v>0</v>
      </c>
    </row>
    <row r="13" spans="1:11" ht="10.5" customHeight="1">
      <c r="A13" s="132">
        <v>1</v>
      </c>
      <c r="B13" s="144">
        <v>58000</v>
      </c>
      <c r="C13" s="145"/>
      <c r="D13" s="146" t="s">
        <v>2190</v>
      </c>
      <c r="E13" s="147">
        <v>63000</v>
      </c>
      <c r="F13" s="415">
        <f>HDATE23[[#This Row],[月  額]]*$F$9</f>
        <v>5817.4</v>
      </c>
      <c r="G13" s="415">
        <f>HDATE23[[#This Row],[健康保険全額]]/2</f>
        <v>2908.7</v>
      </c>
      <c r="H13" s="415">
        <f>HDATE23[[#This Row],[月  額]]*$H$9</f>
        <v>6739.5999999999995</v>
      </c>
      <c r="I13" s="415">
        <f>HDATE23[[#This Row],[介護保険全額]]/2</f>
        <v>3369.7999999999997</v>
      </c>
      <c r="J13" s="148">
        <v>16104</v>
      </c>
      <c r="K13" s="149">
        <v>8052</v>
      </c>
    </row>
    <row r="14" spans="1:11" ht="10.5" customHeight="1">
      <c r="A14" s="150">
        <v>2</v>
      </c>
      <c r="B14" s="151">
        <v>68000</v>
      </c>
      <c r="C14" s="152">
        <v>63000</v>
      </c>
      <c r="D14" s="153" t="s">
        <v>2190</v>
      </c>
      <c r="E14" s="154">
        <v>73000</v>
      </c>
      <c r="F14" s="415">
        <f>HDATE23[[#This Row],[月  額]]*$F$9</f>
        <v>6820.4</v>
      </c>
      <c r="G14" s="415">
        <f>HDATE23[[#This Row],[健康保険全額]]/2</f>
        <v>3410.2</v>
      </c>
      <c r="H14" s="415">
        <f>HDATE23[[#This Row],[月  額]]*$H$9</f>
        <v>7901.5999999999995</v>
      </c>
      <c r="I14" s="415">
        <f>HDATE23[[#This Row],[介護保険全額]]/2</f>
        <v>3950.7999999999997</v>
      </c>
      <c r="J14" s="148">
        <v>16104</v>
      </c>
      <c r="K14" s="149">
        <v>8052</v>
      </c>
    </row>
    <row r="15" spans="1:11" ht="10.5" customHeight="1">
      <c r="A15" s="132">
        <v>3</v>
      </c>
      <c r="B15" s="156">
        <v>78000</v>
      </c>
      <c r="C15" s="157">
        <v>73000</v>
      </c>
      <c r="D15" s="146" t="s">
        <v>2190</v>
      </c>
      <c r="E15" s="158">
        <v>83000</v>
      </c>
      <c r="F15" s="415">
        <f>HDATE23[[#This Row],[月  額]]*$F$9</f>
        <v>7823.4</v>
      </c>
      <c r="G15" s="415">
        <f>HDATE23[[#This Row],[健康保険全額]]/2</f>
        <v>3911.7</v>
      </c>
      <c r="H15" s="415">
        <f>HDATE23[[#This Row],[月  額]]*$H$9</f>
        <v>9063.6</v>
      </c>
      <c r="I15" s="415">
        <f>HDATE23[[#This Row],[介護保険全額]]/2</f>
        <v>4531.8</v>
      </c>
      <c r="J15" s="148">
        <v>16104</v>
      </c>
      <c r="K15" s="149">
        <v>8052</v>
      </c>
    </row>
    <row r="16" spans="1:11" ht="10.5" customHeight="1">
      <c r="A16" s="150" t="s">
        <v>2191</v>
      </c>
      <c r="B16" s="151">
        <v>88000</v>
      </c>
      <c r="C16" s="160">
        <v>83000</v>
      </c>
      <c r="D16" s="153" t="s">
        <v>2190</v>
      </c>
      <c r="E16" s="154">
        <v>93000</v>
      </c>
      <c r="F16" s="415">
        <f>HDATE23[[#This Row],[月  額]]*$F$9</f>
        <v>8826.4</v>
      </c>
      <c r="G16" s="415">
        <f>HDATE23[[#This Row],[健康保険全額]]/2</f>
        <v>4413.2</v>
      </c>
      <c r="H16" s="415">
        <f>HDATE23[[#This Row],[月  額]]*$H$9</f>
        <v>10225.6</v>
      </c>
      <c r="I16" s="415">
        <f>HDATE23[[#This Row],[介護保険全額]]/2</f>
        <v>5112.8</v>
      </c>
      <c r="J16" s="148">
        <v>16104</v>
      </c>
      <c r="K16" s="149">
        <v>8052</v>
      </c>
    </row>
    <row r="17" spans="1:11" ht="10.5" customHeight="1">
      <c r="A17" s="132" t="s">
        <v>2192</v>
      </c>
      <c r="B17" s="156">
        <v>98000</v>
      </c>
      <c r="C17" s="157">
        <v>93000</v>
      </c>
      <c r="D17" s="146" t="s">
        <v>2190</v>
      </c>
      <c r="E17" s="158">
        <v>101000</v>
      </c>
      <c r="F17" s="415">
        <f>HDATE23[[#This Row],[月  額]]*$F$9</f>
        <v>9829.4</v>
      </c>
      <c r="G17" s="415">
        <f>HDATE23[[#This Row],[健康保険全額]]/2</f>
        <v>4914.7</v>
      </c>
      <c r="H17" s="415">
        <f>HDATE23[[#This Row],[月  額]]*$H$9</f>
        <v>11387.6</v>
      </c>
      <c r="I17" s="415">
        <f>HDATE23[[#This Row],[介護保険全額]]/2</f>
        <v>5693.8</v>
      </c>
      <c r="J17" s="161">
        <v>17934</v>
      </c>
      <c r="K17" s="162">
        <v>8967</v>
      </c>
    </row>
    <row r="18" spans="1:11" ht="10.5" customHeight="1">
      <c r="A18" s="150" t="s">
        <v>2193</v>
      </c>
      <c r="B18" s="151">
        <v>104000</v>
      </c>
      <c r="C18" s="160">
        <v>101000</v>
      </c>
      <c r="D18" s="153" t="s">
        <v>2190</v>
      </c>
      <c r="E18" s="154">
        <v>107000</v>
      </c>
      <c r="F18" s="415">
        <f>HDATE23[[#This Row],[月  額]]*$F$9</f>
        <v>10431.200000000001</v>
      </c>
      <c r="G18" s="415">
        <f>HDATE23[[#This Row],[健康保険全額]]/2</f>
        <v>5215.6000000000004</v>
      </c>
      <c r="H18" s="415">
        <f>HDATE23[[#This Row],[月  額]]*$H$9</f>
        <v>12084.8</v>
      </c>
      <c r="I18" s="415">
        <f>HDATE23[[#This Row],[介護保険全額]]/2</f>
        <v>6042.4</v>
      </c>
      <c r="J18" s="163">
        <v>19032</v>
      </c>
      <c r="K18" s="164">
        <v>9516</v>
      </c>
    </row>
    <row r="19" spans="1:11" ht="10.5" customHeight="1">
      <c r="A19" s="132" t="s">
        <v>2194</v>
      </c>
      <c r="B19" s="156">
        <v>110000</v>
      </c>
      <c r="C19" s="157">
        <v>107000</v>
      </c>
      <c r="D19" s="146" t="s">
        <v>2190</v>
      </c>
      <c r="E19" s="158">
        <v>114000</v>
      </c>
      <c r="F19" s="415">
        <f>HDATE23[[#This Row],[月  額]]*$F$9</f>
        <v>11033</v>
      </c>
      <c r="G19" s="415">
        <f>HDATE23[[#This Row],[健康保険全額]]/2</f>
        <v>5516.5</v>
      </c>
      <c r="H19" s="415">
        <f>HDATE23[[#This Row],[月  額]]*$H$9</f>
        <v>12782</v>
      </c>
      <c r="I19" s="415">
        <f>HDATE23[[#This Row],[介護保険全額]]/2</f>
        <v>6391</v>
      </c>
      <c r="J19" s="165">
        <v>20130</v>
      </c>
      <c r="K19" s="166">
        <v>10065</v>
      </c>
    </row>
    <row r="20" spans="1:11" ht="10.5" customHeight="1">
      <c r="A20" s="150" t="s">
        <v>2195</v>
      </c>
      <c r="B20" s="151">
        <v>118000</v>
      </c>
      <c r="C20" s="160">
        <v>114000</v>
      </c>
      <c r="D20" s="153" t="s">
        <v>2190</v>
      </c>
      <c r="E20" s="154">
        <v>122000</v>
      </c>
      <c r="F20" s="415">
        <f>HDATE23[[#This Row],[月  額]]*$F$9</f>
        <v>11835.4</v>
      </c>
      <c r="G20" s="415">
        <f>HDATE23[[#This Row],[健康保険全額]]/2</f>
        <v>5917.7</v>
      </c>
      <c r="H20" s="415">
        <f>HDATE23[[#This Row],[月  額]]*$H$9</f>
        <v>13711.6</v>
      </c>
      <c r="I20" s="415">
        <f>HDATE23[[#This Row],[介護保険全額]]/2</f>
        <v>6855.8</v>
      </c>
      <c r="J20" s="163">
        <v>21594</v>
      </c>
      <c r="K20" s="164">
        <v>10797</v>
      </c>
    </row>
    <row r="21" spans="1:11" ht="10.5" customHeight="1">
      <c r="A21" s="132" t="s">
        <v>2196</v>
      </c>
      <c r="B21" s="156">
        <v>126000</v>
      </c>
      <c r="C21" s="157">
        <v>122000</v>
      </c>
      <c r="D21" s="146" t="s">
        <v>2190</v>
      </c>
      <c r="E21" s="158">
        <v>130000</v>
      </c>
      <c r="F21" s="415">
        <f>HDATE23[[#This Row],[月  額]]*$F$9</f>
        <v>12637.8</v>
      </c>
      <c r="G21" s="415">
        <f>HDATE23[[#This Row],[健康保険全額]]/2</f>
        <v>6318.9</v>
      </c>
      <c r="H21" s="415">
        <f>HDATE23[[#This Row],[月  額]]*$H$9</f>
        <v>14641.199999999999</v>
      </c>
      <c r="I21" s="415">
        <f>HDATE23[[#This Row],[介護保険全額]]/2</f>
        <v>7320.5999999999995</v>
      </c>
      <c r="J21" s="165">
        <v>23058</v>
      </c>
      <c r="K21" s="166">
        <v>11529</v>
      </c>
    </row>
    <row r="22" spans="1:11" ht="10.5" customHeight="1">
      <c r="A22" s="150" t="s">
        <v>2197</v>
      </c>
      <c r="B22" s="151">
        <v>134000</v>
      </c>
      <c r="C22" s="160">
        <v>130000</v>
      </c>
      <c r="D22" s="153" t="s">
        <v>2190</v>
      </c>
      <c r="E22" s="154">
        <v>138000</v>
      </c>
      <c r="F22" s="415">
        <f>HDATE23[[#This Row],[月  額]]*$F$9</f>
        <v>13440.2</v>
      </c>
      <c r="G22" s="415">
        <f>HDATE23[[#This Row],[健康保険全額]]/2</f>
        <v>6720.1</v>
      </c>
      <c r="H22" s="415">
        <f>HDATE23[[#This Row],[月  額]]*$H$9</f>
        <v>15570.8</v>
      </c>
      <c r="I22" s="415">
        <f>HDATE23[[#This Row],[介護保険全額]]/2</f>
        <v>7785.4</v>
      </c>
      <c r="J22" s="163">
        <v>24522</v>
      </c>
      <c r="K22" s="164">
        <v>12261</v>
      </c>
    </row>
    <row r="23" spans="1:11" ht="10.5" customHeight="1">
      <c r="A23" s="132" t="s">
        <v>2198</v>
      </c>
      <c r="B23" s="156">
        <v>142000</v>
      </c>
      <c r="C23" s="157">
        <v>138000</v>
      </c>
      <c r="D23" s="146" t="s">
        <v>2190</v>
      </c>
      <c r="E23" s="158">
        <v>146000</v>
      </c>
      <c r="F23" s="415">
        <f>HDATE23[[#This Row],[月  額]]*$F$9</f>
        <v>14242.6</v>
      </c>
      <c r="G23" s="415">
        <f>HDATE23[[#This Row],[健康保険全額]]/2</f>
        <v>7121.3</v>
      </c>
      <c r="H23" s="415">
        <f>HDATE23[[#This Row],[月  額]]*$H$9</f>
        <v>16500.400000000001</v>
      </c>
      <c r="I23" s="415">
        <f>HDATE23[[#This Row],[介護保険全額]]/2</f>
        <v>8250.2000000000007</v>
      </c>
      <c r="J23" s="165">
        <v>25986</v>
      </c>
      <c r="K23" s="166">
        <v>12993</v>
      </c>
    </row>
    <row r="24" spans="1:11" ht="10.5" customHeight="1">
      <c r="A24" s="150" t="s">
        <v>2199</v>
      </c>
      <c r="B24" s="151">
        <v>150000</v>
      </c>
      <c r="C24" s="160">
        <v>146000</v>
      </c>
      <c r="D24" s="153" t="s">
        <v>2190</v>
      </c>
      <c r="E24" s="154">
        <v>155000</v>
      </c>
      <c r="F24" s="415">
        <f>HDATE23[[#This Row],[月  額]]*$F$9</f>
        <v>15045</v>
      </c>
      <c r="G24" s="415">
        <f>HDATE23[[#This Row],[健康保険全額]]/2</f>
        <v>7522.5</v>
      </c>
      <c r="H24" s="415">
        <f>HDATE23[[#This Row],[月  額]]*$H$9</f>
        <v>17430</v>
      </c>
      <c r="I24" s="415">
        <f>HDATE23[[#This Row],[介護保険全額]]/2</f>
        <v>8715</v>
      </c>
      <c r="J24" s="163">
        <v>27450</v>
      </c>
      <c r="K24" s="164">
        <v>13725</v>
      </c>
    </row>
    <row r="25" spans="1:11" ht="10.5" customHeight="1">
      <c r="A25" s="132" t="s">
        <v>2200</v>
      </c>
      <c r="B25" s="156">
        <v>160000</v>
      </c>
      <c r="C25" s="157">
        <v>155000</v>
      </c>
      <c r="D25" s="146" t="s">
        <v>2190</v>
      </c>
      <c r="E25" s="158">
        <v>165000</v>
      </c>
      <c r="F25" s="415">
        <f>HDATE23[[#This Row],[月  額]]*$F$9</f>
        <v>16048</v>
      </c>
      <c r="G25" s="415">
        <f>HDATE23[[#This Row],[健康保険全額]]/2</f>
        <v>8024</v>
      </c>
      <c r="H25" s="415">
        <f>HDATE23[[#This Row],[月  額]]*$H$9</f>
        <v>18592</v>
      </c>
      <c r="I25" s="415">
        <f>HDATE23[[#This Row],[介護保険全額]]/2</f>
        <v>9296</v>
      </c>
      <c r="J25" s="165">
        <v>29280</v>
      </c>
      <c r="K25" s="166">
        <v>14640</v>
      </c>
    </row>
    <row r="26" spans="1:11" ht="10.5" customHeight="1">
      <c r="A26" s="150" t="s">
        <v>2201</v>
      </c>
      <c r="B26" s="151">
        <v>170000</v>
      </c>
      <c r="C26" s="160">
        <v>165000</v>
      </c>
      <c r="D26" s="153" t="s">
        <v>2190</v>
      </c>
      <c r="E26" s="154">
        <v>175000</v>
      </c>
      <c r="F26" s="415">
        <f>HDATE23[[#This Row],[月  額]]*$F$9</f>
        <v>17051</v>
      </c>
      <c r="G26" s="415">
        <f>HDATE23[[#This Row],[健康保険全額]]/2</f>
        <v>8525.5</v>
      </c>
      <c r="H26" s="415">
        <f>HDATE23[[#This Row],[月  額]]*$H$9</f>
        <v>19754</v>
      </c>
      <c r="I26" s="415">
        <f>HDATE23[[#This Row],[介護保険全額]]/2</f>
        <v>9877</v>
      </c>
      <c r="J26" s="163">
        <v>31110</v>
      </c>
      <c r="K26" s="164">
        <v>15555</v>
      </c>
    </row>
    <row r="27" spans="1:11" ht="10.5" customHeight="1">
      <c r="A27" s="132" t="s">
        <v>2202</v>
      </c>
      <c r="B27" s="156">
        <v>180000</v>
      </c>
      <c r="C27" s="157">
        <v>175000</v>
      </c>
      <c r="D27" s="146" t="s">
        <v>2190</v>
      </c>
      <c r="E27" s="158">
        <v>185000</v>
      </c>
      <c r="F27" s="415">
        <f>HDATE23[[#This Row],[月  額]]*$F$9</f>
        <v>18054</v>
      </c>
      <c r="G27" s="415">
        <f>HDATE23[[#This Row],[健康保険全額]]/2</f>
        <v>9027</v>
      </c>
      <c r="H27" s="415">
        <f>HDATE23[[#This Row],[月  額]]*$H$9</f>
        <v>20916</v>
      </c>
      <c r="I27" s="415">
        <f>HDATE23[[#This Row],[介護保険全額]]/2</f>
        <v>10458</v>
      </c>
      <c r="J27" s="165">
        <v>32940</v>
      </c>
      <c r="K27" s="166">
        <v>16470</v>
      </c>
    </row>
    <row r="28" spans="1:11" ht="10.5" customHeight="1">
      <c r="A28" s="150" t="s">
        <v>2203</v>
      </c>
      <c r="B28" s="151">
        <v>190000</v>
      </c>
      <c r="C28" s="160">
        <v>185000</v>
      </c>
      <c r="D28" s="153" t="s">
        <v>2190</v>
      </c>
      <c r="E28" s="154">
        <v>195000</v>
      </c>
      <c r="F28" s="415">
        <f>HDATE23[[#This Row],[月  額]]*$F$9</f>
        <v>19057</v>
      </c>
      <c r="G28" s="415">
        <f>HDATE23[[#This Row],[健康保険全額]]/2</f>
        <v>9528.5</v>
      </c>
      <c r="H28" s="415">
        <f>HDATE23[[#This Row],[月  額]]*$H$9</f>
        <v>22078</v>
      </c>
      <c r="I28" s="415">
        <f>HDATE23[[#This Row],[介護保険全額]]/2</f>
        <v>11039</v>
      </c>
      <c r="J28" s="163">
        <v>34770</v>
      </c>
      <c r="K28" s="164">
        <v>17385</v>
      </c>
    </row>
    <row r="29" spans="1:11" ht="10.5" customHeight="1">
      <c r="A29" s="132" t="s">
        <v>2204</v>
      </c>
      <c r="B29" s="156">
        <v>200000</v>
      </c>
      <c r="C29" s="157">
        <v>195000</v>
      </c>
      <c r="D29" s="146" t="s">
        <v>2190</v>
      </c>
      <c r="E29" s="158">
        <v>210000</v>
      </c>
      <c r="F29" s="415">
        <f>HDATE23[[#This Row],[月  額]]*$F$9</f>
        <v>20060</v>
      </c>
      <c r="G29" s="415">
        <f>HDATE23[[#This Row],[健康保険全額]]/2</f>
        <v>10030</v>
      </c>
      <c r="H29" s="415">
        <f>HDATE23[[#This Row],[月  額]]*$H$9</f>
        <v>23240</v>
      </c>
      <c r="I29" s="415">
        <f>HDATE23[[#This Row],[介護保険全額]]/2</f>
        <v>11620</v>
      </c>
      <c r="J29" s="165">
        <v>36600</v>
      </c>
      <c r="K29" s="166">
        <v>18300</v>
      </c>
    </row>
    <row r="30" spans="1:11" ht="10.5" customHeight="1">
      <c r="A30" s="150" t="s">
        <v>2205</v>
      </c>
      <c r="B30" s="151">
        <v>220000</v>
      </c>
      <c r="C30" s="160">
        <v>210000</v>
      </c>
      <c r="D30" s="153" t="s">
        <v>2190</v>
      </c>
      <c r="E30" s="154">
        <v>230000</v>
      </c>
      <c r="F30" s="415">
        <f>HDATE23[[#This Row],[月  額]]*$F$9</f>
        <v>22066</v>
      </c>
      <c r="G30" s="415">
        <f>HDATE23[[#This Row],[健康保険全額]]/2</f>
        <v>11033</v>
      </c>
      <c r="H30" s="415">
        <f>HDATE23[[#This Row],[月  額]]*$H$9</f>
        <v>25564</v>
      </c>
      <c r="I30" s="415">
        <f>HDATE23[[#This Row],[介護保険全額]]/2</f>
        <v>12782</v>
      </c>
      <c r="J30" s="163">
        <v>40260</v>
      </c>
      <c r="K30" s="164">
        <v>20130</v>
      </c>
    </row>
    <row r="31" spans="1:11" ht="10.5" customHeight="1">
      <c r="A31" s="132" t="s">
        <v>2206</v>
      </c>
      <c r="B31" s="156">
        <v>240000</v>
      </c>
      <c r="C31" s="157">
        <v>230000</v>
      </c>
      <c r="D31" s="146" t="s">
        <v>2190</v>
      </c>
      <c r="E31" s="158">
        <v>250000</v>
      </c>
      <c r="F31" s="415">
        <f>HDATE23[[#This Row],[月  額]]*$F$9</f>
        <v>24072</v>
      </c>
      <c r="G31" s="415">
        <f>HDATE23[[#This Row],[健康保険全額]]/2</f>
        <v>12036</v>
      </c>
      <c r="H31" s="415">
        <f>HDATE23[[#This Row],[月  額]]*$H$9</f>
        <v>27888</v>
      </c>
      <c r="I31" s="415">
        <f>HDATE23[[#This Row],[介護保険全額]]/2</f>
        <v>13944</v>
      </c>
      <c r="J31" s="165">
        <v>43920</v>
      </c>
      <c r="K31" s="166">
        <v>21960</v>
      </c>
    </row>
    <row r="32" spans="1:11" ht="10.5" customHeight="1">
      <c r="A32" s="150" t="s">
        <v>2207</v>
      </c>
      <c r="B32" s="151">
        <v>260000</v>
      </c>
      <c r="C32" s="160">
        <v>250000</v>
      </c>
      <c r="D32" s="153" t="s">
        <v>2190</v>
      </c>
      <c r="E32" s="154">
        <v>270000</v>
      </c>
      <c r="F32" s="415">
        <f>HDATE23[[#This Row],[月  額]]*$F$9</f>
        <v>26078</v>
      </c>
      <c r="G32" s="415">
        <f>HDATE23[[#This Row],[健康保険全額]]/2</f>
        <v>13039</v>
      </c>
      <c r="H32" s="415">
        <f>HDATE23[[#This Row],[月  額]]*$H$9</f>
        <v>30212</v>
      </c>
      <c r="I32" s="415">
        <f>HDATE23[[#This Row],[介護保険全額]]/2</f>
        <v>15106</v>
      </c>
      <c r="J32" s="163">
        <v>47580</v>
      </c>
      <c r="K32" s="164">
        <v>23790</v>
      </c>
    </row>
    <row r="33" spans="1:11" ht="10.5" customHeight="1">
      <c r="A33" s="132" t="s">
        <v>2208</v>
      </c>
      <c r="B33" s="156">
        <v>280000</v>
      </c>
      <c r="C33" s="157">
        <v>270000</v>
      </c>
      <c r="D33" s="146" t="s">
        <v>2190</v>
      </c>
      <c r="E33" s="158">
        <v>290000</v>
      </c>
      <c r="F33" s="415">
        <f>HDATE23[[#This Row],[月  額]]*$F$9</f>
        <v>28084</v>
      </c>
      <c r="G33" s="415">
        <f>HDATE23[[#This Row],[健康保険全額]]/2</f>
        <v>14042</v>
      </c>
      <c r="H33" s="415">
        <f>HDATE23[[#This Row],[月  額]]*$H$9</f>
        <v>32536</v>
      </c>
      <c r="I33" s="415">
        <f>HDATE23[[#This Row],[介護保険全額]]/2</f>
        <v>16268</v>
      </c>
      <c r="J33" s="165">
        <v>51240</v>
      </c>
      <c r="K33" s="166">
        <v>25620</v>
      </c>
    </row>
    <row r="34" spans="1:11" ht="10.5" customHeight="1">
      <c r="A34" s="150" t="s">
        <v>2209</v>
      </c>
      <c r="B34" s="151">
        <v>300000</v>
      </c>
      <c r="C34" s="160">
        <v>290000</v>
      </c>
      <c r="D34" s="153" t="s">
        <v>2190</v>
      </c>
      <c r="E34" s="154">
        <v>310000</v>
      </c>
      <c r="F34" s="415">
        <f>HDATE23[[#This Row],[月  額]]*$F$9</f>
        <v>30090</v>
      </c>
      <c r="G34" s="415">
        <f>HDATE23[[#This Row],[健康保険全額]]/2</f>
        <v>15045</v>
      </c>
      <c r="H34" s="415">
        <f>HDATE23[[#This Row],[月  額]]*$H$9</f>
        <v>34860</v>
      </c>
      <c r="I34" s="415">
        <f>HDATE23[[#This Row],[介護保険全額]]/2</f>
        <v>17430</v>
      </c>
      <c r="J34" s="163">
        <v>54900</v>
      </c>
      <c r="K34" s="164">
        <v>27450</v>
      </c>
    </row>
    <row r="35" spans="1:11" ht="10.5" customHeight="1">
      <c r="A35" s="132" t="s">
        <v>2210</v>
      </c>
      <c r="B35" s="156">
        <v>320000</v>
      </c>
      <c r="C35" s="157">
        <v>310000</v>
      </c>
      <c r="D35" s="146" t="s">
        <v>2190</v>
      </c>
      <c r="E35" s="158">
        <v>330000</v>
      </c>
      <c r="F35" s="415">
        <f>HDATE23[[#This Row],[月  額]]*$F$9</f>
        <v>32096</v>
      </c>
      <c r="G35" s="415">
        <f>HDATE23[[#This Row],[健康保険全額]]/2</f>
        <v>16048</v>
      </c>
      <c r="H35" s="415">
        <f>HDATE23[[#This Row],[月  額]]*$H$9</f>
        <v>37184</v>
      </c>
      <c r="I35" s="415">
        <f>HDATE23[[#This Row],[介護保険全額]]/2</f>
        <v>18592</v>
      </c>
      <c r="J35" s="165">
        <v>58560</v>
      </c>
      <c r="K35" s="166">
        <v>29280</v>
      </c>
    </row>
    <row r="36" spans="1:11" ht="10.5" customHeight="1">
      <c r="A36" s="150" t="s">
        <v>2211</v>
      </c>
      <c r="B36" s="151">
        <v>340000</v>
      </c>
      <c r="C36" s="160">
        <v>330000</v>
      </c>
      <c r="D36" s="153" t="s">
        <v>2190</v>
      </c>
      <c r="E36" s="154">
        <v>350000</v>
      </c>
      <c r="F36" s="415">
        <f>HDATE23[[#This Row],[月  額]]*$F$9</f>
        <v>34102</v>
      </c>
      <c r="G36" s="415">
        <f>HDATE23[[#This Row],[健康保険全額]]/2</f>
        <v>17051</v>
      </c>
      <c r="H36" s="415">
        <f>HDATE23[[#This Row],[月  額]]*$H$9</f>
        <v>39508</v>
      </c>
      <c r="I36" s="415">
        <f>HDATE23[[#This Row],[介護保険全額]]/2</f>
        <v>19754</v>
      </c>
      <c r="J36" s="163">
        <v>62220</v>
      </c>
      <c r="K36" s="164">
        <v>31110</v>
      </c>
    </row>
    <row r="37" spans="1:11" ht="10.5" customHeight="1">
      <c r="A37" s="132" t="s">
        <v>2212</v>
      </c>
      <c r="B37" s="156">
        <v>360000</v>
      </c>
      <c r="C37" s="157">
        <v>350000</v>
      </c>
      <c r="D37" s="146" t="s">
        <v>2190</v>
      </c>
      <c r="E37" s="158">
        <v>370000</v>
      </c>
      <c r="F37" s="415">
        <f>HDATE23[[#This Row],[月  額]]*$F$9</f>
        <v>36108</v>
      </c>
      <c r="G37" s="415">
        <f>HDATE23[[#This Row],[健康保険全額]]/2</f>
        <v>18054</v>
      </c>
      <c r="H37" s="415">
        <f>HDATE23[[#This Row],[月  額]]*$H$9</f>
        <v>41832</v>
      </c>
      <c r="I37" s="415">
        <f>HDATE23[[#This Row],[介護保険全額]]/2</f>
        <v>20916</v>
      </c>
      <c r="J37" s="165">
        <v>65880</v>
      </c>
      <c r="K37" s="166">
        <v>32940</v>
      </c>
    </row>
    <row r="38" spans="1:11" ht="10.5" customHeight="1">
      <c r="A38" s="150" t="s">
        <v>2213</v>
      </c>
      <c r="B38" s="151">
        <v>380000</v>
      </c>
      <c r="C38" s="160">
        <v>370000</v>
      </c>
      <c r="D38" s="153" t="s">
        <v>2190</v>
      </c>
      <c r="E38" s="154">
        <v>395000</v>
      </c>
      <c r="F38" s="415">
        <f>HDATE23[[#This Row],[月  額]]*$F$9</f>
        <v>38114</v>
      </c>
      <c r="G38" s="415">
        <f>HDATE23[[#This Row],[健康保険全額]]/2</f>
        <v>19057</v>
      </c>
      <c r="H38" s="415">
        <f>HDATE23[[#This Row],[月  額]]*$H$9</f>
        <v>44156</v>
      </c>
      <c r="I38" s="415">
        <f>HDATE23[[#This Row],[介護保険全額]]/2</f>
        <v>22078</v>
      </c>
      <c r="J38" s="163">
        <v>69540</v>
      </c>
      <c r="K38" s="164">
        <v>34770</v>
      </c>
    </row>
    <row r="39" spans="1:11" ht="10.5" customHeight="1">
      <c r="A39" s="132" t="s">
        <v>2214</v>
      </c>
      <c r="B39" s="156">
        <v>410000</v>
      </c>
      <c r="C39" s="157">
        <v>395000</v>
      </c>
      <c r="D39" s="146" t="s">
        <v>2190</v>
      </c>
      <c r="E39" s="158">
        <v>425000</v>
      </c>
      <c r="F39" s="415">
        <f>HDATE23[[#This Row],[月  額]]*$F$9</f>
        <v>41123</v>
      </c>
      <c r="G39" s="415">
        <f>HDATE23[[#This Row],[健康保険全額]]/2</f>
        <v>20561.5</v>
      </c>
      <c r="H39" s="415">
        <f>HDATE23[[#This Row],[月  額]]*$H$9</f>
        <v>47642</v>
      </c>
      <c r="I39" s="415">
        <f>HDATE23[[#This Row],[介護保険全額]]/2</f>
        <v>23821</v>
      </c>
      <c r="J39" s="165">
        <v>75030</v>
      </c>
      <c r="K39" s="166">
        <v>37515</v>
      </c>
    </row>
    <row r="40" spans="1:11" ht="10.5" customHeight="1">
      <c r="A40" s="150" t="s">
        <v>2215</v>
      </c>
      <c r="B40" s="151">
        <v>440000</v>
      </c>
      <c r="C40" s="160">
        <v>425000</v>
      </c>
      <c r="D40" s="153" t="s">
        <v>2190</v>
      </c>
      <c r="E40" s="154">
        <v>455000</v>
      </c>
      <c r="F40" s="415">
        <f>HDATE23[[#This Row],[月  額]]*$F$9</f>
        <v>44132</v>
      </c>
      <c r="G40" s="415">
        <f>HDATE23[[#This Row],[健康保険全額]]/2</f>
        <v>22066</v>
      </c>
      <c r="H40" s="415">
        <f>HDATE23[[#This Row],[月  額]]*$H$9</f>
        <v>51128</v>
      </c>
      <c r="I40" s="415">
        <f>HDATE23[[#This Row],[介護保険全額]]/2</f>
        <v>25564</v>
      </c>
      <c r="J40" s="163">
        <v>80520</v>
      </c>
      <c r="K40" s="164">
        <v>40260</v>
      </c>
    </row>
    <row r="41" spans="1:11" ht="10.5" customHeight="1">
      <c r="A41" s="132" t="s">
        <v>2216</v>
      </c>
      <c r="B41" s="156">
        <v>470000</v>
      </c>
      <c r="C41" s="157">
        <v>455000</v>
      </c>
      <c r="D41" s="146" t="s">
        <v>2190</v>
      </c>
      <c r="E41" s="158">
        <v>485000</v>
      </c>
      <c r="F41" s="415">
        <f>HDATE23[[#This Row],[月  額]]*$F$9</f>
        <v>47141</v>
      </c>
      <c r="G41" s="415">
        <f>HDATE23[[#This Row],[健康保険全額]]/2</f>
        <v>23570.5</v>
      </c>
      <c r="H41" s="415">
        <f>HDATE23[[#This Row],[月  額]]*$H$9</f>
        <v>54614</v>
      </c>
      <c r="I41" s="415">
        <f>HDATE23[[#This Row],[介護保険全額]]/2</f>
        <v>27307</v>
      </c>
      <c r="J41" s="165">
        <v>86010</v>
      </c>
      <c r="K41" s="166">
        <v>43005</v>
      </c>
    </row>
    <row r="42" spans="1:11" ht="10.5" customHeight="1">
      <c r="A42" s="150" t="s">
        <v>2217</v>
      </c>
      <c r="B42" s="151">
        <v>500000</v>
      </c>
      <c r="C42" s="160">
        <v>485000</v>
      </c>
      <c r="D42" s="153" t="s">
        <v>2190</v>
      </c>
      <c r="E42" s="154">
        <v>515000</v>
      </c>
      <c r="F42" s="415">
        <f>HDATE23[[#This Row],[月  額]]*$F$9</f>
        <v>50150</v>
      </c>
      <c r="G42" s="415">
        <f>HDATE23[[#This Row],[健康保険全額]]/2</f>
        <v>25075</v>
      </c>
      <c r="H42" s="415">
        <f>HDATE23[[#This Row],[月  額]]*$H$9</f>
        <v>58100</v>
      </c>
      <c r="I42" s="415">
        <f>HDATE23[[#This Row],[介護保険全額]]/2</f>
        <v>29050</v>
      </c>
      <c r="J42" s="163">
        <v>91500</v>
      </c>
      <c r="K42" s="164">
        <v>45750</v>
      </c>
    </row>
    <row r="43" spans="1:11" ht="10.5" customHeight="1">
      <c r="A43" s="132" t="s">
        <v>2218</v>
      </c>
      <c r="B43" s="156">
        <v>530000</v>
      </c>
      <c r="C43" s="157">
        <v>515000</v>
      </c>
      <c r="D43" s="146" t="s">
        <v>2190</v>
      </c>
      <c r="E43" s="158">
        <v>545000</v>
      </c>
      <c r="F43" s="415">
        <f>HDATE23[[#This Row],[月  額]]*$F$9</f>
        <v>53159</v>
      </c>
      <c r="G43" s="415">
        <f>HDATE23[[#This Row],[健康保険全額]]/2</f>
        <v>26579.5</v>
      </c>
      <c r="H43" s="415">
        <f>HDATE23[[#This Row],[月  額]]*$H$9</f>
        <v>61586</v>
      </c>
      <c r="I43" s="415">
        <f>HDATE23[[#This Row],[介護保険全額]]/2</f>
        <v>30793</v>
      </c>
      <c r="J43" s="165">
        <v>96990</v>
      </c>
      <c r="K43" s="166">
        <v>48495</v>
      </c>
    </row>
    <row r="44" spans="1:11" ht="10.5" customHeight="1">
      <c r="A44" s="150" t="s">
        <v>2219</v>
      </c>
      <c r="B44" s="151">
        <v>560000</v>
      </c>
      <c r="C44" s="160">
        <v>545000</v>
      </c>
      <c r="D44" s="153" t="s">
        <v>2190</v>
      </c>
      <c r="E44" s="154">
        <v>575000</v>
      </c>
      <c r="F44" s="415">
        <f>HDATE23[[#This Row],[月  額]]*$F$9</f>
        <v>56168</v>
      </c>
      <c r="G44" s="415">
        <f>HDATE23[[#This Row],[健康保険全額]]/2</f>
        <v>28084</v>
      </c>
      <c r="H44" s="415">
        <f>HDATE23[[#This Row],[月  額]]*$H$9</f>
        <v>65072</v>
      </c>
      <c r="I44" s="415">
        <f>HDATE23[[#This Row],[介護保険全額]]/2</f>
        <v>32536</v>
      </c>
      <c r="J44" s="163">
        <v>102480</v>
      </c>
      <c r="K44" s="164">
        <v>51240</v>
      </c>
    </row>
    <row r="45" spans="1:11" ht="10.5" customHeight="1">
      <c r="A45" s="132" t="s">
        <v>2220</v>
      </c>
      <c r="B45" s="156">
        <v>590000</v>
      </c>
      <c r="C45" s="157">
        <v>575000</v>
      </c>
      <c r="D45" s="146" t="s">
        <v>2190</v>
      </c>
      <c r="E45" s="158">
        <v>605000</v>
      </c>
      <c r="F45" s="415">
        <f>HDATE23[[#This Row],[月  額]]*$F$9</f>
        <v>59177</v>
      </c>
      <c r="G45" s="415">
        <f>HDATE23[[#This Row],[健康保険全額]]/2</f>
        <v>29588.5</v>
      </c>
      <c r="H45" s="415">
        <f>HDATE23[[#This Row],[月  額]]*$H$9</f>
        <v>68558</v>
      </c>
      <c r="I45" s="415">
        <f>HDATE23[[#This Row],[介護保険全額]]/2</f>
        <v>34279</v>
      </c>
      <c r="J45" s="165">
        <v>107970</v>
      </c>
      <c r="K45" s="166">
        <v>53985</v>
      </c>
    </row>
    <row r="46" spans="1:11" ht="10.5" customHeight="1">
      <c r="A46" s="150" t="s">
        <v>2221</v>
      </c>
      <c r="B46" s="151">
        <v>620000</v>
      </c>
      <c r="C46" s="160">
        <v>605000</v>
      </c>
      <c r="D46" s="153" t="s">
        <v>2190</v>
      </c>
      <c r="E46" s="154">
        <v>635000</v>
      </c>
      <c r="F46" s="415">
        <f>HDATE23[[#This Row],[月  額]]*$F$9</f>
        <v>62186</v>
      </c>
      <c r="G46" s="415">
        <f>HDATE23[[#This Row],[健康保険全額]]/2</f>
        <v>31093</v>
      </c>
      <c r="H46" s="415">
        <f>HDATE23[[#This Row],[月  額]]*$H$9</f>
        <v>72044</v>
      </c>
      <c r="I46" s="415">
        <f>HDATE23[[#This Row],[介護保険全額]]/2</f>
        <v>36022</v>
      </c>
      <c r="J46" s="167">
        <v>113460</v>
      </c>
      <c r="K46" s="168">
        <v>56730</v>
      </c>
    </row>
    <row r="47" spans="1:11" ht="10.5" customHeight="1" thickBot="1">
      <c r="A47" s="133" t="s">
        <v>2222</v>
      </c>
      <c r="B47" s="169">
        <v>650000</v>
      </c>
      <c r="C47" s="170">
        <v>635000</v>
      </c>
      <c r="D47" s="171" t="s">
        <v>2190</v>
      </c>
      <c r="E47" s="172">
        <v>665000</v>
      </c>
      <c r="F47" s="415">
        <f>HDATE23[[#This Row],[月  額]]*$F$9</f>
        <v>65195</v>
      </c>
      <c r="G47" s="415">
        <f>HDATE23[[#This Row],[健康保険全額]]/2</f>
        <v>32597.5</v>
      </c>
      <c r="H47" s="415">
        <f>HDATE23[[#This Row],[月  額]]*$H$9</f>
        <v>75530</v>
      </c>
      <c r="I47" s="415">
        <f>HDATE23[[#This Row],[介護保険全額]]/2</f>
        <v>37765</v>
      </c>
      <c r="J47" s="174">
        <v>118950</v>
      </c>
      <c r="K47" s="175">
        <v>59475</v>
      </c>
    </row>
    <row r="48" spans="1:11" ht="10.5" customHeight="1" thickTop="1">
      <c r="A48" s="176">
        <v>36</v>
      </c>
      <c r="B48" s="151">
        <v>680000</v>
      </c>
      <c r="C48" s="160">
        <v>665000</v>
      </c>
      <c r="D48" s="153" t="s">
        <v>2190</v>
      </c>
      <c r="E48" s="154">
        <v>695000</v>
      </c>
      <c r="F48" s="155">
        <v>68204</v>
      </c>
      <c r="G48" s="155">
        <v>34102</v>
      </c>
      <c r="H48" s="155">
        <v>79016</v>
      </c>
      <c r="I48" s="177">
        <v>39508</v>
      </c>
      <c r="J48" s="178"/>
      <c r="K48" s="179"/>
    </row>
    <row r="49" spans="1:11" ht="10.5" customHeight="1">
      <c r="A49" s="180">
        <v>37</v>
      </c>
      <c r="B49" s="156">
        <v>710000</v>
      </c>
      <c r="C49" s="157">
        <v>695000</v>
      </c>
      <c r="D49" s="146" t="s">
        <v>2190</v>
      </c>
      <c r="E49" s="158">
        <v>730000</v>
      </c>
      <c r="F49" s="159">
        <v>71213</v>
      </c>
      <c r="G49" s="159">
        <v>35606.5</v>
      </c>
      <c r="H49" s="159">
        <v>82502</v>
      </c>
      <c r="I49" s="181">
        <v>41251</v>
      </c>
      <c r="J49" s="182" t="s">
        <v>2223</v>
      </c>
    </row>
    <row r="50" spans="1:11" ht="10.5" customHeight="1">
      <c r="A50" s="176">
        <v>38</v>
      </c>
      <c r="B50" s="151">
        <v>750000</v>
      </c>
      <c r="C50" s="160">
        <v>730000</v>
      </c>
      <c r="D50" s="153" t="s">
        <v>2190</v>
      </c>
      <c r="E50" s="154">
        <v>770000</v>
      </c>
      <c r="F50" s="155">
        <v>75225</v>
      </c>
      <c r="G50" s="155">
        <v>37612.5</v>
      </c>
      <c r="H50" s="155">
        <v>87150</v>
      </c>
      <c r="I50" s="177">
        <v>43575</v>
      </c>
      <c r="J50" s="530" t="s">
        <v>2224</v>
      </c>
      <c r="K50" s="531"/>
    </row>
    <row r="51" spans="1:11" ht="10.5" customHeight="1">
      <c r="A51" s="180">
        <v>39</v>
      </c>
      <c r="B51" s="156">
        <v>790000</v>
      </c>
      <c r="C51" s="157">
        <v>770000</v>
      </c>
      <c r="D51" s="146" t="s">
        <v>2190</v>
      </c>
      <c r="E51" s="158">
        <v>810000</v>
      </c>
      <c r="F51" s="159">
        <v>79237</v>
      </c>
      <c r="G51" s="159">
        <v>39618.5</v>
      </c>
      <c r="H51" s="159">
        <v>91798</v>
      </c>
      <c r="I51" s="181">
        <v>45899</v>
      </c>
      <c r="J51" s="182" t="s">
        <v>2225</v>
      </c>
      <c r="K51" s="171"/>
    </row>
    <row r="52" spans="1:11" ht="10.5" customHeight="1">
      <c r="A52" s="176">
        <v>40</v>
      </c>
      <c r="B52" s="151">
        <v>830000</v>
      </c>
      <c r="C52" s="160">
        <v>810000</v>
      </c>
      <c r="D52" s="153" t="s">
        <v>2190</v>
      </c>
      <c r="E52" s="154">
        <v>855000</v>
      </c>
      <c r="F52" s="155">
        <v>83249</v>
      </c>
      <c r="G52" s="155">
        <v>41624.5</v>
      </c>
      <c r="H52" s="155">
        <v>96446</v>
      </c>
      <c r="I52" s="177">
        <v>48223</v>
      </c>
      <c r="J52" s="182" t="s">
        <v>2226</v>
      </c>
      <c r="K52" s="171"/>
    </row>
    <row r="53" spans="1:11" ht="10.5" customHeight="1">
      <c r="A53" s="180">
        <v>41</v>
      </c>
      <c r="B53" s="156">
        <v>880000</v>
      </c>
      <c r="C53" s="157">
        <v>855000</v>
      </c>
      <c r="D53" s="146" t="s">
        <v>2190</v>
      </c>
      <c r="E53" s="158">
        <v>905000</v>
      </c>
      <c r="F53" s="159">
        <v>88264</v>
      </c>
      <c r="G53" s="159">
        <v>44132</v>
      </c>
      <c r="H53" s="159">
        <v>102256</v>
      </c>
      <c r="I53" s="181">
        <v>51128</v>
      </c>
      <c r="J53" s="182" t="s">
        <v>2227</v>
      </c>
      <c r="K53" s="171"/>
    </row>
    <row r="54" spans="1:11" ht="10.5" customHeight="1">
      <c r="A54" s="176">
        <v>42</v>
      </c>
      <c r="B54" s="151">
        <v>930000</v>
      </c>
      <c r="C54" s="160">
        <v>905000</v>
      </c>
      <c r="D54" s="153" t="s">
        <v>2190</v>
      </c>
      <c r="E54" s="154">
        <v>955000</v>
      </c>
      <c r="F54" s="155">
        <v>93279</v>
      </c>
      <c r="G54" s="155">
        <v>46639.5</v>
      </c>
      <c r="H54" s="155">
        <v>108066</v>
      </c>
      <c r="I54" s="177">
        <v>54033</v>
      </c>
      <c r="J54" s="182"/>
      <c r="K54" s="171"/>
    </row>
    <row r="55" spans="1:11" ht="10.5" customHeight="1">
      <c r="A55" s="180">
        <v>43</v>
      </c>
      <c r="B55" s="156">
        <v>980000</v>
      </c>
      <c r="C55" s="157">
        <v>955000</v>
      </c>
      <c r="D55" s="146" t="s">
        <v>2190</v>
      </c>
      <c r="E55" s="158">
        <v>1005000</v>
      </c>
      <c r="F55" s="159">
        <v>98294</v>
      </c>
      <c r="G55" s="159">
        <v>49147</v>
      </c>
      <c r="H55" s="159">
        <v>113876</v>
      </c>
      <c r="I55" s="181">
        <v>56938</v>
      </c>
      <c r="J55" s="182" t="s">
        <v>2228</v>
      </c>
      <c r="K55" s="171"/>
    </row>
    <row r="56" spans="1:11" ht="10.5" customHeight="1">
      <c r="A56" s="176">
        <v>44</v>
      </c>
      <c r="B56" s="151">
        <v>1030000</v>
      </c>
      <c r="C56" s="160">
        <v>1005000</v>
      </c>
      <c r="D56" s="153" t="s">
        <v>2190</v>
      </c>
      <c r="E56" s="154">
        <v>1055000</v>
      </c>
      <c r="F56" s="155">
        <v>103309</v>
      </c>
      <c r="G56" s="155">
        <v>51654.5</v>
      </c>
      <c r="H56" s="155">
        <v>119686</v>
      </c>
      <c r="I56" s="177">
        <v>59843</v>
      </c>
      <c r="J56" s="182" t="s">
        <v>2229</v>
      </c>
      <c r="K56" s="171"/>
    </row>
    <row r="57" spans="1:11" ht="10.5" customHeight="1">
      <c r="A57" s="180">
        <v>45</v>
      </c>
      <c r="B57" s="156">
        <v>1090000</v>
      </c>
      <c r="C57" s="157">
        <v>1055000</v>
      </c>
      <c r="D57" s="146" t="s">
        <v>2190</v>
      </c>
      <c r="E57" s="158">
        <v>1115000</v>
      </c>
      <c r="F57" s="159">
        <v>109327</v>
      </c>
      <c r="G57" s="159">
        <v>54663.5</v>
      </c>
      <c r="H57" s="159">
        <v>126658</v>
      </c>
      <c r="I57" s="181">
        <v>63329</v>
      </c>
      <c r="J57" s="182" t="s">
        <v>2230</v>
      </c>
      <c r="K57" s="171"/>
    </row>
    <row r="58" spans="1:11" ht="10.5" customHeight="1">
      <c r="A58" s="176">
        <v>46</v>
      </c>
      <c r="B58" s="151">
        <v>1150000</v>
      </c>
      <c r="C58" s="160">
        <v>1115000</v>
      </c>
      <c r="D58" s="153" t="s">
        <v>2190</v>
      </c>
      <c r="E58" s="154">
        <v>1175000</v>
      </c>
      <c r="F58" s="155">
        <v>115345</v>
      </c>
      <c r="G58" s="155">
        <v>57672.5</v>
      </c>
      <c r="H58" s="155">
        <v>133630</v>
      </c>
      <c r="I58" s="177">
        <v>66815</v>
      </c>
      <c r="J58" s="182" t="s">
        <v>2231</v>
      </c>
      <c r="K58" s="183"/>
    </row>
    <row r="59" spans="1:11" ht="10.5" customHeight="1">
      <c r="A59" s="184">
        <v>47</v>
      </c>
      <c r="B59" s="169">
        <v>1210000</v>
      </c>
      <c r="C59" s="170">
        <v>1175000</v>
      </c>
      <c r="D59" s="171" t="s">
        <v>2190</v>
      </c>
      <c r="E59" s="172">
        <v>1235000</v>
      </c>
      <c r="F59" s="173">
        <v>121363</v>
      </c>
      <c r="G59" s="173">
        <v>60681.5</v>
      </c>
      <c r="H59" s="173">
        <v>140602</v>
      </c>
      <c r="I59" s="185">
        <v>70301</v>
      </c>
      <c r="J59" s="182" t="s">
        <v>2232</v>
      </c>
      <c r="K59" s="183"/>
    </row>
    <row r="60" spans="1:11" ht="10.5" customHeight="1">
      <c r="A60" s="186">
        <v>48</v>
      </c>
      <c r="B60" s="151">
        <v>1270000</v>
      </c>
      <c r="C60" s="160">
        <v>1235000</v>
      </c>
      <c r="D60" s="187" t="s">
        <v>2190</v>
      </c>
      <c r="E60" s="154">
        <v>1295000</v>
      </c>
      <c r="F60" s="155">
        <v>127381</v>
      </c>
      <c r="G60" s="155">
        <v>63690.5</v>
      </c>
      <c r="H60" s="155">
        <v>147574</v>
      </c>
      <c r="I60" s="188">
        <v>73787</v>
      </c>
      <c r="J60" s="189"/>
      <c r="K60" s="189"/>
    </row>
    <row r="61" spans="1:11" ht="10.5" customHeight="1">
      <c r="A61" s="180">
        <v>49</v>
      </c>
      <c r="B61" s="156">
        <v>1330000</v>
      </c>
      <c r="C61" s="157">
        <v>1295000</v>
      </c>
      <c r="D61" s="146" t="s">
        <v>2190</v>
      </c>
      <c r="E61" s="158">
        <v>1355000</v>
      </c>
      <c r="F61" s="159">
        <v>133399</v>
      </c>
      <c r="G61" s="159">
        <v>66699.5</v>
      </c>
      <c r="H61" s="159">
        <v>154546</v>
      </c>
      <c r="I61" s="185">
        <v>77273</v>
      </c>
      <c r="J61" s="189"/>
      <c r="K61" s="189"/>
    </row>
    <row r="62" spans="1:11" ht="10.5" customHeight="1" thickBot="1">
      <c r="A62" s="190">
        <v>50</v>
      </c>
      <c r="B62" s="191">
        <v>1390000</v>
      </c>
      <c r="C62" s="192">
        <v>1355000</v>
      </c>
      <c r="D62" s="193" t="s">
        <v>2190</v>
      </c>
      <c r="E62" s="194"/>
      <c r="F62" s="195">
        <v>139417</v>
      </c>
      <c r="G62" s="195">
        <v>69708.5</v>
      </c>
      <c r="H62" s="195">
        <v>161518</v>
      </c>
      <c r="I62" s="196">
        <v>80759</v>
      </c>
      <c r="J62" s="189"/>
      <c r="K62" s="189"/>
    </row>
    <row r="63" spans="1:11" ht="7.5" customHeight="1" thickTop="1">
      <c r="A63" s="123"/>
      <c r="B63" s="183"/>
      <c r="C63" s="183"/>
      <c r="D63" s="183"/>
      <c r="E63" s="183"/>
      <c r="F63" s="183"/>
      <c r="G63" s="183"/>
      <c r="H63" s="183"/>
      <c r="I63" s="183"/>
      <c r="J63" s="183"/>
      <c r="K63" s="183"/>
    </row>
    <row r="64" spans="1:11" s="197" customFormat="1" ht="12" customHeight="1">
      <c r="A64" s="525" t="s">
        <v>3646</v>
      </c>
      <c r="B64" s="525"/>
      <c r="C64" s="525"/>
      <c r="D64" s="525"/>
      <c r="E64" s="525"/>
      <c r="F64" s="525"/>
      <c r="G64" s="525"/>
      <c r="H64" s="525"/>
      <c r="I64" s="525"/>
      <c r="J64" s="525"/>
      <c r="K64" s="525"/>
    </row>
    <row r="65" spans="1:11" ht="12" customHeight="1">
      <c r="A65" s="525" t="s">
        <v>2233</v>
      </c>
      <c r="B65" s="525"/>
      <c r="C65" s="525"/>
      <c r="D65" s="525"/>
      <c r="E65" s="525"/>
      <c r="F65" s="525"/>
      <c r="G65" s="525"/>
      <c r="H65" s="525"/>
      <c r="I65" s="525"/>
      <c r="J65" s="525"/>
      <c r="K65" s="525"/>
    </row>
    <row r="66" spans="1:11" ht="12" customHeight="1">
      <c r="A66" s="525" t="s">
        <v>2234</v>
      </c>
      <c r="B66" s="525"/>
      <c r="C66" s="525"/>
      <c r="D66" s="525"/>
      <c r="E66" s="525"/>
      <c r="F66" s="525"/>
      <c r="G66" s="525"/>
      <c r="H66" s="525"/>
      <c r="I66" s="525"/>
      <c r="J66" s="525"/>
      <c r="K66" s="525"/>
    </row>
    <row r="67" spans="1:11" ht="12" customHeight="1">
      <c r="A67" s="525" t="s">
        <v>2235</v>
      </c>
      <c r="B67" s="525"/>
      <c r="C67" s="525"/>
      <c r="D67" s="525"/>
      <c r="E67" s="525"/>
      <c r="F67" s="525"/>
      <c r="G67" s="525"/>
      <c r="H67" s="525"/>
      <c r="I67" s="525"/>
      <c r="J67" s="525"/>
      <c r="K67" s="525"/>
    </row>
    <row r="68" spans="1:11" ht="12" customHeight="1">
      <c r="A68" s="525" t="s">
        <v>2236</v>
      </c>
      <c r="B68" s="525"/>
      <c r="C68" s="525"/>
      <c r="D68" s="525"/>
      <c r="E68" s="525"/>
      <c r="F68" s="525"/>
      <c r="G68" s="525"/>
      <c r="H68" s="525"/>
      <c r="I68" s="525"/>
      <c r="J68" s="525"/>
      <c r="K68" s="525"/>
    </row>
    <row r="69" spans="1:11" ht="7.5" customHeight="1">
      <c r="A69" s="198"/>
      <c r="B69" s="199"/>
      <c r="C69" s="199"/>
      <c r="D69" s="199"/>
      <c r="E69" s="199"/>
      <c r="F69" s="199"/>
      <c r="G69" s="199"/>
      <c r="H69" s="199"/>
      <c r="I69" s="199"/>
      <c r="J69" s="199"/>
      <c r="K69" s="199"/>
    </row>
    <row r="70" spans="1:11" ht="3" customHeight="1">
      <c r="A70" s="123"/>
      <c r="B70" s="125"/>
      <c r="C70" s="125"/>
      <c r="D70" s="125"/>
      <c r="E70" s="125"/>
      <c r="F70" s="125"/>
      <c r="G70" s="125"/>
      <c r="H70" s="125"/>
      <c r="I70" s="125"/>
      <c r="J70" s="125"/>
      <c r="K70" s="125"/>
    </row>
    <row r="71" spans="1:11" ht="10.5" customHeight="1">
      <c r="A71" s="526" t="s">
        <v>2237</v>
      </c>
      <c r="B71" s="525"/>
      <c r="C71" s="525"/>
      <c r="D71" s="525"/>
      <c r="E71" s="525"/>
      <c r="F71" s="525"/>
      <c r="G71" s="525"/>
      <c r="H71" s="525"/>
      <c r="I71" s="525"/>
      <c r="J71" s="525"/>
      <c r="K71" s="527"/>
    </row>
    <row r="72" spans="1:11" ht="10.5" customHeight="1">
      <c r="A72" s="201" t="s">
        <v>2238</v>
      </c>
      <c r="B72" s="124"/>
      <c r="C72" s="124"/>
      <c r="D72" s="124"/>
      <c r="E72" s="124"/>
      <c r="F72" s="124"/>
      <c r="G72" s="124"/>
      <c r="H72" s="124"/>
      <c r="I72" s="124"/>
      <c r="J72" s="124"/>
      <c r="K72" s="202"/>
    </row>
    <row r="73" spans="1:11" ht="10.5" customHeight="1">
      <c r="A73" s="201" t="s">
        <v>2239</v>
      </c>
      <c r="B73" s="124"/>
      <c r="C73" s="124"/>
      <c r="D73" s="124"/>
      <c r="E73" s="124"/>
      <c r="F73" s="124"/>
      <c r="G73" s="124"/>
      <c r="H73" s="124"/>
      <c r="I73" s="124"/>
      <c r="J73" s="124"/>
      <c r="K73" s="202"/>
    </row>
    <row r="74" spans="1:11" ht="10.5" customHeight="1">
      <c r="A74" s="201" t="s">
        <v>2240</v>
      </c>
      <c r="B74" s="124"/>
      <c r="C74" s="124"/>
      <c r="D74" s="124"/>
      <c r="E74" s="124"/>
      <c r="F74" s="124"/>
      <c r="G74" s="124"/>
      <c r="H74" s="124"/>
      <c r="I74" s="124"/>
      <c r="J74" s="124"/>
      <c r="K74" s="202"/>
    </row>
    <row r="75" spans="1:11" ht="3.75" customHeight="1">
      <c r="A75" s="203"/>
      <c r="B75" s="124"/>
      <c r="C75" s="124"/>
      <c r="D75" s="124"/>
      <c r="E75" s="124"/>
      <c r="F75" s="124"/>
      <c r="G75" s="124"/>
      <c r="H75" s="124"/>
      <c r="I75" s="124"/>
      <c r="J75" s="124"/>
      <c r="K75" s="202"/>
    </row>
    <row r="76" spans="1:11" ht="10.5" customHeight="1">
      <c r="A76" s="200" t="s">
        <v>2241</v>
      </c>
      <c r="B76" s="124"/>
      <c r="C76" s="124"/>
      <c r="D76" s="124"/>
      <c r="E76" s="124"/>
      <c r="F76" s="124"/>
      <c r="G76" s="124"/>
      <c r="H76" s="124"/>
      <c r="I76" s="124"/>
      <c r="J76" s="124"/>
      <c r="K76" s="202"/>
    </row>
    <row r="77" spans="1:11" ht="10.5" customHeight="1">
      <c r="A77" s="201" t="s">
        <v>2242</v>
      </c>
      <c r="B77" s="124"/>
      <c r="C77" s="124"/>
      <c r="D77" s="124"/>
      <c r="E77" s="124"/>
      <c r="F77" s="124"/>
      <c r="G77" s="124"/>
      <c r="H77" s="124"/>
      <c r="I77" s="124"/>
      <c r="J77" s="124"/>
      <c r="K77" s="202"/>
    </row>
    <row r="78" spans="1:11" ht="3.75" customHeight="1">
      <c r="A78" s="200"/>
      <c r="B78" s="124"/>
      <c r="C78" s="124"/>
      <c r="D78" s="124"/>
      <c r="E78" s="124"/>
      <c r="F78" s="124"/>
      <c r="G78" s="124"/>
      <c r="H78" s="124"/>
      <c r="I78" s="124"/>
      <c r="J78" s="124"/>
      <c r="K78" s="202"/>
    </row>
    <row r="79" spans="1:11" ht="10.5" customHeight="1">
      <c r="A79" s="200" t="s">
        <v>2243</v>
      </c>
      <c r="B79" s="124"/>
      <c r="C79" s="124"/>
      <c r="D79" s="124"/>
      <c r="E79" s="124"/>
      <c r="F79" s="124"/>
      <c r="G79" s="124"/>
      <c r="H79" s="124"/>
      <c r="I79" s="124"/>
      <c r="J79" s="124"/>
      <c r="K79" s="202"/>
    </row>
    <row r="80" spans="1:11" ht="10.5" customHeight="1">
      <c r="A80" s="201" t="s">
        <v>2244</v>
      </c>
      <c r="B80" s="124"/>
      <c r="C80" s="124"/>
      <c r="D80" s="124"/>
      <c r="E80" s="124"/>
      <c r="F80" s="124"/>
      <c r="G80" s="124"/>
      <c r="H80" s="124"/>
      <c r="I80" s="124"/>
      <c r="J80" s="124"/>
      <c r="K80" s="202"/>
    </row>
    <row r="81" spans="1:11" ht="10.5" customHeight="1">
      <c r="A81" s="201" t="s">
        <v>2245</v>
      </c>
      <c r="B81" s="124"/>
      <c r="C81" s="124"/>
      <c r="D81" s="124"/>
      <c r="E81" s="124"/>
      <c r="F81" s="124"/>
      <c r="G81" s="124"/>
      <c r="H81" s="124"/>
      <c r="I81" s="124"/>
      <c r="J81" s="124"/>
      <c r="K81" s="202"/>
    </row>
    <row r="82" spans="1:11" ht="10.5" customHeight="1">
      <c r="A82" s="204" t="s">
        <v>2246</v>
      </c>
      <c r="B82" s="205"/>
      <c r="C82" s="205"/>
      <c r="D82" s="205"/>
      <c r="E82" s="205"/>
      <c r="F82" s="205"/>
      <c r="G82" s="205"/>
      <c r="H82" s="205"/>
      <c r="I82" s="205"/>
      <c r="J82" s="205"/>
      <c r="K82" s="206"/>
    </row>
    <row r="83" spans="1:11" ht="3.75" customHeight="1">
      <c r="A83" s="204"/>
      <c r="B83" s="205"/>
      <c r="C83" s="205"/>
      <c r="D83" s="205"/>
      <c r="E83" s="205"/>
      <c r="F83" s="205"/>
      <c r="G83" s="205"/>
      <c r="H83" s="205"/>
      <c r="I83" s="205"/>
      <c r="J83" s="205"/>
      <c r="K83" s="206"/>
    </row>
    <row r="84" spans="1:11" ht="10.5" customHeight="1">
      <c r="A84" s="207" t="s">
        <v>2247</v>
      </c>
      <c r="B84" s="205"/>
      <c r="C84" s="205"/>
      <c r="D84" s="205"/>
      <c r="E84" s="205"/>
      <c r="F84" s="205"/>
      <c r="G84" s="205"/>
      <c r="H84" s="205"/>
      <c r="I84" s="205"/>
      <c r="J84" s="205"/>
      <c r="K84" s="206"/>
    </row>
    <row r="85" spans="1:11" ht="10.5" customHeight="1">
      <c r="A85" s="204" t="s">
        <v>2248</v>
      </c>
      <c r="B85" s="205"/>
      <c r="C85" s="205"/>
      <c r="D85" s="205"/>
      <c r="E85" s="205"/>
      <c r="F85" s="205"/>
      <c r="G85" s="205"/>
      <c r="H85" s="205"/>
      <c r="I85" s="205"/>
      <c r="J85" s="205"/>
      <c r="K85" s="206"/>
    </row>
    <row r="86" spans="1:11" ht="10.5" customHeight="1">
      <c r="A86" s="204" t="s">
        <v>2249</v>
      </c>
      <c r="B86" s="205"/>
      <c r="C86" s="205"/>
      <c r="D86" s="205"/>
      <c r="E86" s="205"/>
      <c r="F86" s="205"/>
      <c r="G86" s="205"/>
      <c r="H86" s="205"/>
      <c r="I86" s="205"/>
      <c r="J86" s="205"/>
      <c r="K86" s="206"/>
    </row>
    <row r="87" spans="1:11" ht="3.75" customHeight="1">
      <c r="A87" s="208"/>
      <c r="B87" s="199"/>
      <c r="C87" s="199"/>
      <c r="D87" s="199"/>
      <c r="E87" s="199"/>
      <c r="F87" s="199"/>
      <c r="G87" s="199"/>
      <c r="H87" s="199"/>
      <c r="I87" s="199"/>
      <c r="J87" s="199"/>
      <c r="K87" s="209"/>
    </row>
  </sheetData>
  <mergeCells count="19">
    <mergeCell ref="A67:K67"/>
    <mergeCell ref="A68:K68"/>
    <mergeCell ref="A71:K71"/>
    <mergeCell ref="H9:I9"/>
    <mergeCell ref="J9:K9"/>
    <mergeCell ref="J50:K50"/>
    <mergeCell ref="A64:K64"/>
    <mergeCell ref="A65:K65"/>
    <mergeCell ref="A66:K66"/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DBGenzaiX</vt:lpstr>
      <vt:lpstr>派遣社員</vt:lpstr>
      <vt:lpstr>DBUkeoiX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H Hayashi</cp:lastModifiedBy>
  <cp:lastPrinted>2025-10-29T05:07:09Z</cp:lastPrinted>
  <dcterms:created xsi:type="dcterms:W3CDTF">2020-08-07T06:19:00Z</dcterms:created>
  <dcterms:modified xsi:type="dcterms:W3CDTF">2025-12-15T02:12:44Z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