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ROJ/Documents/Tech Career/Portfolio/"/>
    </mc:Choice>
  </mc:AlternateContent>
  <xr:revisionPtr revIDLastSave="0" documentId="13_ncr:1_{39350B33-9458-4542-8356-DE1628624427}" xr6:coauthVersionLast="47" xr6:coauthVersionMax="47" xr10:uidLastSave="{00000000-0000-0000-0000-000000000000}"/>
  <bookViews>
    <workbookView xWindow="0" yWindow="500" windowWidth="28800" windowHeight="17500" tabRatio="458" activeTab="1" xr2:uid="{00000000-000D-0000-FFFF-FFFF00000000}"/>
  </bookViews>
  <sheets>
    <sheet name="Email" sheetId="73" r:id="rId1"/>
    <sheet name="Summary" sheetId="78" r:id="rId2"/>
    <sheet name="Pivot Tables" sheetId="77" r:id="rId3"/>
    <sheet name="Volume Data" sheetId="72" r:id="rId4"/>
    <sheet name="Geo Data" sheetId="71" r:id="rId5"/>
    <sheet name="EXT0070122021 (OG)" sheetId="74" state="hidden" r:id="rId6"/>
    <sheet name="Sheet3 (OG)" sheetId="75" state="hidden" r:id="rId7"/>
  </sheets>
  <calcPr calcId="191029"/>
  <pivotCaches>
    <pivotCache cacheId="0" r:id="rId8"/>
    <pivotCache cacheId="1" r:id="rId9"/>
  </pivotCaches>
  <fileRecoveryPr repairLoad="1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72" l="1"/>
  <c r="L3" i="72"/>
  <c r="L4" i="72"/>
  <c r="L5" i="72"/>
  <c r="L6" i="72"/>
  <c r="L7" i="72"/>
  <c r="L8" i="72"/>
  <c r="L9" i="72"/>
  <c r="L10" i="72"/>
  <c r="L11" i="72"/>
  <c r="L12" i="72"/>
  <c r="L13" i="72"/>
  <c r="L14" i="72"/>
  <c r="L15" i="72"/>
  <c r="L16" i="72"/>
  <c r="L17" i="72"/>
  <c r="L18" i="72"/>
  <c r="L19" i="72"/>
  <c r="L20" i="72"/>
  <c r="L21" i="72"/>
  <c r="L22" i="72"/>
  <c r="L23" i="72"/>
  <c r="L24" i="72"/>
  <c r="L25" i="72"/>
  <c r="L26" i="72"/>
  <c r="L27" i="72"/>
  <c r="L28" i="72"/>
  <c r="L29" i="72"/>
  <c r="L30" i="72"/>
  <c r="L31" i="72"/>
  <c r="L32" i="72"/>
  <c r="L33" i="72"/>
  <c r="L34" i="72"/>
  <c r="L35" i="72"/>
  <c r="L36" i="72"/>
  <c r="L37" i="72"/>
  <c r="L38" i="72"/>
  <c r="L39" i="72"/>
  <c r="L40" i="72"/>
  <c r="L41" i="72"/>
  <c r="L42" i="72"/>
  <c r="L43" i="72"/>
  <c r="L44" i="72"/>
  <c r="L45" i="72"/>
  <c r="L46" i="72"/>
  <c r="L47" i="72"/>
  <c r="L48" i="72"/>
  <c r="L49" i="72"/>
  <c r="L50" i="72"/>
  <c r="L51" i="72"/>
  <c r="L52" i="72"/>
  <c r="L53" i="72"/>
  <c r="L54" i="72"/>
  <c r="L55" i="72"/>
  <c r="L56" i="72"/>
  <c r="L57" i="72"/>
  <c r="L58" i="72"/>
  <c r="L59" i="72"/>
  <c r="L60" i="72"/>
  <c r="L61" i="72"/>
  <c r="L62" i="72"/>
  <c r="L63" i="72"/>
  <c r="L64" i="72"/>
  <c r="L65" i="72"/>
  <c r="L66" i="72"/>
  <c r="L67" i="72"/>
  <c r="L68" i="72"/>
  <c r="L69" i="72"/>
  <c r="L70" i="72"/>
  <c r="L71" i="72"/>
  <c r="L72" i="72"/>
  <c r="L73" i="72"/>
  <c r="L74" i="72"/>
  <c r="L75" i="72"/>
  <c r="L76" i="72"/>
  <c r="L77" i="72"/>
  <c r="L78" i="72"/>
  <c r="L79" i="72"/>
  <c r="L80" i="72"/>
  <c r="L81" i="72"/>
  <c r="L82" i="72"/>
  <c r="L83" i="72"/>
  <c r="L84" i="72"/>
  <c r="L85" i="72"/>
  <c r="L86" i="72"/>
  <c r="L87" i="72"/>
  <c r="L88" i="72"/>
  <c r="L89" i="72"/>
  <c r="L90" i="72"/>
  <c r="L91" i="72"/>
  <c r="L92" i="72"/>
  <c r="L93" i="72"/>
  <c r="L94" i="72"/>
  <c r="L95" i="72"/>
  <c r="L96" i="72"/>
  <c r="L97" i="72"/>
  <c r="L98" i="72"/>
  <c r="L99" i="72"/>
  <c r="L100" i="72"/>
  <c r="L101" i="72"/>
  <c r="L102" i="72"/>
  <c r="L103" i="72"/>
  <c r="L104" i="72"/>
  <c r="L105" i="72"/>
  <c r="L106" i="72"/>
  <c r="L107" i="72"/>
  <c r="L108" i="72"/>
  <c r="L109" i="72"/>
  <c r="L110" i="72"/>
  <c r="L111" i="72"/>
  <c r="L112" i="72"/>
  <c r="L113" i="72"/>
  <c r="L114" i="72"/>
  <c r="L115" i="72"/>
  <c r="L116" i="72"/>
  <c r="L117" i="72"/>
  <c r="L118" i="72"/>
  <c r="L119" i="72"/>
  <c r="L120" i="72"/>
  <c r="L121" i="72"/>
  <c r="L122" i="72"/>
  <c r="L123" i="72"/>
  <c r="L124" i="72"/>
  <c r="L125" i="72"/>
  <c r="L126" i="72"/>
  <c r="L127" i="72"/>
  <c r="L128" i="72"/>
  <c r="L129" i="72"/>
  <c r="L130" i="72"/>
  <c r="L131" i="72"/>
  <c r="L132" i="72"/>
  <c r="L133" i="72"/>
  <c r="L134" i="72"/>
  <c r="L135" i="72"/>
  <c r="L136" i="72"/>
  <c r="L137" i="72"/>
  <c r="L138" i="72"/>
  <c r="L139" i="72"/>
  <c r="L140" i="72"/>
  <c r="L141" i="72"/>
  <c r="L142" i="72"/>
  <c r="L143" i="72"/>
  <c r="L144" i="72"/>
  <c r="L145" i="72"/>
  <c r="L146" i="72"/>
  <c r="L147" i="72"/>
  <c r="L148" i="72"/>
  <c r="L149" i="72"/>
  <c r="L150" i="72"/>
  <c r="L151" i="72"/>
  <c r="L152" i="72"/>
  <c r="L153" i="72"/>
  <c r="L154" i="72"/>
  <c r="L155" i="72"/>
  <c r="L156" i="72"/>
  <c r="L157" i="72"/>
  <c r="L158" i="72"/>
  <c r="L159" i="72"/>
  <c r="L160" i="72"/>
  <c r="L161" i="72"/>
  <c r="L162" i="72"/>
  <c r="L163" i="72"/>
  <c r="L164" i="72"/>
  <c r="L165" i="72"/>
  <c r="L166" i="72"/>
  <c r="L167" i="72"/>
  <c r="L168" i="72"/>
  <c r="L169" i="72"/>
  <c r="L170" i="72"/>
  <c r="L171" i="72"/>
  <c r="L172" i="72"/>
  <c r="L173" i="72"/>
  <c r="L174" i="72"/>
  <c r="L175" i="72"/>
  <c r="L176" i="72"/>
  <c r="L177" i="72"/>
  <c r="L178" i="72"/>
  <c r="L179" i="72"/>
  <c r="L180" i="72"/>
  <c r="L181" i="72"/>
  <c r="L182" i="72"/>
  <c r="L183" i="72"/>
  <c r="L184" i="72"/>
  <c r="L185" i="72"/>
  <c r="L186" i="72"/>
  <c r="L187" i="72"/>
  <c r="L188" i="72"/>
  <c r="L189" i="72"/>
  <c r="L190" i="72"/>
  <c r="L191" i="72"/>
  <c r="L192" i="72"/>
  <c r="L193" i="72"/>
  <c r="L194" i="72"/>
  <c r="L195" i="72"/>
  <c r="L196" i="72"/>
  <c r="L197" i="72"/>
  <c r="L198" i="72"/>
  <c r="L199" i="72"/>
  <c r="L200" i="72"/>
  <c r="L201" i="72"/>
  <c r="L202" i="72"/>
  <c r="L203" i="72"/>
  <c r="L204" i="72"/>
  <c r="L205" i="72"/>
  <c r="L206" i="72"/>
  <c r="L207" i="72"/>
  <c r="L208" i="72"/>
  <c r="L209" i="72"/>
  <c r="L210" i="72"/>
  <c r="L211" i="72"/>
  <c r="L212" i="72"/>
  <c r="L213" i="72"/>
  <c r="L214" i="72"/>
  <c r="L215" i="72"/>
  <c r="L216" i="72"/>
  <c r="L217" i="72"/>
  <c r="L218" i="72"/>
  <c r="L219" i="72"/>
  <c r="L220" i="72"/>
  <c r="L221" i="72"/>
  <c r="L222" i="72"/>
  <c r="L223" i="72"/>
  <c r="L224" i="72"/>
  <c r="L225" i="72"/>
  <c r="L226" i="72"/>
  <c r="L227" i="72"/>
  <c r="L228" i="72"/>
  <c r="L229" i="72"/>
  <c r="L230" i="72"/>
  <c r="L231" i="72"/>
  <c r="L232" i="72"/>
  <c r="L233" i="72"/>
  <c r="L234" i="72"/>
  <c r="L235" i="72"/>
  <c r="L236" i="72"/>
  <c r="L237" i="72"/>
  <c r="L238" i="72"/>
  <c r="L239" i="72"/>
  <c r="L240" i="72"/>
  <c r="L241" i="72"/>
  <c r="L242" i="72"/>
  <c r="L243" i="72"/>
  <c r="L244" i="72"/>
  <c r="L245" i="72"/>
  <c r="L246" i="72"/>
  <c r="L247" i="72"/>
  <c r="L248" i="72"/>
  <c r="L249" i="72"/>
  <c r="L250" i="72"/>
  <c r="L251" i="72"/>
  <c r="L252" i="72"/>
  <c r="L253" i="72"/>
  <c r="L254" i="72"/>
  <c r="L255" i="72"/>
  <c r="L256" i="72"/>
  <c r="L257" i="72"/>
  <c r="L258" i="72"/>
  <c r="L259" i="72"/>
  <c r="L260" i="72"/>
  <c r="L261" i="72"/>
  <c r="L262" i="72"/>
  <c r="L263" i="72"/>
  <c r="L264" i="72"/>
  <c r="L265" i="72"/>
  <c r="L266" i="72"/>
  <c r="L267" i="72"/>
  <c r="L268" i="72"/>
  <c r="L269" i="72"/>
  <c r="L270" i="72"/>
  <c r="L271" i="72"/>
  <c r="L272" i="72"/>
  <c r="L273" i="72"/>
  <c r="L274" i="72"/>
  <c r="L275" i="72"/>
  <c r="L276" i="72"/>
  <c r="L277" i="72"/>
  <c r="L278" i="72"/>
  <c r="L279" i="72"/>
  <c r="L280" i="72"/>
  <c r="L281" i="72"/>
  <c r="L282" i="72"/>
  <c r="L283" i="72"/>
  <c r="L284" i="72"/>
  <c r="L285" i="72"/>
  <c r="L286" i="72"/>
  <c r="L287" i="72"/>
  <c r="L288" i="72"/>
  <c r="L289" i="72"/>
  <c r="L290" i="72"/>
  <c r="L291" i="72"/>
  <c r="L292" i="72"/>
  <c r="L293" i="72"/>
  <c r="L294" i="72"/>
  <c r="L295" i="72"/>
  <c r="L296" i="72"/>
  <c r="L297" i="72"/>
  <c r="L298" i="72"/>
  <c r="L299" i="72"/>
  <c r="L300" i="72"/>
  <c r="L301" i="72"/>
  <c r="L302" i="72"/>
  <c r="L303" i="72"/>
  <c r="L304" i="72"/>
  <c r="L305" i="72"/>
  <c r="L306" i="72"/>
  <c r="L307" i="72"/>
  <c r="L308" i="72"/>
  <c r="L309" i="72"/>
  <c r="L310" i="72"/>
  <c r="L311" i="72"/>
  <c r="L312" i="72"/>
  <c r="L313" i="72"/>
  <c r="L314" i="72"/>
  <c r="L315" i="72"/>
  <c r="L316" i="72"/>
  <c r="L317" i="72"/>
  <c r="L318" i="72"/>
  <c r="L319" i="72"/>
  <c r="L320" i="72"/>
  <c r="L321" i="72"/>
  <c r="L322" i="72"/>
  <c r="L323" i="72"/>
  <c r="L324" i="72"/>
  <c r="L325" i="72"/>
  <c r="L326" i="72"/>
  <c r="L327" i="72"/>
  <c r="L328" i="72"/>
  <c r="L329" i="72"/>
  <c r="L330" i="72"/>
  <c r="L331" i="72"/>
  <c r="L332" i="72"/>
  <c r="L333" i="72"/>
  <c r="L334" i="72"/>
  <c r="L335" i="72"/>
  <c r="L336" i="72"/>
  <c r="L337" i="72"/>
  <c r="L338" i="72"/>
  <c r="L339" i="72"/>
  <c r="L340" i="72"/>
  <c r="L341" i="72"/>
  <c r="L342" i="72"/>
  <c r="L343" i="72"/>
  <c r="L344" i="72"/>
  <c r="L345" i="72"/>
  <c r="L346" i="72"/>
  <c r="L347" i="72"/>
  <c r="L348" i="72"/>
  <c r="L349" i="72"/>
  <c r="L350" i="72"/>
  <c r="L351" i="72"/>
  <c r="L352" i="72"/>
  <c r="L353" i="72"/>
  <c r="L354" i="72"/>
  <c r="L355" i="72"/>
  <c r="L356" i="72"/>
  <c r="L357" i="72"/>
  <c r="L358" i="72"/>
  <c r="L359" i="72"/>
  <c r="L360" i="72"/>
  <c r="L361" i="72"/>
  <c r="L362" i="72"/>
  <c r="L363" i="72"/>
  <c r="L364" i="72"/>
  <c r="L365" i="72"/>
  <c r="L366" i="72"/>
  <c r="L367" i="72"/>
  <c r="L368" i="72"/>
  <c r="L369" i="72"/>
  <c r="L370" i="72"/>
  <c r="L371" i="72"/>
  <c r="L372" i="72"/>
  <c r="L373" i="72"/>
  <c r="L374" i="72"/>
  <c r="L375" i="72"/>
  <c r="L376" i="72"/>
  <c r="L377" i="72"/>
  <c r="L378" i="72"/>
  <c r="L379" i="72"/>
  <c r="L380" i="72"/>
  <c r="L381" i="72"/>
  <c r="L382" i="72"/>
  <c r="L383" i="72"/>
  <c r="L384" i="72"/>
  <c r="L385" i="72"/>
  <c r="L386" i="72"/>
  <c r="L387" i="72"/>
  <c r="L388" i="72"/>
  <c r="L389" i="72"/>
  <c r="L390" i="72"/>
  <c r="L391" i="72"/>
  <c r="L392" i="72"/>
  <c r="L393" i="72"/>
  <c r="L394" i="72"/>
  <c r="L395" i="72"/>
  <c r="L396" i="72"/>
  <c r="L397" i="72"/>
  <c r="L398" i="72"/>
  <c r="L399" i="72"/>
  <c r="L400" i="72"/>
  <c r="L401" i="72"/>
  <c r="L402" i="72"/>
  <c r="L403" i="72"/>
  <c r="L404" i="72"/>
  <c r="L405" i="72"/>
  <c r="L406" i="72"/>
  <c r="L407" i="72"/>
  <c r="L408" i="72"/>
  <c r="L409" i="72"/>
  <c r="L410" i="72"/>
  <c r="L411" i="72"/>
  <c r="L412" i="72"/>
  <c r="L413" i="72"/>
  <c r="L414" i="72"/>
  <c r="L415" i="72"/>
  <c r="L416" i="72"/>
  <c r="L417" i="72"/>
  <c r="L418" i="72"/>
  <c r="L419" i="72"/>
  <c r="L420" i="72"/>
  <c r="L421" i="72"/>
  <c r="L422" i="72"/>
  <c r="L423" i="72"/>
  <c r="L424" i="72"/>
  <c r="L425" i="72"/>
  <c r="L426" i="72"/>
  <c r="L427" i="72"/>
  <c r="L428" i="72"/>
  <c r="L429" i="72"/>
  <c r="L430" i="72"/>
  <c r="L431" i="72"/>
  <c r="L432" i="72"/>
  <c r="L433" i="72"/>
  <c r="L434" i="72"/>
  <c r="L435" i="72"/>
  <c r="L436" i="72"/>
  <c r="L437" i="72"/>
  <c r="L438" i="72"/>
  <c r="L439" i="72"/>
  <c r="L440" i="72"/>
  <c r="L441" i="72"/>
  <c r="L442" i="72"/>
  <c r="L443" i="72"/>
  <c r="L444" i="72"/>
  <c r="L445" i="72"/>
  <c r="L446" i="72"/>
  <c r="L447" i="72"/>
  <c r="L448" i="72"/>
  <c r="L449" i="72"/>
  <c r="L450" i="72"/>
  <c r="L451" i="72"/>
  <c r="L452" i="72"/>
  <c r="L453" i="72"/>
  <c r="L454" i="72"/>
  <c r="L455" i="72"/>
  <c r="L456" i="72"/>
  <c r="L457" i="72"/>
  <c r="L458" i="72"/>
  <c r="L459" i="72"/>
  <c r="L460" i="72"/>
  <c r="L461" i="72"/>
  <c r="L462" i="72"/>
  <c r="L463" i="72"/>
  <c r="L464" i="72"/>
  <c r="L465" i="72"/>
  <c r="L466" i="72"/>
  <c r="L467" i="72"/>
  <c r="L468" i="72"/>
  <c r="L469" i="72"/>
  <c r="L470" i="72"/>
  <c r="L471" i="72"/>
  <c r="L472" i="72"/>
  <c r="L473" i="72"/>
  <c r="L474" i="72"/>
  <c r="L475" i="72"/>
  <c r="L476" i="72"/>
  <c r="L477" i="72"/>
  <c r="L478" i="72"/>
  <c r="L479" i="72"/>
  <c r="L480" i="72"/>
  <c r="L481" i="72"/>
  <c r="L482" i="72"/>
  <c r="L483" i="72"/>
  <c r="L484" i="72"/>
  <c r="L485" i="72"/>
  <c r="L486" i="72"/>
  <c r="L487" i="72"/>
  <c r="L488" i="72"/>
  <c r="L489" i="72"/>
  <c r="L490" i="72"/>
  <c r="L491" i="72"/>
  <c r="L492" i="72"/>
  <c r="L493" i="72"/>
  <c r="L494" i="72"/>
  <c r="L495" i="72"/>
  <c r="L496" i="72"/>
  <c r="L497" i="72"/>
  <c r="L498" i="72"/>
  <c r="L499" i="72"/>
  <c r="L500" i="72"/>
  <c r="L501" i="72"/>
  <c r="L502" i="72"/>
  <c r="L503" i="72"/>
  <c r="L504" i="72"/>
  <c r="L505" i="72"/>
  <c r="L506" i="72"/>
  <c r="L507" i="72"/>
  <c r="L508" i="72"/>
  <c r="L509" i="72"/>
  <c r="L510" i="72"/>
  <c r="L511" i="72"/>
  <c r="L512" i="72"/>
  <c r="L513" i="72"/>
  <c r="L514" i="72"/>
  <c r="L515" i="72"/>
  <c r="L516" i="72"/>
  <c r="L517" i="72"/>
  <c r="L518" i="72"/>
  <c r="L519" i="72"/>
  <c r="L520" i="72"/>
  <c r="L521" i="72"/>
  <c r="L522" i="72"/>
  <c r="L523" i="72"/>
  <c r="L524" i="72"/>
  <c r="L525" i="72"/>
  <c r="L526" i="72"/>
  <c r="L527" i="72"/>
  <c r="L528" i="72"/>
  <c r="L529" i="72"/>
  <c r="L530" i="72"/>
  <c r="L531" i="72"/>
  <c r="L532" i="72"/>
  <c r="L533" i="72"/>
  <c r="L534" i="72"/>
  <c r="L535" i="72"/>
  <c r="L536" i="72"/>
  <c r="L537" i="72"/>
  <c r="L538" i="72"/>
  <c r="L539" i="72"/>
  <c r="L540" i="72"/>
  <c r="L541" i="72"/>
  <c r="L542" i="72"/>
  <c r="L543" i="72"/>
  <c r="L544" i="72"/>
  <c r="L545" i="72"/>
  <c r="L546" i="72"/>
  <c r="L547" i="72"/>
  <c r="L548" i="72"/>
  <c r="L549" i="72"/>
  <c r="L550" i="72"/>
  <c r="L551" i="72"/>
  <c r="L552" i="72"/>
  <c r="L553" i="72"/>
  <c r="L554" i="72"/>
  <c r="L555" i="72"/>
  <c r="L556" i="72"/>
  <c r="L557" i="72"/>
  <c r="L558" i="72"/>
  <c r="L559" i="72"/>
  <c r="L560" i="72"/>
  <c r="L561" i="72"/>
  <c r="L562" i="72"/>
  <c r="L563" i="72"/>
  <c r="L564" i="72"/>
  <c r="L565" i="72"/>
  <c r="L566" i="72"/>
  <c r="L567" i="72"/>
  <c r="L568" i="72"/>
  <c r="L569" i="72"/>
  <c r="L570" i="72"/>
  <c r="L571" i="72"/>
  <c r="L572" i="72"/>
  <c r="L573" i="72"/>
  <c r="L574" i="72"/>
  <c r="L575" i="72"/>
  <c r="L576" i="72"/>
  <c r="L577" i="72"/>
  <c r="L578" i="72"/>
  <c r="L579" i="72"/>
  <c r="L580" i="72"/>
  <c r="L581" i="72"/>
  <c r="L582" i="72"/>
  <c r="L583" i="72"/>
  <c r="L584" i="72"/>
  <c r="L585" i="72"/>
  <c r="L586" i="72"/>
  <c r="L587" i="72"/>
  <c r="L588" i="72"/>
  <c r="L589" i="72"/>
  <c r="L590" i="72"/>
  <c r="L591" i="72"/>
  <c r="L592" i="72"/>
  <c r="L593" i="72"/>
  <c r="L594" i="72"/>
  <c r="L595" i="72"/>
  <c r="L596" i="72"/>
  <c r="L597" i="72"/>
  <c r="L598" i="72"/>
  <c r="L599" i="72"/>
  <c r="L600" i="72"/>
  <c r="L601" i="72"/>
  <c r="L602" i="72"/>
  <c r="L603" i="72"/>
  <c r="L604" i="72"/>
  <c r="L605" i="72"/>
  <c r="L606" i="72"/>
  <c r="L607" i="72"/>
  <c r="L608" i="72"/>
  <c r="L609" i="72"/>
  <c r="L610" i="72"/>
  <c r="L611" i="72"/>
  <c r="L612" i="72"/>
  <c r="L613" i="72"/>
  <c r="L614" i="72"/>
  <c r="L615" i="72"/>
  <c r="L616" i="72"/>
  <c r="L617" i="72"/>
  <c r="L618" i="72"/>
  <c r="L619" i="72"/>
  <c r="L620" i="72"/>
  <c r="L621" i="72"/>
  <c r="L622" i="72"/>
  <c r="L623" i="72"/>
  <c r="L624" i="72"/>
  <c r="L625" i="72"/>
  <c r="L626" i="72"/>
  <c r="L627" i="72"/>
  <c r="L628" i="72"/>
  <c r="L629" i="72"/>
  <c r="L630" i="72"/>
  <c r="L631" i="72"/>
  <c r="L632" i="72"/>
  <c r="L633" i="72"/>
  <c r="L634" i="72"/>
  <c r="L635" i="72"/>
  <c r="L636" i="72"/>
  <c r="L637" i="72"/>
  <c r="L638" i="72"/>
  <c r="L639" i="72"/>
  <c r="L640" i="72"/>
  <c r="L641" i="72"/>
  <c r="L642" i="72"/>
  <c r="L643" i="72"/>
  <c r="L644" i="72"/>
  <c r="L645" i="72"/>
  <c r="L646" i="72"/>
  <c r="L647" i="72"/>
  <c r="L648" i="72"/>
  <c r="L649" i="72"/>
  <c r="L650" i="72"/>
  <c r="L651" i="72"/>
  <c r="L652" i="72"/>
  <c r="L653" i="72"/>
  <c r="L654" i="72"/>
  <c r="L655" i="72"/>
  <c r="L656" i="72"/>
  <c r="L657" i="72"/>
  <c r="L658" i="72"/>
  <c r="L659" i="72"/>
  <c r="L660" i="72"/>
  <c r="L661" i="72"/>
  <c r="L662" i="72"/>
  <c r="L663" i="72"/>
  <c r="L664" i="72"/>
  <c r="L665" i="72"/>
  <c r="L666" i="72"/>
  <c r="L667" i="72"/>
  <c r="L668" i="72"/>
  <c r="L669" i="72"/>
  <c r="L670" i="72"/>
  <c r="L671" i="72"/>
  <c r="L672" i="72"/>
  <c r="L673" i="72"/>
  <c r="L674" i="72"/>
  <c r="L675" i="72"/>
  <c r="L676" i="72"/>
  <c r="L677" i="72"/>
  <c r="L678" i="72"/>
  <c r="L679" i="72"/>
  <c r="L680" i="72"/>
  <c r="L681" i="72"/>
  <c r="L682" i="72"/>
  <c r="L683" i="72"/>
  <c r="L684" i="72"/>
  <c r="L685" i="72"/>
  <c r="L686" i="72"/>
  <c r="L687" i="72"/>
  <c r="L688" i="72"/>
  <c r="L689" i="72"/>
  <c r="L690" i="72"/>
  <c r="L691" i="72"/>
  <c r="L692" i="72"/>
  <c r="L693" i="72"/>
  <c r="L694" i="72"/>
  <c r="L695" i="72"/>
  <c r="L696" i="72"/>
  <c r="L697" i="72"/>
  <c r="L698" i="72"/>
  <c r="L699" i="72"/>
  <c r="L700" i="72"/>
  <c r="L701" i="72"/>
  <c r="L702" i="72"/>
  <c r="L703" i="72"/>
  <c r="L704" i="72"/>
  <c r="L705" i="72"/>
  <c r="L706" i="72"/>
  <c r="L707" i="72"/>
  <c r="L708" i="72"/>
  <c r="L709" i="72"/>
  <c r="L710" i="72"/>
  <c r="L711" i="72"/>
  <c r="L712" i="72"/>
  <c r="L713" i="72"/>
  <c r="L714" i="72"/>
  <c r="L715" i="72"/>
  <c r="L716" i="72"/>
  <c r="L717" i="72"/>
  <c r="L718" i="72"/>
  <c r="L719" i="72"/>
  <c r="L720" i="72"/>
  <c r="L721" i="72"/>
  <c r="L722" i="72"/>
  <c r="L723" i="72"/>
  <c r="L724" i="72"/>
  <c r="L725" i="72"/>
  <c r="L726" i="72"/>
  <c r="L727" i="72"/>
  <c r="L728" i="72"/>
  <c r="L729" i="72"/>
  <c r="L730" i="72"/>
  <c r="L731" i="72"/>
  <c r="L732" i="72"/>
  <c r="L733" i="72"/>
  <c r="L734" i="72"/>
  <c r="L735" i="72"/>
  <c r="L736" i="72"/>
  <c r="L737" i="72"/>
  <c r="L738" i="72"/>
  <c r="L739" i="72"/>
  <c r="L740" i="72"/>
  <c r="L741" i="72"/>
  <c r="L742" i="72"/>
  <c r="L743" i="72"/>
  <c r="L744" i="72"/>
  <c r="L745" i="72"/>
  <c r="L746" i="72"/>
  <c r="L747" i="72"/>
  <c r="L748" i="72"/>
  <c r="L749" i="72"/>
  <c r="L750" i="72"/>
  <c r="L751" i="72"/>
  <c r="L752" i="72"/>
  <c r="L753" i="72"/>
  <c r="L754" i="72"/>
  <c r="L755" i="72"/>
  <c r="L756" i="72"/>
  <c r="L757" i="72"/>
  <c r="L758" i="72"/>
  <c r="L759" i="72"/>
  <c r="L760" i="72"/>
  <c r="L761" i="72"/>
  <c r="L762" i="72"/>
  <c r="L763" i="72"/>
  <c r="L764" i="72"/>
  <c r="L765" i="72"/>
  <c r="L766" i="72"/>
  <c r="L767" i="72"/>
  <c r="L768" i="72"/>
  <c r="L769" i="72"/>
  <c r="L770" i="72"/>
  <c r="L771" i="72"/>
  <c r="L772" i="72"/>
  <c r="L773" i="72"/>
  <c r="L774" i="72"/>
  <c r="L775" i="72"/>
  <c r="L776" i="72"/>
  <c r="L777" i="72"/>
  <c r="L778" i="72"/>
  <c r="L779" i="72"/>
  <c r="L780" i="72"/>
  <c r="L781" i="72"/>
  <c r="L782" i="72"/>
  <c r="L783" i="72"/>
  <c r="L784" i="72"/>
  <c r="L785" i="72"/>
  <c r="L786" i="72"/>
  <c r="L787" i="72"/>
  <c r="L788" i="72"/>
  <c r="L789" i="72"/>
  <c r="L790" i="72"/>
  <c r="L791" i="72"/>
  <c r="L792" i="72"/>
  <c r="L793" i="72"/>
  <c r="L794" i="72"/>
  <c r="L795" i="72"/>
  <c r="L796" i="72"/>
  <c r="L797" i="72"/>
  <c r="L798" i="72"/>
  <c r="L799" i="72"/>
  <c r="L800" i="72"/>
  <c r="L801" i="72"/>
  <c r="L802" i="72"/>
  <c r="L803" i="72"/>
  <c r="L804" i="72"/>
  <c r="L805" i="72"/>
  <c r="L806" i="72"/>
  <c r="L807" i="72"/>
  <c r="L808" i="72"/>
  <c r="L809" i="72"/>
  <c r="L810" i="72"/>
  <c r="L811" i="72"/>
  <c r="L812" i="72"/>
  <c r="L813" i="72"/>
  <c r="L814" i="72"/>
  <c r="L815" i="72"/>
  <c r="L816" i="72"/>
  <c r="L817" i="72"/>
  <c r="L818" i="72"/>
  <c r="L819" i="72"/>
  <c r="L820" i="72"/>
  <c r="L821" i="72"/>
  <c r="L822" i="72"/>
  <c r="L823" i="72"/>
  <c r="L824" i="72"/>
  <c r="L825" i="72"/>
  <c r="L826" i="72"/>
  <c r="L827" i="72"/>
  <c r="L828" i="72"/>
  <c r="L829" i="72"/>
  <c r="L830" i="72"/>
  <c r="L831" i="72"/>
  <c r="L832" i="72"/>
  <c r="L833" i="72"/>
  <c r="L834" i="72"/>
  <c r="L835" i="72"/>
  <c r="L836" i="72"/>
  <c r="L837" i="72"/>
  <c r="L838" i="72"/>
  <c r="L839" i="72"/>
  <c r="L840" i="72"/>
  <c r="L841" i="72"/>
  <c r="L842" i="72"/>
  <c r="L843" i="72"/>
  <c r="L844" i="72"/>
  <c r="L845" i="72"/>
  <c r="L846" i="72"/>
  <c r="L847" i="72"/>
  <c r="L848" i="72"/>
  <c r="L849" i="72"/>
  <c r="L850" i="72"/>
  <c r="L851" i="72"/>
  <c r="L852" i="72"/>
  <c r="L853" i="72"/>
  <c r="L854" i="72"/>
  <c r="L855" i="72"/>
  <c r="L856" i="72"/>
  <c r="L857" i="72"/>
  <c r="L858" i="72"/>
  <c r="L859" i="72"/>
  <c r="L860" i="72"/>
  <c r="L861" i="72"/>
  <c r="L862" i="72"/>
  <c r="L863" i="72"/>
  <c r="L864" i="72"/>
  <c r="L865" i="72"/>
  <c r="L866" i="72"/>
  <c r="L867" i="72"/>
  <c r="L868" i="72"/>
  <c r="L869" i="72"/>
  <c r="L870" i="72"/>
  <c r="L871" i="72"/>
  <c r="L872" i="72"/>
  <c r="L873" i="72"/>
  <c r="L874" i="72"/>
  <c r="L875" i="72"/>
  <c r="L876" i="72"/>
  <c r="L877" i="72"/>
  <c r="L878" i="72"/>
  <c r="L879" i="72"/>
  <c r="L880" i="72"/>
  <c r="L881" i="72"/>
  <c r="L882" i="72"/>
  <c r="L883" i="72"/>
  <c r="L884" i="72"/>
  <c r="L885" i="72"/>
  <c r="L886" i="72"/>
  <c r="L887" i="72"/>
  <c r="L888" i="72"/>
  <c r="L889" i="72"/>
  <c r="L890" i="72"/>
  <c r="L891" i="72"/>
  <c r="L892" i="72"/>
  <c r="L893" i="72"/>
  <c r="L894" i="72"/>
  <c r="L895" i="72"/>
  <c r="L896" i="72"/>
  <c r="L897" i="72"/>
  <c r="L898" i="72"/>
  <c r="L899" i="72"/>
  <c r="L900" i="72"/>
  <c r="L901" i="72"/>
  <c r="L902" i="72"/>
  <c r="L903" i="72"/>
  <c r="L904" i="72"/>
  <c r="L905" i="72"/>
  <c r="L906" i="72"/>
  <c r="L907" i="72"/>
  <c r="L908" i="72"/>
  <c r="K2" i="72"/>
  <c r="K3" i="72"/>
  <c r="K4" i="72"/>
  <c r="K5" i="72"/>
  <c r="K6" i="72"/>
  <c r="K7" i="72"/>
  <c r="K8" i="72"/>
  <c r="K9" i="72"/>
  <c r="K10" i="72"/>
  <c r="K11" i="72"/>
  <c r="K12" i="72"/>
  <c r="K13" i="72"/>
  <c r="K14" i="72"/>
  <c r="K15" i="72"/>
  <c r="K16" i="72"/>
  <c r="K17" i="72"/>
  <c r="K18" i="72"/>
  <c r="K19" i="72"/>
  <c r="K20" i="72"/>
  <c r="K21" i="72"/>
  <c r="K22" i="72"/>
  <c r="K23" i="72"/>
  <c r="K24" i="72"/>
  <c r="K25" i="72"/>
  <c r="K26" i="72"/>
  <c r="K27" i="72"/>
  <c r="K28" i="72"/>
  <c r="K29" i="72"/>
  <c r="K30" i="72"/>
  <c r="K31" i="72"/>
  <c r="K32" i="72"/>
  <c r="K33" i="72"/>
  <c r="K34" i="72"/>
  <c r="K35" i="72"/>
  <c r="K36" i="72"/>
  <c r="K37" i="72"/>
  <c r="K38" i="72"/>
  <c r="K39" i="72"/>
  <c r="K40" i="72"/>
  <c r="K41" i="72"/>
  <c r="K42" i="72"/>
  <c r="K43" i="72"/>
  <c r="K44" i="72"/>
  <c r="K45" i="72"/>
  <c r="K46" i="72"/>
  <c r="K47" i="72"/>
  <c r="K48" i="72"/>
  <c r="K49" i="72"/>
  <c r="K50" i="72"/>
  <c r="K51" i="72"/>
  <c r="K52" i="72"/>
  <c r="K53" i="72"/>
  <c r="K54" i="72"/>
  <c r="K55" i="72"/>
  <c r="K56" i="72"/>
  <c r="K57" i="72"/>
  <c r="K58" i="72"/>
  <c r="K59" i="72"/>
  <c r="K60" i="72"/>
  <c r="K61" i="72"/>
  <c r="K62" i="72"/>
  <c r="K63" i="72"/>
  <c r="K64" i="72"/>
  <c r="K65" i="72"/>
  <c r="K66" i="72"/>
  <c r="K67" i="72"/>
  <c r="K68" i="72"/>
  <c r="K69" i="72"/>
  <c r="K70" i="72"/>
  <c r="K71" i="72"/>
  <c r="K72" i="72"/>
  <c r="K73" i="72"/>
  <c r="K74" i="72"/>
  <c r="K75" i="72"/>
  <c r="K76" i="72"/>
  <c r="K77" i="72"/>
  <c r="K78" i="72"/>
  <c r="K79" i="72"/>
  <c r="K80" i="72"/>
  <c r="K81" i="72"/>
  <c r="K82" i="72"/>
  <c r="K83" i="72"/>
  <c r="K84" i="72"/>
  <c r="K85" i="72"/>
  <c r="K86" i="72"/>
  <c r="K87" i="72"/>
  <c r="K88" i="72"/>
  <c r="K89" i="72"/>
  <c r="K90" i="72"/>
  <c r="K91" i="72"/>
  <c r="K92" i="72"/>
  <c r="K93" i="72"/>
  <c r="K94" i="72"/>
  <c r="K95" i="72"/>
  <c r="K96" i="72"/>
  <c r="K97" i="72"/>
  <c r="K98" i="72"/>
  <c r="K99" i="72"/>
  <c r="K100" i="72"/>
  <c r="K101" i="72"/>
  <c r="K102" i="72"/>
  <c r="K103" i="72"/>
  <c r="K104" i="72"/>
  <c r="K105" i="72"/>
  <c r="K106" i="72"/>
  <c r="K107" i="72"/>
  <c r="K108" i="72"/>
  <c r="K109" i="72"/>
  <c r="K110" i="72"/>
  <c r="K111" i="72"/>
  <c r="K112" i="72"/>
  <c r="K113" i="72"/>
  <c r="K114" i="72"/>
  <c r="K115" i="72"/>
  <c r="K116" i="72"/>
  <c r="K117" i="72"/>
  <c r="K118" i="72"/>
  <c r="K119" i="72"/>
  <c r="K120" i="72"/>
  <c r="K121" i="72"/>
  <c r="K122" i="72"/>
  <c r="K123" i="72"/>
  <c r="K124" i="72"/>
  <c r="K125" i="72"/>
  <c r="K126" i="72"/>
  <c r="K127" i="72"/>
  <c r="K128" i="72"/>
  <c r="K129" i="72"/>
  <c r="K130" i="72"/>
  <c r="K131" i="72"/>
  <c r="K132" i="72"/>
  <c r="K133" i="72"/>
  <c r="K134" i="72"/>
  <c r="K135" i="72"/>
  <c r="K136" i="72"/>
  <c r="K137" i="72"/>
  <c r="K138" i="72"/>
  <c r="K139" i="72"/>
  <c r="K140" i="72"/>
  <c r="K141" i="72"/>
  <c r="K142" i="72"/>
  <c r="K143" i="72"/>
  <c r="K144" i="72"/>
  <c r="K145" i="72"/>
  <c r="K146" i="72"/>
  <c r="K147" i="72"/>
  <c r="K148" i="72"/>
  <c r="K149" i="72"/>
  <c r="K150" i="72"/>
  <c r="K151" i="72"/>
  <c r="K152" i="72"/>
  <c r="K153" i="72"/>
  <c r="K154" i="72"/>
  <c r="K155" i="72"/>
  <c r="K156" i="72"/>
  <c r="K157" i="72"/>
  <c r="K158" i="72"/>
  <c r="K159" i="72"/>
  <c r="K160" i="72"/>
  <c r="K161" i="72"/>
  <c r="K162" i="72"/>
  <c r="K163" i="72"/>
  <c r="K164" i="72"/>
  <c r="K165" i="72"/>
  <c r="K166" i="72"/>
  <c r="K167" i="72"/>
  <c r="K168" i="72"/>
  <c r="K169" i="72"/>
  <c r="K170" i="72"/>
  <c r="K171" i="72"/>
  <c r="K172" i="72"/>
  <c r="K173" i="72"/>
  <c r="K174" i="72"/>
  <c r="K175" i="72"/>
  <c r="K176" i="72"/>
  <c r="K177" i="72"/>
  <c r="K178" i="72"/>
  <c r="K179" i="72"/>
  <c r="K180" i="72"/>
  <c r="K181" i="72"/>
  <c r="K182" i="72"/>
  <c r="K183" i="72"/>
  <c r="K184" i="72"/>
  <c r="K185" i="72"/>
  <c r="K186" i="72"/>
  <c r="K187" i="72"/>
  <c r="K188" i="72"/>
  <c r="K189" i="72"/>
  <c r="K190" i="72"/>
  <c r="K191" i="72"/>
  <c r="K192" i="72"/>
  <c r="K193" i="72"/>
  <c r="K194" i="72"/>
  <c r="K195" i="72"/>
  <c r="K196" i="72"/>
  <c r="K197" i="72"/>
  <c r="K198" i="72"/>
  <c r="K199" i="72"/>
  <c r="K200" i="72"/>
  <c r="K201" i="72"/>
  <c r="K202" i="72"/>
  <c r="K203" i="72"/>
  <c r="K204" i="72"/>
  <c r="K205" i="72"/>
  <c r="K206" i="72"/>
  <c r="K207" i="72"/>
  <c r="K208" i="72"/>
  <c r="K209" i="72"/>
  <c r="K210" i="72"/>
  <c r="K211" i="72"/>
  <c r="K212" i="72"/>
  <c r="K213" i="72"/>
  <c r="K214" i="72"/>
  <c r="K215" i="72"/>
  <c r="K216" i="72"/>
  <c r="K217" i="72"/>
  <c r="K218" i="72"/>
  <c r="K219" i="72"/>
  <c r="K220" i="72"/>
  <c r="K221" i="72"/>
  <c r="K222" i="72"/>
  <c r="K223" i="72"/>
  <c r="K224" i="72"/>
  <c r="K225" i="72"/>
  <c r="K226" i="72"/>
  <c r="K227" i="72"/>
  <c r="K228" i="72"/>
  <c r="K229" i="72"/>
  <c r="K230" i="72"/>
  <c r="K231" i="72"/>
  <c r="K232" i="72"/>
  <c r="K233" i="72"/>
  <c r="K234" i="72"/>
  <c r="K235" i="72"/>
  <c r="K236" i="72"/>
  <c r="K237" i="72"/>
  <c r="K238" i="72"/>
  <c r="K239" i="72"/>
  <c r="K240" i="72"/>
  <c r="K241" i="72"/>
  <c r="K242" i="72"/>
  <c r="K243" i="72"/>
  <c r="K244" i="72"/>
  <c r="K245" i="72"/>
  <c r="K246" i="72"/>
  <c r="K247" i="72"/>
  <c r="K248" i="72"/>
  <c r="K249" i="72"/>
  <c r="K250" i="72"/>
  <c r="K251" i="72"/>
  <c r="K252" i="72"/>
  <c r="K253" i="72"/>
  <c r="K254" i="72"/>
  <c r="K255" i="72"/>
  <c r="K256" i="72"/>
  <c r="K257" i="72"/>
  <c r="K258" i="72"/>
  <c r="K259" i="72"/>
  <c r="K260" i="72"/>
  <c r="K261" i="72"/>
  <c r="K262" i="72"/>
  <c r="K263" i="72"/>
  <c r="K264" i="72"/>
  <c r="K265" i="72"/>
  <c r="K266" i="72"/>
  <c r="K267" i="72"/>
  <c r="K268" i="72"/>
  <c r="K269" i="72"/>
  <c r="K270" i="72"/>
  <c r="K271" i="72"/>
  <c r="K272" i="72"/>
  <c r="K273" i="72"/>
  <c r="K274" i="72"/>
  <c r="K275" i="72"/>
  <c r="K276" i="72"/>
  <c r="K277" i="72"/>
  <c r="K278" i="72"/>
  <c r="K279" i="72"/>
  <c r="K280" i="72"/>
  <c r="K281" i="72"/>
  <c r="K282" i="72"/>
  <c r="K283" i="72"/>
  <c r="K284" i="72"/>
  <c r="K285" i="72"/>
  <c r="K286" i="72"/>
  <c r="K287" i="72"/>
  <c r="K288" i="72"/>
  <c r="K289" i="72"/>
  <c r="K290" i="72"/>
  <c r="K291" i="72"/>
  <c r="K292" i="72"/>
  <c r="K293" i="72"/>
  <c r="K294" i="72"/>
  <c r="K295" i="72"/>
  <c r="K296" i="72"/>
  <c r="K297" i="72"/>
  <c r="K298" i="72"/>
  <c r="K299" i="72"/>
  <c r="K300" i="72"/>
  <c r="K301" i="72"/>
  <c r="K302" i="72"/>
  <c r="K303" i="72"/>
  <c r="K304" i="72"/>
  <c r="K305" i="72"/>
  <c r="K306" i="72"/>
  <c r="K307" i="72"/>
  <c r="K308" i="72"/>
  <c r="K309" i="72"/>
  <c r="K310" i="72"/>
  <c r="K311" i="72"/>
  <c r="K312" i="72"/>
  <c r="K313" i="72"/>
  <c r="K314" i="72"/>
  <c r="K315" i="72"/>
  <c r="K316" i="72"/>
  <c r="K317" i="72"/>
  <c r="K318" i="72"/>
  <c r="K319" i="72"/>
  <c r="K320" i="72"/>
  <c r="K321" i="72"/>
  <c r="K322" i="72"/>
  <c r="K323" i="72"/>
  <c r="K324" i="72"/>
  <c r="K325" i="72"/>
  <c r="K326" i="72"/>
  <c r="K327" i="72"/>
  <c r="K328" i="72"/>
  <c r="K329" i="72"/>
  <c r="K330" i="72"/>
  <c r="K331" i="72"/>
  <c r="K332" i="72"/>
  <c r="K333" i="72"/>
  <c r="K334" i="72"/>
  <c r="K335" i="72"/>
  <c r="K336" i="72"/>
  <c r="K337" i="72"/>
  <c r="K338" i="72"/>
  <c r="K339" i="72"/>
  <c r="K340" i="72"/>
  <c r="K341" i="72"/>
  <c r="K342" i="72"/>
  <c r="K343" i="72"/>
  <c r="K344" i="72"/>
  <c r="K345" i="72"/>
  <c r="K346" i="72"/>
  <c r="K347" i="72"/>
  <c r="K348" i="72"/>
  <c r="K349" i="72"/>
  <c r="K350" i="72"/>
  <c r="K351" i="72"/>
  <c r="K352" i="72"/>
  <c r="K353" i="72"/>
  <c r="K354" i="72"/>
  <c r="K355" i="72"/>
  <c r="K356" i="72"/>
  <c r="K357" i="72"/>
  <c r="K358" i="72"/>
  <c r="K359" i="72"/>
  <c r="K360" i="72"/>
  <c r="K361" i="72"/>
  <c r="K362" i="72"/>
  <c r="K363" i="72"/>
  <c r="K364" i="72"/>
  <c r="K365" i="72"/>
  <c r="K366" i="72"/>
  <c r="K367" i="72"/>
  <c r="K368" i="72"/>
  <c r="K369" i="72"/>
  <c r="K370" i="72"/>
  <c r="K371" i="72"/>
  <c r="K372" i="72"/>
  <c r="K373" i="72"/>
  <c r="K374" i="72"/>
  <c r="K375" i="72"/>
  <c r="K376" i="72"/>
  <c r="K377" i="72"/>
  <c r="K378" i="72"/>
  <c r="K379" i="72"/>
  <c r="K380" i="72"/>
  <c r="K381" i="72"/>
  <c r="K382" i="72"/>
  <c r="K383" i="72"/>
  <c r="K384" i="72"/>
  <c r="K385" i="72"/>
  <c r="K386" i="72"/>
  <c r="K387" i="72"/>
  <c r="K388" i="72"/>
  <c r="K389" i="72"/>
  <c r="K390" i="72"/>
  <c r="K391" i="72"/>
  <c r="K392" i="72"/>
  <c r="K393" i="72"/>
  <c r="K394" i="72"/>
  <c r="K395" i="72"/>
  <c r="K396" i="72"/>
  <c r="K397" i="72"/>
  <c r="K398" i="72"/>
  <c r="K399" i="72"/>
  <c r="K400" i="72"/>
  <c r="K401" i="72"/>
  <c r="K402" i="72"/>
  <c r="K403" i="72"/>
  <c r="K404" i="72"/>
  <c r="K405" i="72"/>
  <c r="K406" i="72"/>
  <c r="K407" i="72"/>
  <c r="K408" i="72"/>
  <c r="K409" i="72"/>
  <c r="K410" i="72"/>
  <c r="K411" i="72"/>
  <c r="K412" i="72"/>
  <c r="K413" i="72"/>
  <c r="K414" i="72"/>
  <c r="K415" i="72"/>
  <c r="K416" i="72"/>
  <c r="K417" i="72"/>
  <c r="K418" i="72"/>
  <c r="K419" i="72"/>
  <c r="K420" i="72"/>
  <c r="K421" i="72"/>
  <c r="K422" i="72"/>
  <c r="K423" i="72"/>
  <c r="K424" i="72"/>
  <c r="K425" i="72"/>
  <c r="K426" i="72"/>
  <c r="K427" i="72"/>
  <c r="K428" i="72"/>
  <c r="K429" i="72"/>
  <c r="K430" i="72"/>
  <c r="K431" i="72"/>
  <c r="K432" i="72"/>
  <c r="K433" i="72"/>
  <c r="K434" i="72"/>
  <c r="K435" i="72"/>
  <c r="K436" i="72"/>
  <c r="K437" i="72"/>
  <c r="K438" i="72"/>
  <c r="K439" i="72"/>
  <c r="K440" i="72"/>
  <c r="K441" i="72"/>
  <c r="K442" i="72"/>
  <c r="K443" i="72"/>
  <c r="K444" i="72"/>
  <c r="K445" i="72"/>
  <c r="K446" i="72"/>
  <c r="K447" i="72"/>
  <c r="K448" i="72"/>
  <c r="K449" i="72"/>
  <c r="K450" i="72"/>
  <c r="K451" i="72"/>
  <c r="K452" i="72"/>
  <c r="K453" i="72"/>
  <c r="K454" i="72"/>
  <c r="K455" i="72"/>
  <c r="K456" i="72"/>
  <c r="K457" i="72"/>
  <c r="K458" i="72"/>
  <c r="K459" i="72"/>
  <c r="K460" i="72"/>
  <c r="K461" i="72"/>
  <c r="K462" i="72"/>
  <c r="K463" i="72"/>
  <c r="K464" i="72"/>
  <c r="K465" i="72"/>
  <c r="K466" i="72"/>
  <c r="K467" i="72"/>
  <c r="K468" i="72"/>
  <c r="K469" i="72"/>
  <c r="K470" i="72"/>
  <c r="K471" i="72"/>
  <c r="K472" i="72"/>
  <c r="K473" i="72"/>
  <c r="K474" i="72"/>
  <c r="K475" i="72"/>
  <c r="K476" i="72"/>
  <c r="K477" i="72"/>
  <c r="K478" i="72"/>
  <c r="K479" i="72"/>
  <c r="K480" i="72"/>
  <c r="K481" i="72"/>
  <c r="K482" i="72"/>
  <c r="K483" i="72"/>
  <c r="K484" i="72"/>
  <c r="K485" i="72"/>
  <c r="K486" i="72"/>
  <c r="K487" i="72"/>
  <c r="K488" i="72"/>
  <c r="K489" i="72"/>
  <c r="K490" i="72"/>
  <c r="K491" i="72"/>
  <c r="K492" i="72"/>
  <c r="K493" i="72"/>
  <c r="K494" i="72"/>
  <c r="K495" i="72"/>
  <c r="K496" i="72"/>
  <c r="K497" i="72"/>
  <c r="K498" i="72"/>
  <c r="K499" i="72"/>
  <c r="K500" i="72"/>
  <c r="K501" i="72"/>
  <c r="K502" i="72"/>
  <c r="K503" i="72"/>
  <c r="K504" i="72"/>
  <c r="K505" i="72"/>
  <c r="K506" i="72"/>
  <c r="K507" i="72"/>
  <c r="K508" i="72"/>
  <c r="K509" i="72"/>
  <c r="K510" i="72"/>
  <c r="K511" i="72"/>
  <c r="K512" i="72"/>
  <c r="K513" i="72"/>
  <c r="K514" i="72"/>
  <c r="K515" i="72"/>
  <c r="K516" i="72"/>
  <c r="K517" i="72"/>
  <c r="K518" i="72"/>
  <c r="K519" i="72"/>
  <c r="K520" i="72"/>
  <c r="K521" i="72"/>
  <c r="K522" i="72"/>
  <c r="K523" i="72"/>
  <c r="K524" i="72"/>
  <c r="K525" i="72"/>
  <c r="K526" i="72"/>
  <c r="K527" i="72"/>
  <c r="K528" i="72"/>
  <c r="K529" i="72"/>
  <c r="K530" i="72"/>
  <c r="K531" i="72"/>
  <c r="K532" i="72"/>
  <c r="K533" i="72"/>
  <c r="K534" i="72"/>
  <c r="K535" i="72"/>
  <c r="K536" i="72"/>
  <c r="K537" i="72"/>
  <c r="K538" i="72"/>
  <c r="K539" i="72"/>
  <c r="K540" i="72"/>
  <c r="K541" i="72"/>
  <c r="K542" i="72"/>
  <c r="K543" i="72"/>
  <c r="K544" i="72"/>
  <c r="K545" i="72"/>
  <c r="K546" i="72"/>
  <c r="K547" i="72"/>
  <c r="K548" i="72"/>
  <c r="K549" i="72"/>
  <c r="K550" i="72"/>
  <c r="K551" i="72"/>
  <c r="K552" i="72"/>
  <c r="K553" i="72"/>
  <c r="K554" i="72"/>
  <c r="K555" i="72"/>
  <c r="K556" i="72"/>
  <c r="K557" i="72"/>
  <c r="K558" i="72"/>
  <c r="K559" i="72"/>
  <c r="K560" i="72"/>
  <c r="K561" i="72"/>
  <c r="K562" i="72"/>
  <c r="K563" i="72"/>
  <c r="K564" i="72"/>
  <c r="K565" i="72"/>
  <c r="K566" i="72"/>
  <c r="K567" i="72"/>
  <c r="K568" i="72"/>
  <c r="K569" i="72"/>
  <c r="K570" i="72"/>
  <c r="K571" i="72"/>
  <c r="K572" i="72"/>
  <c r="K573" i="72"/>
  <c r="K574" i="72"/>
  <c r="K575" i="72"/>
  <c r="K576" i="72"/>
  <c r="K577" i="72"/>
  <c r="K578" i="72"/>
  <c r="K579" i="72"/>
  <c r="K580" i="72"/>
  <c r="K581" i="72"/>
  <c r="K582" i="72"/>
  <c r="K583" i="72"/>
  <c r="K584" i="72"/>
  <c r="K585" i="72"/>
  <c r="K586" i="72"/>
  <c r="K587" i="72"/>
  <c r="K588" i="72"/>
  <c r="K589" i="72"/>
  <c r="K590" i="72"/>
  <c r="K591" i="72"/>
  <c r="K592" i="72"/>
  <c r="K593" i="72"/>
  <c r="K594" i="72"/>
  <c r="K595" i="72"/>
  <c r="K596" i="72"/>
  <c r="K597" i="72"/>
  <c r="K598" i="72"/>
  <c r="K599" i="72"/>
  <c r="K600" i="72"/>
  <c r="K601" i="72"/>
  <c r="K602" i="72"/>
  <c r="K603" i="72"/>
  <c r="K604" i="72"/>
  <c r="K605" i="72"/>
  <c r="K606" i="72"/>
  <c r="K607" i="72"/>
  <c r="K608" i="72"/>
  <c r="K609" i="72"/>
  <c r="K610" i="72"/>
  <c r="K611" i="72"/>
  <c r="K612" i="72"/>
  <c r="K613" i="72"/>
  <c r="K614" i="72"/>
  <c r="K615" i="72"/>
  <c r="K616" i="72"/>
  <c r="K617" i="72"/>
  <c r="K618" i="72"/>
  <c r="K619" i="72"/>
  <c r="K620" i="72"/>
  <c r="K621" i="72"/>
  <c r="K622" i="72"/>
  <c r="K623" i="72"/>
  <c r="K624" i="72"/>
  <c r="K625" i="72"/>
  <c r="K626" i="72"/>
  <c r="K627" i="72"/>
  <c r="K628" i="72"/>
  <c r="K629" i="72"/>
  <c r="K630" i="72"/>
  <c r="K631" i="72"/>
  <c r="K632" i="72"/>
  <c r="K633" i="72"/>
  <c r="K634" i="72"/>
  <c r="K635" i="72"/>
  <c r="K636" i="72"/>
  <c r="K637" i="72"/>
  <c r="K638" i="72"/>
  <c r="K639" i="72"/>
  <c r="K640" i="72"/>
  <c r="K641" i="72"/>
  <c r="K642" i="72"/>
  <c r="K643" i="72"/>
  <c r="K644" i="72"/>
  <c r="K645" i="72"/>
  <c r="K646" i="72"/>
  <c r="K647" i="72"/>
  <c r="K648" i="72"/>
  <c r="K649" i="72"/>
  <c r="K650" i="72"/>
  <c r="K651" i="72"/>
  <c r="K652" i="72"/>
  <c r="K653" i="72"/>
  <c r="K654" i="72"/>
  <c r="K655" i="72"/>
  <c r="K656" i="72"/>
  <c r="K657" i="72"/>
  <c r="K658" i="72"/>
  <c r="K659" i="72"/>
  <c r="K660" i="72"/>
  <c r="K661" i="72"/>
  <c r="K662" i="72"/>
  <c r="K663" i="72"/>
  <c r="K664" i="72"/>
  <c r="K665" i="72"/>
  <c r="K666" i="72"/>
  <c r="K667" i="72"/>
  <c r="K668" i="72"/>
  <c r="K669" i="72"/>
  <c r="K670" i="72"/>
  <c r="K671" i="72"/>
  <c r="K672" i="72"/>
  <c r="K673" i="72"/>
  <c r="K674" i="72"/>
  <c r="K675" i="72"/>
  <c r="K676" i="72"/>
  <c r="K677" i="72"/>
  <c r="K678" i="72"/>
  <c r="K679" i="72"/>
  <c r="K680" i="72"/>
  <c r="K681" i="72"/>
  <c r="K682" i="72"/>
  <c r="K683" i="72"/>
  <c r="K684" i="72"/>
  <c r="K685" i="72"/>
  <c r="K686" i="72"/>
  <c r="K687" i="72"/>
  <c r="K688" i="72"/>
  <c r="K689" i="72"/>
  <c r="K690" i="72"/>
  <c r="K691" i="72"/>
  <c r="K692" i="72"/>
  <c r="K693" i="72"/>
  <c r="K694" i="72"/>
  <c r="K695" i="72"/>
  <c r="K696" i="72"/>
  <c r="K697" i="72"/>
  <c r="K698" i="72"/>
  <c r="K699" i="72"/>
  <c r="K700" i="72"/>
  <c r="K701" i="72"/>
  <c r="K702" i="72"/>
  <c r="K703" i="72"/>
  <c r="K704" i="72"/>
  <c r="K705" i="72"/>
  <c r="K706" i="72"/>
  <c r="K707" i="72"/>
  <c r="K708" i="72"/>
  <c r="K709" i="72"/>
  <c r="K710" i="72"/>
  <c r="K711" i="72"/>
  <c r="K712" i="72"/>
  <c r="K713" i="72"/>
  <c r="K714" i="72"/>
  <c r="K715" i="72"/>
  <c r="K716" i="72"/>
  <c r="K717" i="72"/>
  <c r="K718" i="72"/>
  <c r="K719" i="72"/>
  <c r="K720" i="72"/>
  <c r="K721" i="72"/>
  <c r="K722" i="72"/>
  <c r="K723" i="72"/>
  <c r="K724" i="72"/>
  <c r="K725" i="72"/>
  <c r="K726" i="72"/>
  <c r="K727" i="72"/>
  <c r="K728" i="72"/>
  <c r="K729" i="72"/>
  <c r="K730" i="72"/>
  <c r="K731" i="72"/>
  <c r="K732" i="72"/>
  <c r="K733" i="72"/>
  <c r="K734" i="72"/>
  <c r="K735" i="72"/>
  <c r="K736" i="72"/>
  <c r="K737" i="72"/>
  <c r="K738" i="72"/>
  <c r="K739" i="72"/>
  <c r="K740" i="72"/>
  <c r="K741" i="72"/>
  <c r="K742" i="72"/>
  <c r="K743" i="72"/>
  <c r="K744" i="72"/>
  <c r="K745" i="72"/>
  <c r="K746" i="72"/>
  <c r="K747" i="72"/>
  <c r="K748" i="72"/>
  <c r="K749" i="72"/>
  <c r="K750" i="72"/>
  <c r="K751" i="72"/>
  <c r="K752" i="72"/>
  <c r="K753" i="72"/>
  <c r="K754" i="72"/>
  <c r="K755" i="72"/>
  <c r="K756" i="72"/>
  <c r="K757" i="72"/>
  <c r="K758" i="72"/>
  <c r="K759" i="72"/>
  <c r="K760" i="72"/>
  <c r="K761" i="72"/>
  <c r="K762" i="72"/>
  <c r="K763" i="72"/>
  <c r="K764" i="72"/>
  <c r="K765" i="72"/>
  <c r="K766" i="72"/>
  <c r="K767" i="72"/>
  <c r="K768" i="72"/>
  <c r="K769" i="72"/>
  <c r="K770" i="72"/>
  <c r="K771" i="72"/>
  <c r="K772" i="72"/>
  <c r="K773" i="72"/>
  <c r="K774" i="72"/>
  <c r="K775" i="72"/>
  <c r="K776" i="72"/>
  <c r="K777" i="72"/>
  <c r="K778" i="72"/>
  <c r="K779" i="72"/>
  <c r="K780" i="72"/>
  <c r="K781" i="72"/>
  <c r="K782" i="72"/>
  <c r="K783" i="72"/>
  <c r="K784" i="72"/>
  <c r="K785" i="72"/>
  <c r="K786" i="72"/>
  <c r="K787" i="72"/>
  <c r="K788" i="72"/>
  <c r="K789" i="72"/>
  <c r="K790" i="72"/>
  <c r="K791" i="72"/>
  <c r="K792" i="72"/>
  <c r="K793" i="72"/>
  <c r="K794" i="72"/>
  <c r="K795" i="72"/>
  <c r="K796" i="72"/>
  <c r="K797" i="72"/>
  <c r="K798" i="72"/>
  <c r="K799" i="72"/>
  <c r="K800" i="72"/>
  <c r="K801" i="72"/>
  <c r="K802" i="72"/>
  <c r="K803" i="72"/>
  <c r="K804" i="72"/>
  <c r="K805" i="72"/>
  <c r="K806" i="72"/>
  <c r="K807" i="72"/>
  <c r="K808" i="72"/>
  <c r="K809" i="72"/>
  <c r="K810" i="72"/>
  <c r="K811" i="72"/>
  <c r="K812" i="72"/>
  <c r="K813" i="72"/>
  <c r="K814" i="72"/>
  <c r="K815" i="72"/>
  <c r="K816" i="72"/>
  <c r="K817" i="72"/>
  <c r="K818" i="72"/>
  <c r="K819" i="72"/>
  <c r="K820" i="72"/>
  <c r="K821" i="72"/>
  <c r="K822" i="72"/>
  <c r="K823" i="72"/>
  <c r="K824" i="72"/>
  <c r="K825" i="72"/>
  <c r="K826" i="72"/>
  <c r="K827" i="72"/>
  <c r="K828" i="72"/>
  <c r="K829" i="72"/>
  <c r="K830" i="72"/>
  <c r="K831" i="72"/>
  <c r="K832" i="72"/>
  <c r="K833" i="72"/>
  <c r="K834" i="72"/>
  <c r="K835" i="72"/>
  <c r="K836" i="72"/>
  <c r="K837" i="72"/>
  <c r="K838" i="72"/>
  <c r="K839" i="72"/>
  <c r="K840" i="72"/>
  <c r="K841" i="72"/>
  <c r="K842" i="72"/>
  <c r="K843" i="72"/>
  <c r="K844" i="72"/>
  <c r="K845" i="72"/>
  <c r="K846" i="72"/>
  <c r="K847" i="72"/>
  <c r="K848" i="72"/>
  <c r="K849" i="72"/>
  <c r="K850" i="72"/>
  <c r="K851" i="72"/>
  <c r="K852" i="72"/>
  <c r="K853" i="72"/>
  <c r="K854" i="72"/>
  <c r="K855" i="72"/>
  <c r="K856" i="72"/>
  <c r="K857" i="72"/>
  <c r="K858" i="72"/>
  <c r="K859" i="72"/>
  <c r="K860" i="72"/>
  <c r="K861" i="72"/>
  <c r="K862" i="72"/>
  <c r="K863" i="72"/>
  <c r="K864" i="72"/>
  <c r="K865" i="72"/>
  <c r="K866" i="72"/>
  <c r="K867" i="72"/>
  <c r="K868" i="72"/>
  <c r="K869" i="72"/>
  <c r="K870" i="72"/>
  <c r="K871" i="72"/>
  <c r="K872" i="72"/>
  <c r="K873" i="72"/>
  <c r="K874" i="72"/>
  <c r="K875" i="72"/>
  <c r="K876" i="72"/>
  <c r="K877" i="72"/>
  <c r="K878" i="72"/>
  <c r="K879" i="72"/>
  <c r="K880" i="72"/>
  <c r="K881" i="72"/>
  <c r="K882" i="72"/>
  <c r="K883" i="72"/>
  <c r="K884" i="72"/>
  <c r="K885" i="72"/>
  <c r="K886" i="72"/>
  <c r="K887" i="72"/>
  <c r="K888" i="72"/>
  <c r="K889" i="72"/>
  <c r="K890" i="72"/>
  <c r="K891" i="72"/>
  <c r="K892" i="72"/>
  <c r="K893" i="72"/>
  <c r="K894" i="72"/>
  <c r="K895" i="72"/>
  <c r="K896" i="72"/>
  <c r="K897" i="72"/>
  <c r="K898" i="72"/>
  <c r="K899" i="72"/>
  <c r="K900" i="72"/>
  <c r="K901" i="72"/>
  <c r="K902" i="72"/>
  <c r="K903" i="72"/>
  <c r="K904" i="72"/>
  <c r="K905" i="72"/>
  <c r="K906" i="72"/>
  <c r="K907" i="72"/>
  <c r="K908" i="72"/>
  <c r="Q42" i="77"/>
  <c r="Q43" i="77"/>
  <c r="Q44" i="77"/>
  <c r="Q45" i="77"/>
  <c r="Q46" i="77"/>
  <c r="Q47" i="77"/>
  <c r="Q48" i="77"/>
  <c r="Q49" i="77"/>
  <c r="Q50" i="77"/>
  <c r="Q51" i="77"/>
  <c r="Q52" i="77"/>
  <c r="Q53" i="77"/>
  <c r="Q54" i="77"/>
  <c r="Q55" i="77"/>
  <c r="Q56" i="77"/>
  <c r="Q57" i="77"/>
  <c r="Q58" i="77"/>
  <c r="Q59" i="77"/>
  <c r="Q60" i="77"/>
  <c r="Q61" i="77"/>
  <c r="Q62" i="77"/>
  <c r="Q63" i="77"/>
  <c r="Q64" i="77"/>
  <c r="Q65" i="77"/>
  <c r="Q66" i="77"/>
  <c r="Q67" i="77"/>
  <c r="Q68" i="77"/>
  <c r="Q69" i="77"/>
  <c r="Q70" i="77"/>
  <c r="Q71" i="77"/>
  <c r="Q72" i="77"/>
  <c r="Q73" i="77"/>
  <c r="Q74" i="77"/>
  <c r="Q75" i="77"/>
  <c r="Q76" i="77"/>
  <c r="Q77" i="77"/>
  <c r="Q78" i="77"/>
  <c r="Q79" i="77"/>
  <c r="Q80" i="77"/>
  <c r="Q81" i="77"/>
  <c r="Q82" i="77"/>
  <c r="Q83" i="77"/>
  <c r="Q84" i="77"/>
  <c r="Q85" i="77"/>
  <c r="Q86" i="77"/>
  <c r="Q87" i="77"/>
  <c r="Q88" i="77"/>
  <c r="Q89" i="77"/>
  <c r="Q90" i="77"/>
  <c r="Q91" i="77"/>
  <c r="Q92" i="77"/>
  <c r="Q93" i="77"/>
  <c r="Q94" i="77"/>
  <c r="Q95" i="77"/>
  <c r="Q96" i="77"/>
  <c r="Q97" i="77"/>
  <c r="Q41" i="77"/>
  <c r="M97" i="77"/>
  <c r="L97" i="77"/>
  <c r="M96" i="77"/>
  <c r="L96" i="77"/>
  <c r="M95" i="77"/>
  <c r="L95" i="77"/>
  <c r="M94" i="77"/>
  <c r="L94" i="77"/>
  <c r="M93" i="77"/>
  <c r="L93" i="77"/>
  <c r="M92" i="77"/>
  <c r="L92" i="77"/>
  <c r="M91" i="77"/>
  <c r="L91" i="77"/>
  <c r="M90" i="77"/>
  <c r="L90" i="77"/>
  <c r="M89" i="77"/>
  <c r="L89" i="77"/>
  <c r="M88" i="77"/>
  <c r="L88" i="77"/>
  <c r="M87" i="77"/>
  <c r="L87" i="77"/>
  <c r="M86" i="77"/>
  <c r="L86" i="77"/>
  <c r="M85" i="77"/>
  <c r="L85" i="77"/>
  <c r="M84" i="77"/>
  <c r="L84" i="77"/>
  <c r="M83" i="77"/>
  <c r="L83" i="77"/>
  <c r="M82" i="77"/>
  <c r="L82" i="77"/>
  <c r="M81" i="77"/>
  <c r="L81" i="77"/>
  <c r="M80" i="77"/>
  <c r="L80" i="77"/>
  <c r="M79" i="77"/>
  <c r="L79" i="77"/>
  <c r="M78" i="77"/>
  <c r="L78" i="77"/>
  <c r="M77" i="77"/>
  <c r="L77" i="77"/>
  <c r="M76" i="77"/>
  <c r="L76" i="77"/>
  <c r="M75" i="77"/>
  <c r="L75" i="77"/>
  <c r="M74" i="77"/>
  <c r="L74" i="77"/>
  <c r="M73" i="77"/>
  <c r="L73" i="77"/>
  <c r="M72" i="77"/>
  <c r="L72" i="77"/>
  <c r="M71" i="77"/>
  <c r="L71" i="77"/>
  <c r="M70" i="77"/>
  <c r="L70" i="77"/>
  <c r="M69" i="77"/>
  <c r="L69" i="77"/>
  <c r="M68" i="77"/>
  <c r="L68" i="77"/>
  <c r="M67" i="77"/>
  <c r="L67" i="77"/>
  <c r="M66" i="77"/>
  <c r="L66" i="77"/>
  <c r="M65" i="77"/>
  <c r="L65" i="77"/>
  <c r="M64" i="77"/>
  <c r="L64" i="77"/>
  <c r="M63" i="77"/>
  <c r="L63" i="77"/>
  <c r="M62" i="77"/>
  <c r="L62" i="77"/>
  <c r="M61" i="77"/>
  <c r="L61" i="77"/>
  <c r="M60" i="77"/>
  <c r="L60" i="77"/>
  <c r="M59" i="77"/>
  <c r="L59" i="77"/>
  <c r="M58" i="77"/>
  <c r="L58" i="77"/>
  <c r="M57" i="77"/>
  <c r="L57" i="77"/>
  <c r="M56" i="77"/>
  <c r="L56" i="77"/>
  <c r="M55" i="77"/>
  <c r="L55" i="77"/>
  <c r="M54" i="77"/>
  <c r="L54" i="77"/>
  <c r="M53" i="77"/>
  <c r="L53" i="77"/>
  <c r="M52" i="77"/>
  <c r="L52" i="77"/>
  <c r="M51" i="77"/>
  <c r="L51" i="77"/>
  <c r="M50" i="77"/>
  <c r="L50" i="77"/>
  <c r="M49" i="77"/>
  <c r="L49" i="77"/>
  <c r="M48" i="77"/>
  <c r="L48" i="77"/>
  <c r="M47" i="77"/>
  <c r="L47" i="77"/>
  <c r="M46" i="77"/>
  <c r="L46" i="77"/>
  <c r="M45" i="77"/>
  <c r="L45" i="77"/>
  <c r="M44" i="77"/>
  <c r="L44" i="77"/>
  <c r="M43" i="77"/>
  <c r="L43" i="77"/>
  <c r="M42" i="77"/>
  <c r="L42" i="77"/>
  <c r="M41" i="77"/>
  <c r="L41" i="77"/>
  <c r="P97" i="77"/>
  <c r="O97" i="77"/>
  <c r="P96" i="77"/>
  <c r="O96" i="77"/>
  <c r="P95" i="77"/>
  <c r="O95" i="77"/>
  <c r="P94" i="77"/>
  <c r="O94" i="77"/>
  <c r="P93" i="77"/>
  <c r="O93" i="77"/>
  <c r="P92" i="77"/>
  <c r="O92" i="77"/>
  <c r="P91" i="77"/>
  <c r="O91" i="77"/>
  <c r="P90" i="77"/>
  <c r="O90" i="77"/>
  <c r="P89" i="77"/>
  <c r="O89" i="77"/>
  <c r="P88" i="77"/>
  <c r="O88" i="77"/>
  <c r="P87" i="77"/>
  <c r="O87" i="77"/>
  <c r="P86" i="77"/>
  <c r="O86" i="77"/>
  <c r="P85" i="77"/>
  <c r="O85" i="77"/>
  <c r="P84" i="77"/>
  <c r="O84" i="77"/>
  <c r="P83" i="77"/>
  <c r="O83" i="77"/>
  <c r="P82" i="77"/>
  <c r="O82" i="77"/>
  <c r="P81" i="77"/>
  <c r="O81" i="77"/>
  <c r="P80" i="77"/>
  <c r="O80" i="77"/>
  <c r="P79" i="77"/>
  <c r="O79" i="77"/>
  <c r="P78" i="77"/>
  <c r="O78" i="77"/>
  <c r="P77" i="77"/>
  <c r="O77" i="77"/>
  <c r="O64" i="77"/>
  <c r="O63" i="77"/>
  <c r="O62" i="77"/>
  <c r="O61" i="77"/>
  <c r="O60" i="77"/>
  <c r="O59" i="77"/>
  <c r="O58" i="77"/>
  <c r="O57" i="77"/>
  <c r="O56" i="77"/>
  <c r="O55" i="77"/>
  <c r="O54" i="77"/>
  <c r="O53" i="77"/>
  <c r="O52" i="77"/>
  <c r="O51" i="77"/>
  <c r="O50" i="77"/>
  <c r="O49" i="77"/>
  <c r="O48" i="77"/>
  <c r="O47" i="77"/>
  <c r="O46" i="77"/>
  <c r="O45" i="77"/>
  <c r="O44" i="77"/>
  <c r="O43" i="77"/>
  <c r="O42" i="77"/>
  <c r="O41" i="77"/>
  <c r="P64" i="77"/>
  <c r="P63" i="77"/>
  <c r="P62" i="77"/>
  <c r="P61" i="77"/>
  <c r="P60" i="77"/>
  <c r="P59" i="77"/>
  <c r="P58" i="77"/>
  <c r="P57" i="77"/>
  <c r="P56" i="77"/>
  <c r="P55" i="77"/>
  <c r="P54" i="77"/>
  <c r="P53" i="77"/>
  <c r="P52" i="77"/>
  <c r="P51" i="77"/>
  <c r="P50" i="77"/>
  <c r="P49" i="77"/>
  <c r="P48" i="77"/>
  <c r="P47" i="77"/>
  <c r="P46" i="77"/>
  <c r="P45" i="77"/>
  <c r="P44" i="77"/>
  <c r="P43" i="77"/>
  <c r="P42" i="77"/>
  <c r="P41" i="77"/>
  <c r="P66" i="77"/>
  <c r="P67" i="77"/>
  <c r="P68" i="77"/>
  <c r="P69" i="77"/>
  <c r="P70" i="77"/>
  <c r="P71" i="77"/>
  <c r="P72" i="77"/>
  <c r="P73" i="77"/>
  <c r="P74" i="77"/>
  <c r="P75" i="77"/>
  <c r="P76" i="77"/>
  <c r="P65" i="77"/>
  <c r="O66" i="77"/>
  <c r="O67" i="77"/>
  <c r="O68" i="77"/>
  <c r="O69" i="77"/>
  <c r="O70" i="77"/>
  <c r="O71" i="77"/>
  <c r="O72" i="77"/>
  <c r="O73" i="77"/>
  <c r="O74" i="77"/>
  <c r="O75" i="77"/>
  <c r="O76" i="77"/>
  <c r="O65" i="77"/>
  <c r="K42" i="77" a="1"/>
  <c r="K42" i="77" s="1"/>
  <c r="K43" i="77" a="1"/>
  <c r="K43" i="77" s="1"/>
  <c r="K44" i="77" a="1"/>
  <c r="K44" i="77" s="1"/>
  <c r="K45" i="77" a="1"/>
  <c r="K45" i="77" s="1"/>
  <c r="K46" i="77" a="1"/>
  <c r="K46" i="77" s="1"/>
  <c r="K47" i="77" a="1"/>
  <c r="K47" i="77" s="1"/>
  <c r="K48" i="77" a="1"/>
  <c r="K48" i="77" s="1"/>
  <c r="K49" i="77" a="1"/>
  <c r="K49" i="77" s="1"/>
  <c r="K50" i="77" a="1"/>
  <c r="K50" i="77" s="1"/>
  <c r="K51" i="77" a="1"/>
  <c r="K51" i="77" s="1"/>
  <c r="K52" i="77" a="1"/>
  <c r="K52" i="77" s="1"/>
  <c r="K53" i="77" a="1"/>
  <c r="K53" i="77" s="1"/>
  <c r="K54" i="77" a="1"/>
  <c r="K54" i="77" s="1"/>
  <c r="K55" i="77" a="1"/>
  <c r="K55" i="77" s="1"/>
  <c r="K56" i="77" a="1"/>
  <c r="K56" i="77" s="1"/>
  <c r="K57" i="77" a="1"/>
  <c r="K57" i="77" s="1"/>
  <c r="K58" i="77" a="1"/>
  <c r="K58" i="77" s="1"/>
  <c r="K59" i="77" a="1"/>
  <c r="K59" i="77"/>
  <c r="K60" i="77" a="1"/>
  <c r="K60" i="77" s="1"/>
  <c r="K61" i="77" a="1"/>
  <c r="K61" i="77" s="1"/>
  <c r="K62" i="77" a="1"/>
  <c r="K62" i="77" s="1"/>
  <c r="K63" i="77" a="1"/>
  <c r="K63" i="77" s="1"/>
  <c r="K64" i="77" a="1"/>
  <c r="K64" i="77" s="1"/>
  <c r="K65" i="77" a="1"/>
  <c r="K65" i="77" s="1"/>
  <c r="K66" i="77" a="1"/>
  <c r="K66" i="77" s="1"/>
  <c r="K67" i="77" a="1"/>
  <c r="K67" i="77" s="1"/>
  <c r="K68" i="77" a="1"/>
  <c r="K68" i="77" s="1"/>
  <c r="K69" i="77" a="1"/>
  <c r="K69" i="77" s="1"/>
  <c r="K70" i="77" a="1"/>
  <c r="K70" i="77" s="1"/>
  <c r="K71" i="77" a="1"/>
  <c r="K71" i="77" s="1"/>
  <c r="K72" i="77" a="1"/>
  <c r="K72" i="77" s="1"/>
  <c r="K73" i="77" a="1"/>
  <c r="K73" i="77" s="1"/>
  <c r="K74" i="77" a="1"/>
  <c r="K74" i="77" s="1"/>
  <c r="K75" i="77" a="1"/>
  <c r="K75" i="77" s="1"/>
  <c r="K76" i="77" a="1"/>
  <c r="K76" i="77" s="1"/>
  <c r="K77" i="77" a="1"/>
  <c r="K77" i="77" s="1"/>
  <c r="K78" i="77" a="1"/>
  <c r="K78" i="77" s="1"/>
  <c r="K79" i="77" a="1"/>
  <c r="K79" i="77" s="1"/>
  <c r="K80" i="77" a="1"/>
  <c r="K80" i="77" s="1"/>
  <c r="K81" i="77" a="1"/>
  <c r="K81" i="77" s="1"/>
  <c r="K82" i="77" a="1"/>
  <c r="K82" i="77" s="1"/>
  <c r="K83" i="77" a="1"/>
  <c r="K83" i="77" s="1"/>
  <c r="K84" i="77" a="1"/>
  <c r="K84" i="77" s="1"/>
  <c r="K85" i="77" a="1"/>
  <c r="K85" i="77" s="1"/>
  <c r="K86" i="77" a="1"/>
  <c r="K86" i="77" s="1"/>
  <c r="K87" i="77" a="1"/>
  <c r="K87" i="77" s="1"/>
  <c r="K88" i="77" a="1"/>
  <c r="K88" i="77" s="1"/>
  <c r="K89" i="77" a="1"/>
  <c r="K89" i="77" s="1"/>
  <c r="K90" i="77" a="1"/>
  <c r="K90" i="77" s="1"/>
  <c r="K91" i="77" a="1"/>
  <c r="K91" i="77"/>
  <c r="K92" i="77" a="1"/>
  <c r="K92" i="77" s="1"/>
  <c r="K93" i="77" a="1"/>
  <c r="K93" i="77" s="1"/>
  <c r="K94" i="77" a="1"/>
  <c r="K94" i="77" s="1"/>
  <c r="K95" i="77" a="1"/>
  <c r="K95" i="77" s="1"/>
  <c r="K96" i="77" a="1"/>
  <c r="K96" i="77" s="1"/>
  <c r="K97" i="77" a="1"/>
  <c r="K97" i="77" s="1"/>
  <c r="K41" i="77" a="1"/>
  <c r="K41" i="77" s="1"/>
  <c r="J97" i="77"/>
  <c r="J96" i="77"/>
  <c r="J95" i="77"/>
  <c r="J94" i="77"/>
  <c r="J93" i="77"/>
  <c r="J92" i="77"/>
  <c r="J91" i="77"/>
  <c r="J90" i="77"/>
  <c r="J89" i="77"/>
  <c r="J88" i="77"/>
  <c r="J87" i="77"/>
  <c r="J86" i="77"/>
  <c r="J85" i="77"/>
  <c r="J84" i="77"/>
  <c r="J83" i="77"/>
  <c r="J82" i="77"/>
  <c r="J81" i="77"/>
  <c r="J80" i="77"/>
  <c r="J79" i="77"/>
  <c r="J78" i="77"/>
  <c r="J77" i="77"/>
  <c r="J76" i="77"/>
  <c r="J75" i="77"/>
  <c r="J74" i="77"/>
  <c r="J73" i="77"/>
  <c r="J72" i="77"/>
  <c r="J71" i="77"/>
  <c r="J70" i="77"/>
  <c r="J69" i="77"/>
  <c r="J68" i="77"/>
  <c r="J67" i="77"/>
  <c r="J66" i="77"/>
  <c r="J65" i="77"/>
  <c r="J64" i="77"/>
  <c r="J63" i="77"/>
  <c r="J62" i="77"/>
  <c r="J61" i="77"/>
  <c r="J60" i="77"/>
  <c r="J59" i="77"/>
  <c r="J58" i="77"/>
  <c r="J57" i="77"/>
  <c r="J56" i="77"/>
  <c r="J42" i="77"/>
  <c r="J43" i="77"/>
  <c r="J44" i="77"/>
  <c r="J45" i="77"/>
  <c r="J46" i="77"/>
  <c r="J47" i="77"/>
  <c r="J48" i="77"/>
  <c r="J49" i="77"/>
  <c r="J50" i="77"/>
  <c r="J51" i="77"/>
  <c r="J52" i="77"/>
  <c r="J53" i="77"/>
  <c r="J54" i="77"/>
  <c r="J55" i="77"/>
  <c r="J41" i="77"/>
  <c r="D103" i="77"/>
  <c r="D112" i="77" s="1"/>
  <c r="H106" i="77"/>
  <c r="G106" i="77"/>
  <c r="G115" i="77" s="1"/>
  <c r="F106" i="77"/>
  <c r="F115" i="77" s="1"/>
  <c r="E106" i="77"/>
  <c r="E115" i="77" s="1"/>
  <c r="D106" i="77"/>
  <c r="D115" i="77" s="1"/>
  <c r="C106" i="77"/>
  <c r="C115" i="77" s="1"/>
  <c r="H105" i="77"/>
  <c r="H114" i="77" s="1"/>
  <c r="G105" i="77"/>
  <c r="G114" i="77" s="1"/>
  <c r="F105" i="77"/>
  <c r="F114" i="77" s="1"/>
  <c r="E105" i="77"/>
  <c r="E114" i="77" s="1"/>
  <c r="D105" i="77"/>
  <c r="D114" i="77" s="1"/>
  <c r="C105" i="77"/>
  <c r="C114" i="77" s="1"/>
  <c r="H104" i="77"/>
  <c r="G104" i="77"/>
  <c r="G113" i="77" s="1"/>
  <c r="F104" i="77"/>
  <c r="F113" i="77" s="1"/>
  <c r="E104" i="77"/>
  <c r="E113" i="77" s="1"/>
  <c r="D104" i="77"/>
  <c r="D113" i="77" s="1"/>
  <c r="C104" i="77"/>
  <c r="C113" i="77" s="1"/>
  <c r="H103" i="77"/>
  <c r="G103" i="77"/>
  <c r="G112" i="77" s="1"/>
  <c r="F103" i="77"/>
  <c r="F112" i="77" s="1"/>
  <c r="E103" i="77"/>
  <c r="E112" i="77" s="1"/>
  <c r="C103" i="77"/>
  <c r="C112" i="77" s="1"/>
  <c r="P9" i="77"/>
  <c r="Q9" i="77" s="1"/>
  <c r="N9" i="77"/>
  <c r="M9" i="77"/>
  <c r="N8" i="77"/>
  <c r="M8" i="77"/>
  <c r="N7" i="77"/>
  <c r="M7" i="77"/>
  <c r="N6" i="77"/>
  <c r="M6" i="77"/>
  <c r="N5" i="77"/>
  <c r="M5" i="77"/>
  <c r="K6" i="77"/>
  <c r="P6" i="77" s="1"/>
  <c r="K7" i="77"/>
  <c r="P7" i="77" s="1"/>
  <c r="K8" i="77"/>
  <c r="P8" i="77" s="1"/>
  <c r="K9" i="77"/>
  <c r="K5" i="77"/>
  <c r="P5" i="77" s="1"/>
  <c r="J6" i="77"/>
  <c r="J7" i="77"/>
  <c r="J8" i="77"/>
  <c r="J9" i="77"/>
  <c r="J5" i="77"/>
  <c r="S2" i="72"/>
  <c r="S3" i="72"/>
  <c r="S4" i="72"/>
  <c r="S5" i="72"/>
  <c r="S6" i="72"/>
  <c r="S7" i="72"/>
  <c r="G2" i="71"/>
  <c r="G3" i="71"/>
  <c r="G4" i="71"/>
  <c r="G5" i="71"/>
  <c r="G6" i="71"/>
  <c r="G7" i="71"/>
  <c r="G8" i="71"/>
  <c r="G9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N7" i="72"/>
  <c r="N6" i="72"/>
  <c r="N5" i="72"/>
  <c r="N4" i="72"/>
  <c r="N3" i="72"/>
  <c r="H2" i="72"/>
  <c r="H3" i="72"/>
  <c r="H4" i="72"/>
  <c r="H5" i="72"/>
  <c r="H6" i="72"/>
  <c r="H7" i="72"/>
  <c r="H8" i="72"/>
  <c r="H9" i="72"/>
  <c r="H10" i="72"/>
  <c r="H11" i="72"/>
  <c r="H12" i="72"/>
  <c r="H13" i="72"/>
  <c r="H14" i="72"/>
  <c r="H15" i="72"/>
  <c r="H16" i="72"/>
  <c r="H17" i="72"/>
  <c r="H18" i="72"/>
  <c r="H19" i="72"/>
  <c r="H20" i="72"/>
  <c r="H21" i="72"/>
  <c r="H22" i="72"/>
  <c r="H23" i="72"/>
  <c r="H24" i="72"/>
  <c r="H25" i="72"/>
  <c r="H26" i="72"/>
  <c r="H27" i="72"/>
  <c r="H28" i="72"/>
  <c r="H29" i="72"/>
  <c r="H30" i="72"/>
  <c r="H31" i="72"/>
  <c r="H32" i="72"/>
  <c r="H33" i="72"/>
  <c r="H34" i="72"/>
  <c r="H35" i="72"/>
  <c r="H36" i="72"/>
  <c r="H37" i="72"/>
  <c r="H38" i="72"/>
  <c r="H39" i="72"/>
  <c r="H40" i="72"/>
  <c r="H41" i="72"/>
  <c r="H42" i="72"/>
  <c r="H43" i="72"/>
  <c r="H44" i="72"/>
  <c r="H45" i="72"/>
  <c r="H46" i="72"/>
  <c r="H47" i="72"/>
  <c r="H48" i="72"/>
  <c r="H49" i="72"/>
  <c r="H50" i="72"/>
  <c r="H51" i="72"/>
  <c r="H52" i="72"/>
  <c r="H53" i="72"/>
  <c r="H54" i="72"/>
  <c r="H55" i="72"/>
  <c r="H56" i="72"/>
  <c r="H57" i="72"/>
  <c r="H58" i="72"/>
  <c r="H59" i="72"/>
  <c r="H60" i="72"/>
  <c r="H61" i="72"/>
  <c r="H62" i="72"/>
  <c r="H63" i="72"/>
  <c r="H64" i="72"/>
  <c r="H65" i="72"/>
  <c r="H66" i="72"/>
  <c r="H67" i="72"/>
  <c r="H68" i="72"/>
  <c r="H69" i="72"/>
  <c r="H70" i="72"/>
  <c r="H71" i="72"/>
  <c r="H72" i="72"/>
  <c r="H73" i="72"/>
  <c r="H74" i="72"/>
  <c r="H75" i="72"/>
  <c r="H76" i="72"/>
  <c r="H77" i="72"/>
  <c r="H78" i="72"/>
  <c r="H79" i="72"/>
  <c r="H80" i="72"/>
  <c r="H81" i="72"/>
  <c r="H82" i="72"/>
  <c r="H83" i="72"/>
  <c r="H84" i="72"/>
  <c r="H85" i="72"/>
  <c r="H86" i="72"/>
  <c r="H87" i="72"/>
  <c r="H88" i="72"/>
  <c r="H89" i="72"/>
  <c r="H90" i="72"/>
  <c r="H91" i="72"/>
  <c r="H92" i="72"/>
  <c r="H93" i="72"/>
  <c r="H94" i="72"/>
  <c r="H95" i="72"/>
  <c r="H96" i="72"/>
  <c r="H97" i="72"/>
  <c r="H98" i="72"/>
  <c r="H99" i="72"/>
  <c r="H100" i="72"/>
  <c r="H101" i="72"/>
  <c r="H102" i="72"/>
  <c r="H103" i="72"/>
  <c r="H104" i="72"/>
  <c r="H105" i="72"/>
  <c r="H106" i="72"/>
  <c r="H107" i="72"/>
  <c r="H108" i="72"/>
  <c r="H109" i="72"/>
  <c r="H110" i="72"/>
  <c r="H111" i="72"/>
  <c r="H112" i="72"/>
  <c r="H113" i="72"/>
  <c r="H114" i="72"/>
  <c r="H115" i="72"/>
  <c r="H116" i="72"/>
  <c r="H117" i="72"/>
  <c r="H118" i="72"/>
  <c r="H119" i="72"/>
  <c r="H120" i="72"/>
  <c r="H121" i="72"/>
  <c r="H122" i="72"/>
  <c r="H123" i="72"/>
  <c r="H124" i="72"/>
  <c r="H125" i="72"/>
  <c r="H126" i="72"/>
  <c r="H127" i="72"/>
  <c r="H128" i="72"/>
  <c r="H129" i="72"/>
  <c r="H130" i="72"/>
  <c r="H131" i="72"/>
  <c r="H132" i="72"/>
  <c r="H133" i="72"/>
  <c r="H134" i="72"/>
  <c r="H135" i="72"/>
  <c r="H136" i="72"/>
  <c r="H137" i="72"/>
  <c r="H138" i="72"/>
  <c r="H139" i="72"/>
  <c r="H140" i="72"/>
  <c r="H141" i="72"/>
  <c r="H142" i="72"/>
  <c r="H143" i="72"/>
  <c r="H144" i="72"/>
  <c r="H145" i="72"/>
  <c r="H146" i="72"/>
  <c r="H147" i="72"/>
  <c r="H148" i="72"/>
  <c r="H149" i="72"/>
  <c r="H150" i="72"/>
  <c r="H151" i="72"/>
  <c r="H152" i="72"/>
  <c r="H153" i="72"/>
  <c r="H154" i="72"/>
  <c r="H155" i="72"/>
  <c r="H156" i="72"/>
  <c r="H157" i="72"/>
  <c r="H158" i="72"/>
  <c r="H159" i="72"/>
  <c r="H160" i="72"/>
  <c r="H161" i="72"/>
  <c r="H162" i="72"/>
  <c r="H163" i="72"/>
  <c r="H164" i="72"/>
  <c r="H165" i="72"/>
  <c r="H166" i="72"/>
  <c r="H167" i="72"/>
  <c r="H168" i="72"/>
  <c r="H169" i="72"/>
  <c r="H170" i="72"/>
  <c r="H171" i="72"/>
  <c r="H172" i="72"/>
  <c r="H173" i="72"/>
  <c r="H174" i="72"/>
  <c r="H175" i="72"/>
  <c r="H176" i="72"/>
  <c r="H177" i="72"/>
  <c r="H178" i="72"/>
  <c r="H179" i="72"/>
  <c r="H180" i="72"/>
  <c r="H181" i="72"/>
  <c r="H182" i="72"/>
  <c r="H183" i="72"/>
  <c r="H184" i="72"/>
  <c r="H185" i="72"/>
  <c r="H186" i="72"/>
  <c r="H187" i="72"/>
  <c r="H188" i="72"/>
  <c r="H189" i="72"/>
  <c r="H190" i="72"/>
  <c r="H191" i="72"/>
  <c r="H192" i="72"/>
  <c r="H193" i="72"/>
  <c r="H194" i="72"/>
  <c r="H195" i="72"/>
  <c r="H196" i="72"/>
  <c r="H197" i="72"/>
  <c r="H198" i="72"/>
  <c r="H199" i="72"/>
  <c r="H200" i="72"/>
  <c r="H201" i="72"/>
  <c r="H202" i="72"/>
  <c r="H203" i="72"/>
  <c r="H204" i="72"/>
  <c r="H205" i="72"/>
  <c r="H206" i="72"/>
  <c r="H207" i="72"/>
  <c r="H208" i="72"/>
  <c r="H209" i="72"/>
  <c r="H210" i="72"/>
  <c r="H211" i="72"/>
  <c r="H212" i="72"/>
  <c r="H213" i="72"/>
  <c r="H214" i="72"/>
  <c r="H215" i="72"/>
  <c r="H216" i="72"/>
  <c r="H217" i="72"/>
  <c r="H218" i="72"/>
  <c r="H219" i="72"/>
  <c r="H220" i="72"/>
  <c r="H221" i="72"/>
  <c r="H222" i="72"/>
  <c r="H223" i="72"/>
  <c r="H224" i="72"/>
  <c r="H225" i="72"/>
  <c r="H226" i="72"/>
  <c r="H227" i="72"/>
  <c r="H228" i="72"/>
  <c r="H229" i="72"/>
  <c r="H230" i="72"/>
  <c r="H231" i="72"/>
  <c r="H232" i="72"/>
  <c r="H233" i="72"/>
  <c r="H234" i="72"/>
  <c r="H235" i="72"/>
  <c r="H236" i="72"/>
  <c r="H237" i="72"/>
  <c r="H238" i="72"/>
  <c r="H239" i="72"/>
  <c r="H240" i="72"/>
  <c r="H241" i="72"/>
  <c r="H242" i="72"/>
  <c r="H243" i="72"/>
  <c r="H244" i="72"/>
  <c r="H245" i="72"/>
  <c r="H246" i="72"/>
  <c r="H247" i="72"/>
  <c r="H248" i="72"/>
  <c r="H249" i="72"/>
  <c r="H250" i="72"/>
  <c r="H251" i="72"/>
  <c r="H252" i="72"/>
  <c r="H253" i="72"/>
  <c r="H254" i="72"/>
  <c r="H255" i="72"/>
  <c r="H256" i="72"/>
  <c r="H257" i="72"/>
  <c r="H258" i="72"/>
  <c r="H259" i="72"/>
  <c r="H260" i="72"/>
  <c r="H261" i="72"/>
  <c r="H262" i="72"/>
  <c r="H263" i="72"/>
  <c r="H264" i="72"/>
  <c r="H265" i="72"/>
  <c r="H266" i="72"/>
  <c r="H267" i="72"/>
  <c r="H268" i="72"/>
  <c r="H269" i="72"/>
  <c r="H270" i="72"/>
  <c r="H271" i="72"/>
  <c r="H272" i="72"/>
  <c r="H273" i="72"/>
  <c r="H274" i="72"/>
  <c r="H275" i="72"/>
  <c r="H276" i="72"/>
  <c r="H277" i="72"/>
  <c r="H278" i="72"/>
  <c r="H279" i="72"/>
  <c r="H280" i="72"/>
  <c r="H281" i="72"/>
  <c r="H282" i="72"/>
  <c r="H283" i="72"/>
  <c r="H284" i="72"/>
  <c r="H285" i="72"/>
  <c r="H286" i="72"/>
  <c r="H287" i="72"/>
  <c r="H288" i="72"/>
  <c r="H289" i="72"/>
  <c r="H290" i="72"/>
  <c r="H291" i="72"/>
  <c r="H292" i="72"/>
  <c r="H293" i="72"/>
  <c r="H294" i="72"/>
  <c r="H295" i="72"/>
  <c r="H296" i="72"/>
  <c r="H297" i="72"/>
  <c r="H298" i="72"/>
  <c r="H299" i="72"/>
  <c r="H300" i="72"/>
  <c r="H301" i="72"/>
  <c r="H302" i="72"/>
  <c r="H303" i="72"/>
  <c r="H304" i="72"/>
  <c r="H305" i="72"/>
  <c r="H306" i="72"/>
  <c r="H307" i="72"/>
  <c r="H308" i="72"/>
  <c r="H309" i="72"/>
  <c r="H310" i="72"/>
  <c r="H311" i="72"/>
  <c r="H312" i="72"/>
  <c r="H313" i="72"/>
  <c r="H314" i="72"/>
  <c r="H315" i="72"/>
  <c r="H316" i="72"/>
  <c r="H317" i="72"/>
  <c r="H318" i="72"/>
  <c r="H319" i="72"/>
  <c r="H320" i="72"/>
  <c r="H321" i="72"/>
  <c r="H322" i="72"/>
  <c r="H323" i="72"/>
  <c r="H324" i="72"/>
  <c r="H325" i="72"/>
  <c r="H326" i="72"/>
  <c r="H327" i="72"/>
  <c r="H328" i="72"/>
  <c r="H329" i="72"/>
  <c r="H330" i="72"/>
  <c r="H331" i="72"/>
  <c r="H332" i="72"/>
  <c r="H333" i="72"/>
  <c r="H334" i="72"/>
  <c r="H335" i="72"/>
  <c r="H336" i="72"/>
  <c r="H337" i="72"/>
  <c r="H338" i="72"/>
  <c r="H339" i="72"/>
  <c r="H340" i="72"/>
  <c r="H341" i="72"/>
  <c r="H342" i="72"/>
  <c r="H343" i="72"/>
  <c r="H344" i="72"/>
  <c r="H345" i="72"/>
  <c r="H346" i="72"/>
  <c r="H347" i="72"/>
  <c r="H348" i="72"/>
  <c r="H349" i="72"/>
  <c r="H350" i="72"/>
  <c r="H351" i="72"/>
  <c r="H352" i="72"/>
  <c r="H353" i="72"/>
  <c r="H354" i="72"/>
  <c r="H355" i="72"/>
  <c r="H356" i="72"/>
  <c r="H357" i="72"/>
  <c r="H358" i="72"/>
  <c r="H359" i="72"/>
  <c r="H360" i="72"/>
  <c r="H361" i="72"/>
  <c r="H362" i="72"/>
  <c r="H363" i="72"/>
  <c r="H364" i="72"/>
  <c r="H365" i="72"/>
  <c r="H366" i="72"/>
  <c r="H367" i="72"/>
  <c r="H368" i="72"/>
  <c r="H369" i="72"/>
  <c r="H370" i="72"/>
  <c r="H371" i="72"/>
  <c r="H372" i="72"/>
  <c r="H373" i="72"/>
  <c r="H374" i="72"/>
  <c r="H375" i="72"/>
  <c r="H376" i="72"/>
  <c r="H377" i="72"/>
  <c r="H378" i="72"/>
  <c r="H379" i="72"/>
  <c r="H380" i="72"/>
  <c r="H381" i="72"/>
  <c r="H382" i="72"/>
  <c r="H383" i="72"/>
  <c r="H384" i="72"/>
  <c r="H385" i="72"/>
  <c r="H386" i="72"/>
  <c r="H387" i="72"/>
  <c r="H388" i="72"/>
  <c r="H389" i="72"/>
  <c r="H390" i="72"/>
  <c r="H391" i="72"/>
  <c r="H392" i="72"/>
  <c r="H393" i="72"/>
  <c r="H394" i="72"/>
  <c r="H395" i="72"/>
  <c r="H396" i="72"/>
  <c r="H397" i="72"/>
  <c r="H398" i="72"/>
  <c r="H399" i="72"/>
  <c r="H400" i="72"/>
  <c r="H401" i="72"/>
  <c r="H402" i="72"/>
  <c r="H403" i="72"/>
  <c r="H404" i="72"/>
  <c r="H405" i="72"/>
  <c r="H406" i="72"/>
  <c r="H407" i="72"/>
  <c r="H408" i="72"/>
  <c r="H409" i="72"/>
  <c r="H410" i="72"/>
  <c r="H411" i="72"/>
  <c r="H412" i="72"/>
  <c r="H413" i="72"/>
  <c r="H414" i="72"/>
  <c r="H415" i="72"/>
  <c r="H416" i="72"/>
  <c r="H417" i="72"/>
  <c r="H418" i="72"/>
  <c r="H419" i="72"/>
  <c r="H420" i="72"/>
  <c r="H421" i="72"/>
  <c r="H422" i="72"/>
  <c r="H423" i="72"/>
  <c r="H424" i="72"/>
  <c r="H425" i="72"/>
  <c r="H426" i="72"/>
  <c r="H427" i="72"/>
  <c r="H428" i="72"/>
  <c r="H429" i="72"/>
  <c r="H430" i="72"/>
  <c r="H431" i="72"/>
  <c r="H432" i="72"/>
  <c r="H433" i="72"/>
  <c r="H434" i="72"/>
  <c r="H435" i="72"/>
  <c r="H436" i="72"/>
  <c r="H437" i="72"/>
  <c r="H438" i="72"/>
  <c r="H439" i="72"/>
  <c r="H440" i="72"/>
  <c r="H441" i="72"/>
  <c r="H442" i="72"/>
  <c r="H443" i="72"/>
  <c r="H444" i="72"/>
  <c r="H445" i="72"/>
  <c r="H446" i="72"/>
  <c r="H447" i="72"/>
  <c r="H448" i="72"/>
  <c r="H449" i="72"/>
  <c r="H450" i="72"/>
  <c r="H451" i="72"/>
  <c r="H452" i="72"/>
  <c r="H453" i="72"/>
  <c r="H454" i="72"/>
  <c r="H455" i="72"/>
  <c r="H456" i="72"/>
  <c r="H457" i="72"/>
  <c r="H458" i="72"/>
  <c r="H459" i="72"/>
  <c r="H460" i="72"/>
  <c r="H461" i="72"/>
  <c r="H462" i="72"/>
  <c r="H463" i="72"/>
  <c r="H464" i="72"/>
  <c r="H465" i="72"/>
  <c r="H466" i="72"/>
  <c r="H467" i="72"/>
  <c r="H468" i="72"/>
  <c r="H469" i="72"/>
  <c r="H470" i="72"/>
  <c r="H471" i="72"/>
  <c r="H472" i="72"/>
  <c r="H473" i="72"/>
  <c r="H474" i="72"/>
  <c r="H475" i="72"/>
  <c r="H476" i="72"/>
  <c r="H477" i="72"/>
  <c r="H478" i="72"/>
  <c r="H479" i="72"/>
  <c r="H480" i="72"/>
  <c r="H481" i="72"/>
  <c r="H482" i="72"/>
  <c r="H483" i="72"/>
  <c r="H484" i="72"/>
  <c r="H485" i="72"/>
  <c r="H486" i="72"/>
  <c r="H487" i="72"/>
  <c r="H488" i="72"/>
  <c r="H489" i="72"/>
  <c r="H490" i="72"/>
  <c r="H491" i="72"/>
  <c r="H492" i="72"/>
  <c r="H493" i="72"/>
  <c r="H494" i="72"/>
  <c r="H495" i="72"/>
  <c r="H496" i="72"/>
  <c r="H497" i="72"/>
  <c r="H498" i="72"/>
  <c r="H499" i="72"/>
  <c r="H500" i="72"/>
  <c r="H501" i="72"/>
  <c r="H502" i="72"/>
  <c r="H503" i="72"/>
  <c r="H504" i="72"/>
  <c r="H505" i="72"/>
  <c r="H506" i="72"/>
  <c r="H507" i="72"/>
  <c r="H508" i="72"/>
  <c r="H509" i="72"/>
  <c r="H510" i="72"/>
  <c r="H511" i="72"/>
  <c r="H512" i="72"/>
  <c r="H513" i="72"/>
  <c r="H514" i="72"/>
  <c r="H515" i="72"/>
  <c r="H516" i="72"/>
  <c r="H517" i="72"/>
  <c r="H518" i="72"/>
  <c r="H519" i="72"/>
  <c r="H520" i="72"/>
  <c r="H521" i="72"/>
  <c r="H522" i="72"/>
  <c r="H523" i="72"/>
  <c r="H524" i="72"/>
  <c r="H525" i="72"/>
  <c r="H526" i="72"/>
  <c r="H527" i="72"/>
  <c r="H528" i="72"/>
  <c r="H529" i="72"/>
  <c r="H530" i="72"/>
  <c r="H531" i="72"/>
  <c r="H532" i="72"/>
  <c r="H533" i="72"/>
  <c r="H534" i="72"/>
  <c r="H535" i="72"/>
  <c r="H536" i="72"/>
  <c r="H537" i="72"/>
  <c r="H538" i="72"/>
  <c r="H539" i="72"/>
  <c r="H540" i="72"/>
  <c r="H541" i="72"/>
  <c r="H542" i="72"/>
  <c r="H543" i="72"/>
  <c r="H544" i="72"/>
  <c r="H545" i="72"/>
  <c r="H546" i="72"/>
  <c r="H547" i="72"/>
  <c r="H548" i="72"/>
  <c r="H549" i="72"/>
  <c r="H550" i="72"/>
  <c r="H551" i="72"/>
  <c r="H552" i="72"/>
  <c r="H553" i="72"/>
  <c r="H554" i="72"/>
  <c r="H555" i="72"/>
  <c r="H556" i="72"/>
  <c r="H557" i="72"/>
  <c r="H558" i="72"/>
  <c r="H559" i="72"/>
  <c r="H560" i="72"/>
  <c r="H561" i="72"/>
  <c r="H562" i="72"/>
  <c r="H563" i="72"/>
  <c r="H564" i="72"/>
  <c r="H565" i="72"/>
  <c r="H566" i="72"/>
  <c r="H567" i="72"/>
  <c r="H568" i="72"/>
  <c r="H569" i="72"/>
  <c r="H570" i="72"/>
  <c r="H571" i="72"/>
  <c r="H572" i="72"/>
  <c r="H573" i="72"/>
  <c r="H574" i="72"/>
  <c r="H575" i="72"/>
  <c r="H576" i="72"/>
  <c r="H577" i="72"/>
  <c r="H578" i="72"/>
  <c r="H579" i="72"/>
  <c r="H580" i="72"/>
  <c r="H581" i="72"/>
  <c r="H582" i="72"/>
  <c r="H583" i="72"/>
  <c r="H584" i="72"/>
  <c r="H585" i="72"/>
  <c r="H586" i="72"/>
  <c r="H587" i="72"/>
  <c r="H588" i="72"/>
  <c r="H589" i="72"/>
  <c r="H590" i="72"/>
  <c r="H591" i="72"/>
  <c r="H592" i="72"/>
  <c r="H593" i="72"/>
  <c r="H594" i="72"/>
  <c r="H595" i="72"/>
  <c r="H596" i="72"/>
  <c r="H597" i="72"/>
  <c r="H598" i="72"/>
  <c r="H599" i="72"/>
  <c r="H600" i="72"/>
  <c r="H601" i="72"/>
  <c r="H602" i="72"/>
  <c r="H603" i="72"/>
  <c r="H604" i="72"/>
  <c r="H605" i="72"/>
  <c r="H606" i="72"/>
  <c r="H607" i="72"/>
  <c r="H608" i="72"/>
  <c r="H609" i="72"/>
  <c r="H610" i="72"/>
  <c r="H611" i="72"/>
  <c r="H612" i="72"/>
  <c r="H613" i="72"/>
  <c r="H614" i="72"/>
  <c r="H615" i="72"/>
  <c r="H616" i="72"/>
  <c r="H617" i="72"/>
  <c r="H618" i="72"/>
  <c r="H619" i="72"/>
  <c r="H620" i="72"/>
  <c r="H621" i="72"/>
  <c r="H622" i="72"/>
  <c r="H623" i="72"/>
  <c r="H624" i="72"/>
  <c r="H625" i="72"/>
  <c r="H626" i="72"/>
  <c r="H627" i="72"/>
  <c r="H628" i="72"/>
  <c r="H629" i="72"/>
  <c r="H630" i="72"/>
  <c r="H631" i="72"/>
  <c r="H632" i="72"/>
  <c r="H633" i="72"/>
  <c r="H634" i="72"/>
  <c r="H635" i="72"/>
  <c r="H636" i="72"/>
  <c r="H637" i="72"/>
  <c r="H638" i="72"/>
  <c r="H639" i="72"/>
  <c r="H640" i="72"/>
  <c r="H641" i="72"/>
  <c r="H642" i="72"/>
  <c r="H643" i="72"/>
  <c r="H644" i="72"/>
  <c r="H645" i="72"/>
  <c r="H646" i="72"/>
  <c r="H647" i="72"/>
  <c r="H648" i="72"/>
  <c r="H649" i="72"/>
  <c r="H650" i="72"/>
  <c r="H651" i="72"/>
  <c r="H652" i="72"/>
  <c r="H653" i="72"/>
  <c r="H654" i="72"/>
  <c r="H655" i="72"/>
  <c r="H656" i="72"/>
  <c r="H657" i="72"/>
  <c r="H658" i="72"/>
  <c r="H659" i="72"/>
  <c r="H660" i="72"/>
  <c r="H661" i="72"/>
  <c r="H662" i="72"/>
  <c r="H663" i="72"/>
  <c r="H664" i="72"/>
  <c r="H665" i="72"/>
  <c r="H666" i="72"/>
  <c r="H667" i="72"/>
  <c r="H668" i="72"/>
  <c r="H669" i="72"/>
  <c r="H670" i="72"/>
  <c r="H671" i="72"/>
  <c r="H672" i="72"/>
  <c r="H673" i="72"/>
  <c r="H674" i="72"/>
  <c r="H675" i="72"/>
  <c r="H676" i="72"/>
  <c r="H677" i="72"/>
  <c r="H678" i="72"/>
  <c r="H679" i="72"/>
  <c r="H680" i="72"/>
  <c r="H681" i="72"/>
  <c r="H682" i="72"/>
  <c r="H683" i="72"/>
  <c r="H684" i="72"/>
  <c r="H685" i="72"/>
  <c r="H686" i="72"/>
  <c r="H687" i="72"/>
  <c r="H688" i="72"/>
  <c r="H689" i="72"/>
  <c r="H690" i="72"/>
  <c r="H691" i="72"/>
  <c r="H692" i="72"/>
  <c r="H693" i="72"/>
  <c r="H694" i="72"/>
  <c r="H695" i="72"/>
  <c r="H696" i="72"/>
  <c r="H697" i="72"/>
  <c r="H698" i="72"/>
  <c r="H699" i="72"/>
  <c r="H700" i="72"/>
  <c r="H701" i="72"/>
  <c r="H702" i="72"/>
  <c r="H703" i="72"/>
  <c r="H704" i="72"/>
  <c r="H705" i="72"/>
  <c r="H706" i="72"/>
  <c r="H707" i="72"/>
  <c r="H708" i="72"/>
  <c r="H709" i="72"/>
  <c r="H710" i="72"/>
  <c r="H711" i="72"/>
  <c r="H712" i="72"/>
  <c r="H713" i="72"/>
  <c r="H714" i="72"/>
  <c r="H715" i="72"/>
  <c r="H716" i="72"/>
  <c r="H717" i="72"/>
  <c r="H718" i="72"/>
  <c r="H719" i="72"/>
  <c r="H720" i="72"/>
  <c r="H721" i="72"/>
  <c r="H722" i="72"/>
  <c r="H723" i="72"/>
  <c r="H724" i="72"/>
  <c r="H725" i="72"/>
  <c r="H726" i="72"/>
  <c r="H727" i="72"/>
  <c r="H728" i="72"/>
  <c r="H729" i="72"/>
  <c r="H730" i="72"/>
  <c r="H731" i="72"/>
  <c r="H732" i="72"/>
  <c r="H733" i="72"/>
  <c r="H734" i="72"/>
  <c r="H735" i="72"/>
  <c r="H736" i="72"/>
  <c r="H737" i="72"/>
  <c r="H738" i="72"/>
  <c r="H739" i="72"/>
  <c r="H740" i="72"/>
  <c r="H741" i="72"/>
  <c r="H742" i="72"/>
  <c r="H743" i="72"/>
  <c r="H744" i="72"/>
  <c r="H745" i="72"/>
  <c r="H746" i="72"/>
  <c r="H747" i="72"/>
  <c r="H748" i="72"/>
  <c r="H749" i="72"/>
  <c r="H750" i="72"/>
  <c r="H751" i="72"/>
  <c r="H752" i="72"/>
  <c r="H753" i="72"/>
  <c r="H754" i="72"/>
  <c r="H755" i="72"/>
  <c r="H756" i="72"/>
  <c r="H757" i="72"/>
  <c r="H758" i="72"/>
  <c r="H759" i="72"/>
  <c r="H760" i="72"/>
  <c r="H761" i="72"/>
  <c r="H762" i="72"/>
  <c r="H763" i="72"/>
  <c r="H764" i="72"/>
  <c r="H765" i="72"/>
  <c r="H766" i="72"/>
  <c r="H767" i="72"/>
  <c r="H768" i="72"/>
  <c r="H769" i="72"/>
  <c r="H770" i="72"/>
  <c r="H771" i="72"/>
  <c r="H772" i="72"/>
  <c r="H773" i="72"/>
  <c r="H774" i="72"/>
  <c r="H775" i="72"/>
  <c r="H776" i="72"/>
  <c r="H777" i="72"/>
  <c r="H778" i="72"/>
  <c r="H779" i="72"/>
  <c r="H780" i="72"/>
  <c r="H781" i="72"/>
  <c r="H782" i="72"/>
  <c r="H783" i="72"/>
  <c r="H784" i="72"/>
  <c r="H785" i="72"/>
  <c r="H786" i="72"/>
  <c r="H787" i="72"/>
  <c r="H788" i="72"/>
  <c r="H789" i="72"/>
  <c r="H790" i="72"/>
  <c r="H791" i="72"/>
  <c r="H792" i="72"/>
  <c r="H793" i="72"/>
  <c r="H794" i="72"/>
  <c r="H795" i="72"/>
  <c r="H796" i="72"/>
  <c r="H797" i="72"/>
  <c r="H798" i="72"/>
  <c r="H799" i="72"/>
  <c r="H800" i="72"/>
  <c r="H801" i="72"/>
  <c r="H802" i="72"/>
  <c r="H803" i="72"/>
  <c r="H804" i="72"/>
  <c r="H805" i="72"/>
  <c r="H806" i="72"/>
  <c r="H807" i="72"/>
  <c r="H808" i="72"/>
  <c r="H809" i="72"/>
  <c r="H810" i="72"/>
  <c r="H811" i="72"/>
  <c r="H812" i="72"/>
  <c r="H813" i="72"/>
  <c r="H814" i="72"/>
  <c r="H815" i="72"/>
  <c r="H816" i="72"/>
  <c r="H817" i="72"/>
  <c r="H818" i="72"/>
  <c r="H819" i="72"/>
  <c r="H820" i="72"/>
  <c r="H821" i="72"/>
  <c r="H822" i="72"/>
  <c r="H823" i="72"/>
  <c r="H824" i="72"/>
  <c r="H825" i="72"/>
  <c r="H826" i="72"/>
  <c r="H827" i="72"/>
  <c r="H828" i="72"/>
  <c r="H829" i="72"/>
  <c r="H830" i="72"/>
  <c r="H831" i="72"/>
  <c r="H832" i="72"/>
  <c r="H833" i="72"/>
  <c r="H834" i="72"/>
  <c r="H835" i="72"/>
  <c r="H836" i="72"/>
  <c r="H837" i="72"/>
  <c r="H838" i="72"/>
  <c r="H839" i="72"/>
  <c r="H840" i="72"/>
  <c r="H841" i="72"/>
  <c r="H842" i="72"/>
  <c r="H843" i="72"/>
  <c r="H844" i="72"/>
  <c r="H845" i="72"/>
  <c r="H846" i="72"/>
  <c r="H847" i="72"/>
  <c r="H848" i="72"/>
  <c r="H849" i="72"/>
  <c r="H850" i="72"/>
  <c r="H851" i="72"/>
  <c r="H852" i="72"/>
  <c r="H853" i="72"/>
  <c r="H854" i="72"/>
  <c r="H855" i="72"/>
  <c r="H856" i="72"/>
  <c r="H857" i="72"/>
  <c r="H858" i="72"/>
  <c r="H859" i="72"/>
  <c r="H860" i="72"/>
  <c r="H861" i="72"/>
  <c r="H862" i="72"/>
  <c r="H863" i="72"/>
  <c r="H864" i="72"/>
  <c r="H865" i="72"/>
  <c r="H866" i="72"/>
  <c r="H867" i="72"/>
  <c r="H868" i="72"/>
  <c r="H869" i="72"/>
  <c r="H870" i="72"/>
  <c r="H871" i="72"/>
  <c r="H872" i="72"/>
  <c r="H873" i="72"/>
  <c r="H874" i="72"/>
  <c r="H875" i="72"/>
  <c r="H876" i="72"/>
  <c r="H877" i="72"/>
  <c r="H878" i="72"/>
  <c r="H879" i="72"/>
  <c r="H880" i="72"/>
  <c r="H881" i="72"/>
  <c r="H882" i="72"/>
  <c r="H883" i="72"/>
  <c r="H884" i="72"/>
  <c r="H885" i="72"/>
  <c r="H886" i="72"/>
  <c r="H887" i="72"/>
  <c r="H888" i="72"/>
  <c r="H889" i="72"/>
  <c r="H890" i="72"/>
  <c r="H891" i="72"/>
  <c r="H892" i="72"/>
  <c r="H893" i="72"/>
  <c r="H894" i="72"/>
  <c r="H895" i="72"/>
  <c r="H896" i="72"/>
  <c r="H897" i="72"/>
  <c r="H898" i="72"/>
  <c r="H899" i="72"/>
  <c r="H900" i="72"/>
  <c r="H901" i="72"/>
  <c r="H902" i="72"/>
  <c r="H903" i="72"/>
  <c r="H904" i="72"/>
  <c r="H905" i="72"/>
  <c r="H906" i="72"/>
  <c r="H907" i="72"/>
  <c r="H908" i="72"/>
  <c r="E2" i="71"/>
  <c r="E3" i="71"/>
  <c r="E4" i="71"/>
  <c r="E5" i="71"/>
  <c r="E6" i="71"/>
  <c r="E7" i="71"/>
  <c r="E8" i="71"/>
  <c r="F8" i="71" s="1"/>
  <c r="E9" i="71"/>
  <c r="E10" i="71"/>
  <c r="E11" i="71"/>
  <c r="E12" i="71"/>
  <c r="E13" i="71"/>
  <c r="E14" i="71"/>
  <c r="E15" i="71"/>
  <c r="E16" i="71"/>
  <c r="F16" i="71" s="1"/>
  <c r="E17" i="71"/>
  <c r="F17" i="71" s="1"/>
  <c r="E18" i="71"/>
  <c r="E19" i="71"/>
  <c r="E20" i="71"/>
  <c r="E21" i="71"/>
  <c r="E22" i="71"/>
  <c r="E23" i="71"/>
  <c r="E24" i="71"/>
  <c r="F24" i="71" s="1"/>
  <c r="E25" i="71"/>
  <c r="F25" i="71" s="1"/>
  <c r="E26" i="71"/>
  <c r="E27" i="71"/>
  <c r="E28" i="71"/>
  <c r="E29" i="71"/>
  <c r="E30" i="71"/>
  <c r="E31" i="71"/>
  <c r="E32" i="71"/>
  <c r="F32" i="71" s="1"/>
  <c r="E33" i="71"/>
  <c r="E34" i="71"/>
  <c r="E35" i="71"/>
  <c r="E36" i="71"/>
  <c r="E37" i="71"/>
  <c r="E38" i="71"/>
  <c r="E39" i="71"/>
  <c r="E40" i="71"/>
  <c r="F40" i="71" s="1"/>
  <c r="E41" i="71"/>
  <c r="E42" i="71"/>
  <c r="E43" i="71"/>
  <c r="E44" i="71"/>
  <c r="E45" i="71"/>
  <c r="E46" i="71"/>
  <c r="E47" i="71"/>
  <c r="E48" i="71"/>
  <c r="F48" i="71" s="1"/>
  <c r="E49" i="71"/>
  <c r="F49" i="71" s="1"/>
  <c r="E50" i="71"/>
  <c r="E51" i="71"/>
  <c r="E52" i="71"/>
  <c r="E53" i="71"/>
  <c r="E54" i="71"/>
  <c r="D2" i="71"/>
  <c r="E524" i="72" s="1"/>
  <c r="D3" i="71"/>
  <c r="E860" i="72" s="1"/>
  <c r="D4" i="71"/>
  <c r="D5" i="71"/>
  <c r="D6" i="71"/>
  <c r="D7" i="71"/>
  <c r="D8" i="71"/>
  <c r="D9" i="71"/>
  <c r="F9" i="71" s="1"/>
  <c r="D10" i="71"/>
  <c r="D11" i="71"/>
  <c r="D12" i="71"/>
  <c r="D13" i="71"/>
  <c r="D14" i="71"/>
  <c r="D15" i="71"/>
  <c r="D16" i="71"/>
  <c r="D17" i="71"/>
  <c r="D18" i="71"/>
  <c r="D19" i="71"/>
  <c r="D20" i="71"/>
  <c r="D21" i="71"/>
  <c r="D22" i="71"/>
  <c r="D23" i="71"/>
  <c r="D24" i="71"/>
  <c r="D25" i="71"/>
  <c r="D26" i="71"/>
  <c r="D27" i="71"/>
  <c r="D28" i="71"/>
  <c r="D29" i="71"/>
  <c r="D30" i="71"/>
  <c r="D31" i="71"/>
  <c r="D32" i="71"/>
  <c r="D33" i="71"/>
  <c r="F33" i="71" s="1"/>
  <c r="D34" i="71"/>
  <c r="D35" i="71"/>
  <c r="D36" i="71"/>
  <c r="D37" i="71"/>
  <c r="D38" i="71"/>
  <c r="D39" i="71"/>
  <c r="D40" i="71"/>
  <c r="D41" i="71"/>
  <c r="F41" i="71" s="1"/>
  <c r="D42" i="71"/>
  <c r="D43" i="71"/>
  <c r="D44" i="71"/>
  <c r="D45" i="71"/>
  <c r="D46" i="71"/>
  <c r="D47" i="71"/>
  <c r="D48" i="71"/>
  <c r="D49" i="71"/>
  <c r="D50" i="71"/>
  <c r="D51" i="71"/>
  <c r="D52" i="71"/>
  <c r="D53" i="71"/>
  <c r="D54" i="7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3" i="72"/>
  <c r="D4" i="72"/>
  <c r="D5" i="72"/>
  <c r="D6" i="72"/>
  <c r="D7" i="72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D39" i="72"/>
  <c r="D40" i="72"/>
  <c r="D41" i="72"/>
  <c r="D42" i="72"/>
  <c r="D43" i="72"/>
  <c r="D44" i="72"/>
  <c r="D45" i="72"/>
  <c r="D46" i="72"/>
  <c r="D47" i="72"/>
  <c r="D48" i="72"/>
  <c r="D49" i="72"/>
  <c r="D50" i="72"/>
  <c r="D51" i="72"/>
  <c r="D52" i="72"/>
  <c r="D53" i="72"/>
  <c r="D54" i="72"/>
  <c r="D55" i="72"/>
  <c r="D56" i="72"/>
  <c r="D57" i="72"/>
  <c r="D58" i="72"/>
  <c r="D59" i="72"/>
  <c r="D60" i="72"/>
  <c r="D61" i="72"/>
  <c r="D62" i="72"/>
  <c r="D63" i="72"/>
  <c r="D64" i="72"/>
  <c r="D65" i="72"/>
  <c r="D66" i="72"/>
  <c r="D67" i="72"/>
  <c r="D68" i="72"/>
  <c r="D69" i="72"/>
  <c r="D70" i="72"/>
  <c r="D71" i="72"/>
  <c r="D72" i="72"/>
  <c r="D73" i="72"/>
  <c r="D74" i="72"/>
  <c r="D75" i="72"/>
  <c r="D76" i="72"/>
  <c r="D77" i="72"/>
  <c r="D78" i="72"/>
  <c r="D79" i="72"/>
  <c r="D80" i="72"/>
  <c r="D81" i="72"/>
  <c r="D82" i="72"/>
  <c r="D83" i="72"/>
  <c r="D84" i="72"/>
  <c r="D85" i="72"/>
  <c r="D86" i="72"/>
  <c r="D87" i="72"/>
  <c r="D88" i="72"/>
  <c r="D89" i="72"/>
  <c r="D90" i="72"/>
  <c r="D91" i="72"/>
  <c r="D92" i="72"/>
  <c r="D93" i="72"/>
  <c r="D94" i="72"/>
  <c r="D95" i="72"/>
  <c r="D96" i="72"/>
  <c r="D97" i="72"/>
  <c r="D98" i="72"/>
  <c r="D99" i="72"/>
  <c r="D100" i="72"/>
  <c r="D101" i="72"/>
  <c r="D102" i="72"/>
  <c r="D103" i="72"/>
  <c r="D104" i="72"/>
  <c r="D105" i="72"/>
  <c r="D106" i="72"/>
  <c r="D107" i="72"/>
  <c r="D108" i="72"/>
  <c r="D109" i="72"/>
  <c r="D110" i="72"/>
  <c r="D111" i="72"/>
  <c r="D112" i="72"/>
  <c r="D113" i="72"/>
  <c r="D114" i="72"/>
  <c r="D115" i="72"/>
  <c r="D116" i="72"/>
  <c r="D117" i="72"/>
  <c r="D118" i="72"/>
  <c r="D119" i="72"/>
  <c r="D120" i="72"/>
  <c r="D121" i="72"/>
  <c r="D122" i="72"/>
  <c r="D123" i="72"/>
  <c r="D124" i="72"/>
  <c r="D125" i="72"/>
  <c r="D126" i="72"/>
  <c r="D127" i="72"/>
  <c r="D128" i="72"/>
  <c r="D129" i="72"/>
  <c r="D130" i="72"/>
  <c r="D131" i="72"/>
  <c r="D132" i="72"/>
  <c r="D133" i="72"/>
  <c r="D134" i="72"/>
  <c r="D135" i="72"/>
  <c r="D136" i="72"/>
  <c r="D137" i="72"/>
  <c r="D138" i="72"/>
  <c r="D139" i="72"/>
  <c r="D140" i="72"/>
  <c r="D141" i="72"/>
  <c r="D142" i="72"/>
  <c r="D143" i="72"/>
  <c r="D144" i="72"/>
  <c r="D145" i="72"/>
  <c r="D146" i="72"/>
  <c r="D147" i="72"/>
  <c r="D148" i="72"/>
  <c r="D149" i="72"/>
  <c r="D150" i="72"/>
  <c r="D151" i="72"/>
  <c r="D152" i="72"/>
  <c r="D153" i="72"/>
  <c r="D154" i="72"/>
  <c r="D155" i="72"/>
  <c r="D156" i="72"/>
  <c r="D157" i="72"/>
  <c r="D158" i="72"/>
  <c r="D159" i="72"/>
  <c r="D160" i="72"/>
  <c r="D161" i="72"/>
  <c r="D162" i="72"/>
  <c r="D163" i="72"/>
  <c r="D164" i="72"/>
  <c r="D165" i="72"/>
  <c r="D166" i="72"/>
  <c r="D167" i="72"/>
  <c r="D168" i="72"/>
  <c r="D169" i="72"/>
  <c r="D170" i="72"/>
  <c r="D171" i="72"/>
  <c r="D172" i="72"/>
  <c r="D173" i="72"/>
  <c r="D174" i="72"/>
  <c r="D175" i="72"/>
  <c r="D176" i="72"/>
  <c r="D177" i="72"/>
  <c r="D178" i="72"/>
  <c r="D179" i="72"/>
  <c r="D180" i="72"/>
  <c r="D181" i="72"/>
  <c r="D182" i="72"/>
  <c r="D183" i="72"/>
  <c r="D184" i="72"/>
  <c r="D185" i="72"/>
  <c r="D186" i="72"/>
  <c r="D187" i="72"/>
  <c r="D188" i="72"/>
  <c r="D189" i="72"/>
  <c r="D190" i="72"/>
  <c r="D191" i="72"/>
  <c r="D192" i="72"/>
  <c r="D193" i="72"/>
  <c r="D194" i="72"/>
  <c r="D195" i="72"/>
  <c r="D196" i="72"/>
  <c r="D197" i="72"/>
  <c r="D198" i="72"/>
  <c r="D199" i="72"/>
  <c r="D200" i="72"/>
  <c r="D201" i="72"/>
  <c r="D202" i="72"/>
  <c r="D203" i="72"/>
  <c r="D204" i="72"/>
  <c r="D205" i="72"/>
  <c r="D206" i="72"/>
  <c r="D207" i="72"/>
  <c r="D208" i="72"/>
  <c r="D209" i="72"/>
  <c r="D210" i="72"/>
  <c r="D211" i="72"/>
  <c r="D212" i="72"/>
  <c r="D213" i="72"/>
  <c r="D214" i="72"/>
  <c r="D215" i="72"/>
  <c r="D216" i="72"/>
  <c r="D217" i="72"/>
  <c r="D218" i="72"/>
  <c r="D219" i="72"/>
  <c r="D220" i="72"/>
  <c r="D221" i="72"/>
  <c r="D222" i="72"/>
  <c r="D223" i="72"/>
  <c r="D224" i="72"/>
  <c r="D225" i="72"/>
  <c r="D226" i="72"/>
  <c r="D227" i="72"/>
  <c r="D228" i="72"/>
  <c r="D229" i="72"/>
  <c r="D230" i="72"/>
  <c r="D231" i="72"/>
  <c r="D232" i="72"/>
  <c r="D233" i="72"/>
  <c r="D234" i="72"/>
  <c r="D235" i="72"/>
  <c r="D236" i="72"/>
  <c r="D237" i="72"/>
  <c r="D238" i="72"/>
  <c r="D239" i="72"/>
  <c r="D240" i="72"/>
  <c r="D241" i="72"/>
  <c r="D242" i="72"/>
  <c r="D243" i="72"/>
  <c r="D244" i="72"/>
  <c r="D245" i="72"/>
  <c r="D246" i="72"/>
  <c r="D247" i="72"/>
  <c r="D248" i="72"/>
  <c r="D249" i="72"/>
  <c r="D250" i="72"/>
  <c r="D251" i="72"/>
  <c r="D252" i="72"/>
  <c r="D253" i="72"/>
  <c r="D254" i="72"/>
  <c r="D255" i="72"/>
  <c r="D256" i="72"/>
  <c r="D257" i="72"/>
  <c r="D258" i="72"/>
  <c r="D259" i="72"/>
  <c r="D260" i="72"/>
  <c r="D261" i="72"/>
  <c r="D262" i="72"/>
  <c r="D263" i="72"/>
  <c r="D264" i="72"/>
  <c r="D265" i="72"/>
  <c r="D266" i="72"/>
  <c r="D267" i="72"/>
  <c r="D268" i="72"/>
  <c r="D269" i="72"/>
  <c r="D270" i="72"/>
  <c r="D271" i="72"/>
  <c r="D272" i="72"/>
  <c r="D273" i="72"/>
  <c r="D274" i="72"/>
  <c r="D275" i="72"/>
  <c r="D276" i="72"/>
  <c r="D277" i="72"/>
  <c r="D278" i="72"/>
  <c r="D279" i="72"/>
  <c r="D280" i="72"/>
  <c r="D281" i="72"/>
  <c r="D282" i="72"/>
  <c r="D283" i="72"/>
  <c r="D284" i="72"/>
  <c r="D285" i="72"/>
  <c r="D286" i="72"/>
  <c r="D287" i="72"/>
  <c r="D288" i="72"/>
  <c r="D289" i="72"/>
  <c r="D290" i="72"/>
  <c r="D291" i="72"/>
  <c r="D292" i="72"/>
  <c r="D293" i="72"/>
  <c r="D294" i="72"/>
  <c r="D295" i="72"/>
  <c r="D296" i="72"/>
  <c r="D297" i="72"/>
  <c r="D298" i="72"/>
  <c r="D299" i="72"/>
  <c r="D300" i="72"/>
  <c r="D301" i="72"/>
  <c r="D302" i="72"/>
  <c r="D303" i="72"/>
  <c r="D304" i="72"/>
  <c r="D305" i="72"/>
  <c r="D306" i="72"/>
  <c r="D307" i="72"/>
  <c r="D308" i="72"/>
  <c r="D309" i="72"/>
  <c r="D310" i="72"/>
  <c r="D311" i="72"/>
  <c r="D312" i="72"/>
  <c r="D313" i="72"/>
  <c r="D314" i="72"/>
  <c r="D315" i="72"/>
  <c r="D316" i="72"/>
  <c r="D317" i="72"/>
  <c r="D318" i="72"/>
  <c r="D319" i="72"/>
  <c r="D320" i="72"/>
  <c r="D321" i="72"/>
  <c r="D322" i="72"/>
  <c r="D323" i="72"/>
  <c r="D324" i="72"/>
  <c r="D325" i="72"/>
  <c r="D326" i="72"/>
  <c r="D327" i="72"/>
  <c r="D328" i="72"/>
  <c r="D329" i="72"/>
  <c r="D330" i="72"/>
  <c r="D331" i="72"/>
  <c r="D332" i="72"/>
  <c r="D333" i="72"/>
  <c r="D334" i="72"/>
  <c r="D335" i="72"/>
  <c r="D336" i="72"/>
  <c r="D337" i="72"/>
  <c r="D338" i="72"/>
  <c r="D339" i="72"/>
  <c r="D340" i="72"/>
  <c r="D341" i="72"/>
  <c r="D342" i="72"/>
  <c r="D343" i="72"/>
  <c r="D344" i="72"/>
  <c r="D345" i="72"/>
  <c r="D346" i="72"/>
  <c r="D347" i="72"/>
  <c r="D348" i="72"/>
  <c r="D349" i="72"/>
  <c r="D350" i="72"/>
  <c r="D351" i="72"/>
  <c r="D352" i="72"/>
  <c r="D353" i="72"/>
  <c r="D354" i="72"/>
  <c r="D355" i="72"/>
  <c r="D356" i="72"/>
  <c r="D357" i="72"/>
  <c r="D358" i="72"/>
  <c r="D359" i="72"/>
  <c r="D360" i="72"/>
  <c r="D361" i="72"/>
  <c r="D362" i="72"/>
  <c r="D363" i="72"/>
  <c r="D364" i="72"/>
  <c r="D365" i="72"/>
  <c r="D366" i="72"/>
  <c r="D367" i="72"/>
  <c r="D368" i="72"/>
  <c r="D369" i="72"/>
  <c r="D370" i="72"/>
  <c r="D371" i="72"/>
  <c r="D372" i="72"/>
  <c r="D373" i="72"/>
  <c r="D374" i="72"/>
  <c r="D375" i="72"/>
  <c r="D376" i="72"/>
  <c r="D377" i="72"/>
  <c r="D378" i="72"/>
  <c r="D379" i="72"/>
  <c r="D380" i="72"/>
  <c r="D381" i="72"/>
  <c r="D382" i="72"/>
  <c r="D383" i="72"/>
  <c r="D384" i="72"/>
  <c r="D385" i="72"/>
  <c r="D386" i="72"/>
  <c r="D387" i="72"/>
  <c r="D388" i="72"/>
  <c r="D389" i="72"/>
  <c r="D390" i="72"/>
  <c r="D391" i="72"/>
  <c r="D392" i="72"/>
  <c r="D393" i="72"/>
  <c r="D394" i="72"/>
  <c r="D395" i="72"/>
  <c r="D396" i="72"/>
  <c r="D397" i="72"/>
  <c r="D398" i="72"/>
  <c r="D399" i="72"/>
  <c r="D400" i="72"/>
  <c r="D401" i="72"/>
  <c r="D402" i="72"/>
  <c r="D403" i="72"/>
  <c r="D404" i="72"/>
  <c r="D405" i="72"/>
  <c r="D406" i="72"/>
  <c r="D407" i="72"/>
  <c r="D408" i="72"/>
  <c r="D409" i="72"/>
  <c r="D410" i="72"/>
  <c r="D411" i="72"/>
  <c r="D412" i="72"/>
  <c r="D413" i="72"/>
  <c r="D414" i="72"/>
  <c r="D415" i="72"/>
  <c r="D416" i="72"/>
  <c r="D417" i="72"/>
  <c r="D418" i="72"/>
  <c r="D419" i="72"/>
  <c r="D420" i="72"/>
  <c r="D421" i="72"/>
  <c r="D422" i="72"/>
  <c r="D423" i="72"/>
  <c r="D424" i="72"/>
  <c r="D425" i="72"/>
  <c r="D426" i="72"/>
  <c r="D427" i="72"/>
  <c r="D428" i="72"/>
  <c r="D429" i="72"/>
  <c r="D430" i="72"/>
  <c r="D431" i="72"/>
  <c r="D432" i="72"/>
  <c r="D433" i="72"/>
  <c r="D434" i="72"/>
  <c r="D435" i="72"/>
  <c r="D436" i="72"/>
  <c r="D437" i="72"/>
  <c r="D438" i="72"/>
  <c r="D439" i="72"/>
  <c r="D440" i="72"/>
  <c r="D441" i="72"/>
  <c r="D442" i="72"/>
  <c r="D443" i="72"/>
  <c r="D444" i="72"/>
  <c r="D445" i="72"/>
  <c r="D446" i="72"/>
  <c r="D447" i="72"/>
  <c r="D448" i="72"/>
  <c r="D449" i="72"/>
  <c r="D450" i="72"/>
  <c r="D451" i="72"/>
  <c r="D452" i="72"/>
  <c r="D453" i="72"/>
  <c r="D454" i="72"/>
  <c r="D455" i="72"/>
  <c r="D456" i="72"/>
  <c r="D457" i="72"/>
  <c r="D458" i="72"/>
  <c r="D459" i="72"/>
  <c r="D460" i="72"/>
  <c r="D461" i="72"/>
  <c r="D462" i="72"/>
  <c r="D463" i="72"/>
  <c r="D464" i="72"/>
  <c r="D465" i="72"/>
  <c r="D466" i="72"/>
  <c r="D467" i="72"/>
  <c r="D468" i="72"/>
  <c r="D469" i="72"/>
  <c r="D470" i="72"/>
  <c r="D471" i="72"/>
  <c r="D472" i="72"/>
  <c r="D473" i="72"/>
  <c r="D474" i="72"/>
  <c r="D475" i="72"/>
  <c r="D476" i="72"/>
  <c r="D477" i="72"/>
  <c r="D478" i="72"/>
  <c r="D479" i="72"/>
  <c r="D480" i="72"/>
  <c r="D481" i="72"/>
  <c r="D482" i="72"/>
  <c r="D483" i="72"/>
  <c r="D484" i="72"/>
  <c r="D485" i="72"/>
  <c r="D486" i="72"/>
  <c r="D487" i="72"/>
  <c r="D488" i="72"/>
  <c r="D489" i="72"/>
  <c r="D490" i="72"/>
  <c r="D491" i="72"/>
  <c r="D492" i="72"/>
  <c r="D493" i="72"/>
  <c r="D494" i="72"/>
  <c r="D495" i="72"/>
  <c r="D496" i="72"/>
  <c r="D497" i="72"/>
  <c r="D498" i="72"/>
  <c r="D499" i="72"/>
  <c r="D500" i="72"/>
  <c r="D501" i="72"/>
  <c r="D502" i="72"/>
  <c r="D503" i="72"/>
  <c r="D504" i="72"/>
  <c r="D505" i="72"/>
  <c r="D506" i="72"/>
  <c r="D507" i="72"/>
  <c r="D508" i="72"/>
  <c r="D509" i="72"/>
  <c r="D510" i="72"/>
  <c r="D511" i="72"/>
  <c r="D512" i="72"/>
  <c r="D513" i="72"/>
  <c r="D514" i="72"/>
  <c r="D515" i="72"/>
  <c r="D516" i="72"/>
  <c r="D517" i="72"/>
  <c r="D518" i="72"/>
  <c r="D519" i="72"/>
  <c r="D520" i="72"/>
  <c r="D521" i="72"/>
  <c r="D522" i="72"/>
  <c r="D523" i="72"/>
  <c r="D524" i="72"/>
  <c r="D525" i="72"/>
  <c r="D526" i="72"/>
  <c r="D527" i="72"/>
  <c r="D528" i="72"/>
  <c r="D529" i="72"/>
  <c r="D530" i="72"/>
  <c r="D531" i="72"/>
  <c r="D532" i="72"/>
  <c r="D533" i="72"/>
  <c r="D534" i="72"/>
  <c r="D535" i="72"/>
  <c r="D536" i="72"/>
  <c r="D537" i="72"/>
  <c r="D538" i="72"/>
  <c r="D539" i="72"/>
  <c r="D540" i="72"/>
  <c r="D541" i="72"/>
  <c r="D542" i="72"/>
  <c r="D543" i="72"/>
  <c r="D544" i="72"/>
  <c r="D545" i="72"/>
  <c r="D546" i="72"/>
  <c r="D547" i="72"/>
  <c r="D548" i="72"/>
  <c r="D549" i="72"/>
  <c r="D550" i="72"/>
  <c r="D551" i="72"/>
  <c r="D552" i="72"/>
  <c r="D553" i="72"/>
  <c r="D554" i="72"/>
  <c r="D555" i="72"/>
  <c r="D556" i="72"/>
  <c r="D557" i="72"/>
  <c r="D558" i="72"/>
  <c r="D559" i="72"/>
  <c r="D560" i="72"/>
  <c r="D561" i="72"/>
  <c r="D562" i="72"/>
  <c r="D563" i="72"/>
  <c r="D564" i="72"/>
  <c r="D565" i="72"/>
  <c r="D566" i="72"/>
  <c r="D567" i="72"/>
  <c r="D568" i="72"/>
  <c r="D569" i="72"/>
  <c r="D570" i="72"/>
  <c r="D571" i="72"/>
  <c r="D572" i="72"/>
  <c r="D573" i="72"/>
  <c r="D574" i="72"/>
  <c r="D575" i="72"/>
  <c r="D576" i="72"/>
  <c r="D577" i="72"/>
  <c r="D578" i="72"/>
  <c r="D579" i="72"/>
  <c r="D580" i="72"/>
  <c r="D581" i="72"/>
  <c r="D582" i="72"/>
  <c r="D583" i="72"/>
  <c r="D584" i="72"/>
  <c r="D585" i="72"/>
  <c r="D586" i="72"/>
  <c r="D587" i="72"/>
  <c r="D588" i="72"/>
  <c r="D589" i="72"/>
  <c r="D590" i="72"/>
  <c r="D591" i="72"/>
  <c r="D592" i="72"/>
  <c r="D593" i="72"/>
  <c r="D594" i="72"/>
  <c r="D595" i="72"/>
  <c r="D596" i="72"/>
  <c r="D597" i="72"/>
  <c r="D598" i="72"/>
  <c r="D599" i="72"/>
  <c r="D600" i="72"/>
  <c r="D601" i="72"/>
  <c r="D602" i="72"/>
  <c r="D603" i="72"/>
  <c r="D604" i="72"/>
  <c r="D605" i="72"/>
  <c r="D606" i="72"/>
  <c r="D607" i="72"/>
  <c r="D608" i="72"/>
  <c r="D609" i="72"/>
  <c r="D610" i="72"/>
  <c r="D611" i="72"/>
  <c r="D612" i="72"/>
  <c r="D613" i="72"/>
  <c r="D614" i="72"/>
  <c r="D615" i="72"/>
  <c r="D616" i="72"/>
  <c r="D617" i="72"/>
  <c r="D618" i="72"/>
  <c r="D619" i="72"/>
  <c r="D620" i="72"/>
  <c r="D621" i="72"/>
  <c r="D622" i="72"/>
  <c r="D623" i="72"/>
  <c r="D624" i="72"/>
  <c r="D625" i="72"/>
  <c r="D626" i="72"/>
  <c r="D627" i="72"/>
  <c r="D628" i="72"/>
  <c r="D629" i="72"/>
  <c r="D630" i="72"/>
  <c r="D631" i="72"/>
  <c r="D632" i="72"/>
  <c r="D633" i="72"/>
  <c r="D634" i="72"/>
  <c r="D635" i="72"/>
  <c r="D636" i="72"/>
  <c r="D637" i="72"/>
  <c r="D638" i="72"/>
  <c r="D639" i="72"/>
  <c r="D640" i="72"/>
  <c r="D641" i="72"/>
  <c r="D642" i="72"/>
  <c r="D643" i="72"/>
  <c r="D644" i="72"/>
  <c r="D645" i="72"/>
  <c r="D646" i="72"/>
  <c r="D647" i="72"/>
  <c r="D648" i="72"/>
  <c r="D649" i="72"/>
  <c r="D650" i="72"/>
  <c r="D651" i="72"/>
  <c r="D652" i="72"/>
  <c r="D653" i="72"/>
  <c r="D654" i="72"/>
  <c r="D655" i="72"/>
  <c r="D656" i="72"/>
  <c r="D657" i="72"/>
  <c r="D658" i="72"/>
  <c r="D659" i="72"/>
  <c r="D660" i="72"/>
  <c r="D661" i="72"/>
  <c r="D662" i="72"/>
  <c r="D663" i="72"/>
  <c r="D664" i="72"/>
  <c r="D665" i="72"/>
  <c r="D666" i="72"/>
  <c r="D667" i="72"/>
  <c r="D668" i="72"/>
  <c r="D669" i="72"/>
  <c r="D670" i="72"/>
  <c r="D671" i="72"/>
  <c r="D672" i="72"/>
  <c r="D673" i="72"/>
  <c r="D674" i="72"/>
  <c r="D675" i="72"/>
  <c r="D676" i="72"/>
  <c r="D677" i="72"/>
  <c r="D678" i="72"/>
  <c r="D679" i="72"/>
  <c r="D680" i="72"/>
  <c r="D681" i="72"/>
  <c r="D682" i="72"/>
  <c r="D683" i="72"/>
  <c r="D684" i="72"/>
  <c r="D685" i="72"/>
  <c r="D686" i="72"/>
  <c r="D687" i="72"/>
  <c r="D688" i="72"/>
  <c r="D689" i="72"/>
  <c r="D690" i="72"/>
  <c r="D691" i="72"/>
  <c r="D692" i="72"/>
  <c r="D693" i="72"/>
  <c r="D694" i="72"/>
  <c r="D695" i="72"/>
  <c r="D696" i="72"/>
  <c r="D697" i="72"/>
  <c r="D698" i="72"/>
  <c r="D699" i="72"/>
  <c r="D700" i="72"/>
  <c r="D701" i="72"/>
  <c r="D702" i="72"/>
  <c r="D703" i="72"/>
  <c r="D704" i="72"/>
  <c r="D705" i="72"/>
  <c r="D706" i="72"/>
  <c r="D707" i="72"/>
  <c r="D708" i="72"/>
  <c r="D709" i="72"/>
  <c r="D710" i="72"/>
  <c r="D711" i="72"/>
  <c r="D712" i="72"/>
  <c r="D713" i="72"/>
  <c r="D714" i="72"/>
  <c r="D715" i="72"/>
  <c r="D716" i="72"/>
  <c r="D717" i="72"/>
  <c r="D718" i="72"/>
  <c r="D719" i="72"/>
  <c r="D720" i="72"/>
  <c r="D721" i="72"/>
  <c r="D722" i="72"/>
  <c r="D723" i="72"/>
  <c r="D724" i="72"/>
  <c r="D725" i="72"/>
  <c r="D726" i="72"/>
  <c r="D727" i="72"/>
  <c r="D728" i="72"/>
  <c r="D729" i="72"/>
  <c r="D730" i="72"/>
  <c r="D731" i="72"/>
  <c r="D732" i="72"/>
  <c r="D733" i="72"/>
  <c r="D734" i="72"/>
  <c r="D735" i="72"/>
  <c r="D736" i="72"/>
  <c r="D737" i="72"/>
  <c r="D738" i="72"/>
  <c r="D739" i="72"/>
  <c r="D740" i="72"/>
  <c r="D741" i="72"/>
  <c r="D742" i="72"/>
  <c r="D743" i="72"/>
  <c r="D744" i="72"/>
  <c r="D745" i="72"/>
  <c r="D746" i="72"/>
  <c r="D747" i="72"/>
  <c r="D748" i="72"/>
  <c r="D749" i="72"/>
  <c r="D750" i="72"/>
  <c r="D751" i="72"/>
  <c r="D752" i="72"/>
  <c r="D753" i="72"/>
  <c r="D754" i="72"/>
  <c r="D755" i="72"/>
  <c r="D756" i="72"/>
  <c r="D757" i="72"/>
  <c r="D758" i="72"/>
  <c r="D759" i="72"/>
  <c r="D760" i="72"/>
  <c r="D761" i="72"/>
  <c r="D762" i="72"/>
  <c r="D763" i="72"/>
  <c r="D764" i="72"/>
  <c r="D765" i="72"/>
  <c r="D766" i="72"/>
  <c r="D767" i="72"/>
  <c r="D768" i="72"/>
  <c r="D769" i="72"/>
  <c r="D770" i="72"/>
  <c r="D771" i="72"/>
  <c r="D772" i="72"/>
  <c r="D773" i="72"/>
  <c r="D774" i="72"/>
  <c r="D775" i="72"/>
  <c r="D776" i="72"/>
  <c r="D777" i="72"/>
  <c r="D778" i="72"/>
  <c r="D779" i="72"/>
  <c r="D780" i="72"/>
  <c r="D781" i="72"/>
  <c r="D782" i="72"/>
  <c r="D783" i="72"/>
  <c r="D784" i="72"/>
  <c r="D785" i="72"/>
  <c r="D786" i="72"/>
  <c r="D787" i="72"/>
  <c r="D788" i="72"/>
  <c r="D789" i="72"/>
  <c r="D790" i="72"/>
  <c r="D791" i="72"/>
  <c r="D792" i="72"/>
  <c r="D793" i="72"/>
  <c r="D794" i="72"/>
  <c r="D795" i="72"/>
  <c r="D796" i="72"/>
  <c r="D797" i="72"/>
  <c r="D798" i="72"/>
  <c r="D799" i="72"/>
  <c r="D800" i="72"/>
  <c r="D801" i="72"/>
  <c r="D802" i="72"/>
  <c r="D803" i="72"/>
  <c r="D804" i="72"/>
  <c r="D805" i="72"/>
  <c r="D806" i="72"/>
  <c r="D807" i="72"/>
  <c r="D808" i="72"/>
  <c r="D809" i="72"/>
  <c r="D810" i="72"/>
  <c r="D811" i="72"/>
  <c r="D812" i="72"/>
  <c r="D813" i="72"/>
  <c r="D814" i="72"/>
  <c r="D815" i="72"/>
  <c r="D816" i="72"/>
  <c r="D817" i="72"/>
  <c r="D818" i="72"/>
  <c r="D819" i="72"/>
  <c r="D820" i="72"/>
  <c r="D821" i="72"/>
  <c r="D822" i="72"/>
  <c r="D823" i="72"/>
  <c r="D824" i="72"/>
  <c r="D825" i="72"/>
  <c r="D826" i="72"/>
  <c r="D827" i="72"/>
  <c r="D828" i="72"/>
  <c r="D829" i="72"/>
  <c r="D830" i="72"/>
  <c r="D831" i="72"/>
  <c r="D832" i="72"/>
  <c r="D833" i="72"/>
  <c r="D834" i="72"/>
  <c r="D835" i="72"/>
  <c r="D836" i="72"/>
  <c r="D837" i="72"/>
  <c r="D838" i="72"/>
  <c r="D839" i="72"/>
  <c r="D840" i="72"/>
  <c r="D841" i="72"/>
  <c r="D842" i="72"/>
  <c r="D843" i="72"/>
  <c r="D844" i="72"/>
  <c r="D845" i="72"/>
  <c r="D846" i="72"/>
  <c r="D847" i="72"/>
  <c r="D848" i="72"/>
  <c r="D849" i="72"/>
  <c r="D850" i="72"/>
  <c r="D851" i="72"/>
  <c r="D852" i="72"/>
  <c r="D853" i="72"/>
  <c r="D854" i="72"/>
  <c r="D855" i="72"/>
  <c r="D856" i="72"/>
  <c r="D857" i="72"/>
  <c r="D858" i="72"/>
  <c r="D859" i="72"/>
  <c r="D860" i="72"/>
  <c r="D861" i="72"/>
  <c r="D862" i="72"/>
  <c r="D863" i="72"/>
  <c r="D864" i="72"/>
  <c r="D865" i="72"/>
  <c r="D866" i="72"/>
  <c r="D867" i="72"/>
  <c r="D868" i="72"/>
  <c r="D869" i="72"/>
  <c r="D870" i="72"/>
  <c r="D871" i="72"/>
  <c r="D872" i="72"/>
  <c r="D873" i="72"/>
  <c r="D874" i="72"/>
  <c r="D875" i="72"/>
  <c r="D876" i="72"/>
  <c r="D877" i="72"/>
  <c r="D878" i="72"/>
  <c r="D879" i="72"/>
  <c r="D880" i="72"/>
  <c r="D881" i="72"/>
  <c r="D882" i="72"/>
  <c r="D883" i="72"/>
  <c r="D884" i="72"/>
  <c r="D885" i="72"/>
  <c r="D886" i="72"/>
  <c r="D887" i="72"/>
  <c r="D888" i="72"/>
  <c r="D889" i="72"/>
  <c r="D890" i="72"/>
  <c r="D891" i="72"/>
  <c r="D892" i="72"/>
  <c r="D893" i="72"/>
  <c r="D894" i="72"/>
  <c r="D895" i="72"/>
  <c r="D896" i="72"/>
  <c r="D897" i="72"/>
  <c r="D898" i="72"/>
  <c r="D899" i="72"/>
  <c r="D900" i="72"/>
  <c r="D901" i="72"/>
  <c r="D902" i="72"/>
  <c r="D903" i="72"/>
  <c r="D904" i="72"/>
  <c r="D905" i="72"/>
  <c r="D906" i="72"/>
  <c r="D907" i="72"/>
  <c r="D908" i="72"/>
  <c r="K106" i="77" l="1"/>
  <c r="K104" i="77"/>
  <c r="J103" i="77"/>
  <c r="D116" i="77"/>
  <c r="K114" i="77"/>
  <c r="J114" i="77"/>
  <c r="E116" i="77"/>
  <c r="F116" i="77"/>
  <c r="C116" i="77"/>
  <c r="G116" i="77"/>
  <c r="H113" i="77"/>
  <c r="R9" i="77"/>
  <c r="S9" i="77" s="1"/>
  <c r="H112" i="77"/>
  <c r="K105" i="77"/>
  <c r="H115" i="77"/>
  <c r="R6" i="77"/>
  <c r="Q6" i="77"/>
  <c r="Q5" i="77"/>
  <c r="R5" i="77"/>
  <c r="Q8" i="77"/>
  <c r="R8" i="77"/>
  <c r="Q7" i="77"/>
  <c r="R7" i="77"/>
  <c r="K103" i="77"/>
  <c r="J106" i="77"/>
  <c r="C107" i="77"/>
  <c r="J105" i="77"/>
  <c r="E107" i="77"/>
  <c r="F107" i="77"/>
  <c r="J104" i="77"/>
  <c r="G107" i="77"/>
  <c r="D107" i="77"/>
  <c r="H107" i="77"/>
  <c r="J32" i="72"/>
  <c r="J263" i="72"/>
  <c r="J693" i="72"/>
  <c r="J327" i="72"/>
  <c r="J189" i="72"/>
  <c r="J168" i="72"/>
  <c r="J183" i="72"/>
  <c r="J901" i="72"/>
  <c r="J869" i="72"/>
  <c r="J814" i="72"/>
  <c r="J765" i="72"/>
  <c r="J725" i="72"/>
  <c r="J638" i="72"/>
  <c r="J567" i="72"/>
  <c r="J439" i="72"/>
  <c r="J360" i="72"/>
  <c r="J302" i="72"/>
  <c r="J246" i="72"/>
  <c r="J118" i="72"/>
  <c r="J897" i="72"/>
  <c r="J855" i="72"/>
  <c r="J801" i="72"/>
  <c r="J761" i="72"/>
  <c r="J711" i="72"/>
  <c r="J616" i="72"/>
  <c r="J566" i="72"/>
  <c r="J438" i="72"/>
  <c r="J359" i="72"/>
  <c r="J280" i="72"/>
  <c r="J230" i="72"/>
  <c r="J104" i="72"/>
  <c r="J887" i="72"/>
  <c r="J854" i="72"/>
  <c r="J799" i="72"/>
  <c r="J745" i="72"/>
  <c r="J710" i="72"/>
  <c r="J600" i="72"/>
  <c r="J526" i="72"/>
  <c r="J424" i="72"/>
  <c r="J358" i="72"/>
  <c r="J279" i="72"/>
  <c r="J190" i="72"/>
  <c r="J103" i="72"/>
  <c r="J886" i="72"/>
  <c r="J853" i="72"/>
  <c r="J798" i="72"/>
  <c r="J743" i="72"/>
  <c r="J709" i="72"/>
  <c r="J599" i="72"/>
  <c r="J510" i="72"/>
  <c r="J423" i="72"/>
  <c r="J328" i="72"/>
  <c r="J264" i="72"/>
  <c r="J174" i="72"/>
  <c r="J102" i="72"/>
  <c r="J881" i="72"/>
  <c r="J837" i="72"/>
  <c r="J797" i="72"/>
  <c r="J742" i="72"/>
  <c r="J598" i="72"/>
  <c r="J494" i="72"/>
  <c r="J422" i="72"/>
  <c r="J158" i="72"/>
  <c r="J87" i="72"/>
  <c r="J905" i="72"/>
  <c r="J873" i="72"/>
  <c r="J833" i="72"/>
  <c r="J783" i="72"/>
  <c r="J729" i="72"/>
  <c r="J689" i="72"/>
  <c r="J584" i="72"/>
  <c r="J478" i="72"/>
  <c r="J407" i="72"/>
  <c r="J312" i="72"/>
  <c r="J262" i="72"/>
  <c r="J136" i="72"/>
  <c r="J80" i="72"/>
  <c r="J903" i="72"/>
  <c r="J871" i="72"/>
  <c r="J817" i="72"/>
  <c r="J782" i="72"/>
  <c r="J727" i="72"/>
  <c r="J670" i="72"/>
  <c r="J583" i="72"/>
  <c r="J456" i="72"/>
  <c r="J406" i="72"/>
  <c r="J311" i="72"/>
  <c r="J248" i="72"/>
  <c r="J120" i="72"/>
  <c r="J48" i="72"/>
  <c r="J176" i="72"/>
  <c r="J902" i="72"/>
  <c r="J870" i="72"/>
  <c r="J815" i="72"/>
  <c r="J781" i="72"/>
  <c r="J726" i="72"/>
  <c r="J654" i="72"/>
  <c r="J582" i="72"/>
  <c r="J440" i="72"/>
  <c r="J376" i="72"/>
  <c r="J310" i="72"/>
  <c r="J247" i="72"/>
  <c r="J119" i="72"/>
  <c r="J34" i="72"/>
  <c r="J50" i="72"/>
  <c r="J82" i="72"/>
  <c r="J90" i="72"/>
  <c r="J106" i="72"/>
  <c r="J162" i="72"/>
  <c r="J178" i="72"/>
  <c r="J250" i="72"/>
  <c r="J410" i="72"/>
  <c r="J426" i="72"/>
  <c r="J482" i="72"/>
  <c r="J498" i="72"/>
  <c r="J514" i="72"/>
  <c r="J570" i="72"/>
  <c r="J586" i="72"/>
  <c r="J642" i="72"/>
  <c r="J658" i="72"/>
  <c r="J35" i="72"/>
  <c r="J51" i="72"/>
  <c r="J83" i="72"/>
  <c r="J107" i="72"/>
  <c r="J179" i="72"/>
  <c r="J251" i="72"/>
  <c r="J267" i="72"/>
  <c r="J315" i="72"/>
  <c r="J427" i="72"/>
  <c r="J515" i="72"/>
  <c r="J587" i="72"/>
  <c r="J659" i="72"/>
  <c r="J52" i="72"/>
  <c r="J108" i="72"/>
  <c r="J124" i="72"/>
  <c r="J180" i="72"/>
  <c r="J196" i="72"/>
  <c r="J268" i="72"/>
  <c r="J316" i="72"/>
  <c r="J348" i="72"/>
  <c r="J364" i="72"/>
  <c r="J428" i="72"/>
  <c r="J444" i="72"/>
  <c r="J516" i="72"/>
  <c r="J532" i="72"/>
  <c r="J588" i="72"/>
  <c r="J604" i="72"/>
  <c r="J660" i="72"/>
  <c r="J17" i="72"/>
  <c r="J33" i="72"/>
  <c r="J65" i="72"/>
  <c r="J81" i="72"/>
  <c r="J89" i="72"/>
  <c r="J161" i="72"/>
  <c r="J233" i="72"/>
  <c r="J249" i="72"/>
  <c r="J305" i="72"/>
  <c r="J409" i="72"/>
  <c r="J481" i="72"/>
  <c r="J497" i="72"/>
  <c r="J569" i="72"/>
  <c r="J641" i="72"/>
  <c r="J889" i="72"/>
  <c r="J865" i="72"/>
  <c r="J857" i="72"/>
  <c r="J849" i="72"/>
  <c r="J841" i="72"/>
  <c r="J825" i="72"/>
  <c r="J809" i="72"/>
  <c r="J793" i="72"/>
  <c r="J785" i="72"/>
  <c r="J777" i="72"/>
  <c r="J769" i="72"/>
  <c r="J753" i="72"/>
  <c r="J737" i="72"/>
  <c r="J721" i="72"/>
  <c r="J713" i="72"/>
  <c r="J705" i="72"/>
  <c r="J697" i="72"/>
  <c r="J680" i="72"/>
  <c r="J622" i="72"/>
  <c r="J606" i="72"/>
  <c r="J590" i="72"/>
  <c r="J574" i="72"/>
  <c r="J558" i="72"/>
  <c r="J542" i="72"/>
  <c r="J462" i="72"/>
  <c r="J446" i="72"/>
  <c r="J430" i="72"/>
  <c r="J414" i="72"/>
  <c r="J398" i="72"/>
  <c r="J382" i="72"/>
  <c r="J366" i="72"/>
  <c r="J350" i="72"/>
  <c r="J334" i="72"/>
  <c r="J318" i="72"/>
  <c r="J286" i="72"/>
  <c r="J270" i="72"/>
  <c r="J254" i="72"/>
  <c r="J238" i="72"/>
  <c r="J222" i="72"/>
  <c r="J206" i="72"/>
  <c r="J142" i="72"/>
  <c r="J126" i="72"/>
  <c r="J110" i="72"/>
  <c r="J94" i="72"/>
  <c r="J64" i="72"/>
  <c r="J10" i="72"/>
  <c r="J58" i="72"/>
  <c r="J138" i="72"/>
  <c r="J154" i="72"/>
  <c r="J226" i="72"/>
  <c r="J298" i="72"/>
  <c r="J346" i="72"/>
  <c r="J378" i="72"/>
  <c r="J386" i="72"/>
  <c r="J402" i="72"/>
  <c r="J458" i="72"/>
  <c r="J474" i="72"/>
  <c r="J546" i="72"/>
  <c r="J562" i="72"/>
  <c r="J618" i="72"/>
  <c r="J634" i="72"/>
  <c r="J11" i="72"/>
  <c r="J27" i="72"/>
  <c r="J59" i="72"/>
  <c r="J75" i="72"/>
  <c r="J155" i="72"/>
  <c r="J227" i="72"/>
  <c r="J243" i="72"/>
  <c r="J299" i="72"/>
  <c r="J347" i="72"/>
  <c r="J403" i="72"/>
  <c r="J475" i="72"/>
  <c r="J563" i="72"/>
  <c r="J635" i="72"/>
  <c r="J28" i="72"/>
  <c r="J76" i="72"/>
  <c r="J100" i="72"/>
  <c r="J156" i="72"/>
  <c r="J172" i="72"/>
  <c r="J244" i="72"/>
  <c r="J404" i="72"/>
  <c r="J420" i="72"/>
  <c r="J476" i="72"/>
  <c r="J492" i="72"/>
  <c r="J508" i="72"/>
  <c r="J564" i="72"/>
  <c r="J580" i="72"/>
  <c r="J636" i="72"/>
  <c r="J652" i="72"/>
  <c r="J29" i="72"/>
  <c r="J45" i="72"/>
  <c r="J77" i="72"/>
  <c r="J85" i="72"/>
  <c r="J46" i="72"/>
  <c r="J86" i="72"/>
  <c r="J9" i="72"/>
  <c r="J57" i="72"/>
  <c r="J137" i="72"/>
  <c r="J209" i="72"/>
  <c r="J225" i="72"/>
  <c r="J281" i="72"/>
  <c r="J297" i="72"/>
  <c r="J329" i="72"/>
  <c r="J345" i="72"/>
  <c r="J377" i="72"/>
  <c r="J385" i="72"/>
  <c r="J457" i="72"/>
  <c r="J545" i="72"/>
  <c r="J617" i="72"/>
  <c r="J904" i="72"/>
  <c r="J896" i="72"/>
  <c r="J888" i="72"/>
  <c r="J880" i="72"/>
  <c r="J872" i="72"/>
  <c r="J864" i="72"/>
  <c r="J856" i="72"/>
  <c r="J848" i="72"/>
  <c r="J840" i="72"/>
  <c r="J832" i="72"/>
  <c r="J824" i="72"/>
  <c r="J816" i="72"/>
  <c r="J808" i="72"/>
  <c r="J800" i="72"/>
  <c r="J792" i="72"/>
  <c r="J784" i="72"/>
  <c r="J776" i="72"/>
  <c r="J768" i="72"/>
  <c r="J760" i="72"/>
  <c r="J752" i="72"/>
  <c r="J744" i="72"/>
  <c r="J736" i="72"/>
  <c r="J728" i="72"/>
  <c r="J720" i="72"/>
  <c r="J712" i="72"/>
  <c r="J704" i="72"/>
  <c r="J696" i="72"/>
  <c r="J688" i="72"/>
  <c r="J679" i="72"/>
  <c r="J669" i="72"/>
  <c r="J653" i="72"/>
  <c r="J637" i="72"/>
  <c r="J621" i="72"/>
  <c r="J605" i="72"/>
  <c r="J589" i="72"/>
  <c r="J573" i="72"/>
  <c r="J557" i="72"/>
  <c r="J541" i="72"/>
  <c r="J525" i="72"/>
  <c r="J509" i="72"/>
  <c r="J493" i="72"/>
  <c r="J477" i="72"/>
  <c r="J461" i="72"/>
  <c r="J445" i="72"/>
  <c r="J429" i="72"/>
  <c r="J413" i="72"/>
  <c r="J397" i="72"/>
  <c r="J381" i="72"/>
  <c r="J365" i="72"/>
  <c r="J349" i="72"/>
  <c r="J333" i="72"/>
  <c r="J317" i="72"/>
  <c r="J301" i="72"/>
  <c r="J285" i="72"/>
  <c r="J269" i="72"/>
  <c r="J253" i="72"/>
  <c r="J237" i="72"/>
  <c r="J221" i="72"/>
  <c r="J205" i="72"/>
  <c r="J173" i="72"/>
  <c r="J157" i="72"/>
  <c r="J141" i="72"/>
  <c r="J125" i="72"/>
  <c r="J109" i="72"/>
  <c r="J93" i="72"/>
  <c r="J63" i="72"/>
  <c r="J31" i="72"/>
  <c r="J26" i="72"/>
  <c r="J42" i="72"/>
  <c r="J74" i="72"/>
  <c r="J98" i="72"/>
  <c r="J170" i="72"/>
  <c r="J242" i="72"/>
  <c r="J258" i="72"/>
  <c r="J306" i="72"/>
  <c r="J418" i="72"/>
  <c r="J490" i="72"/>
  <c r="J506" i="72"/>
  <c r="J578" i="72"/>
  <c r="J650" i="72"/>
  <c r="J43" i="72"/>
  <c r="J99" i="72"/>
  <c r="J115" i="72"/>
  <c r="J171" i="72"/>
  <c r="J187" i="72"/>
  <c r="J259" i="72"/>
  <c r="J307" i="72"/>
  <c r="J355" i="72"/>
  <c r="J419" i="72"/>
  <c r="J435" i="72"/>
  <c r="J491" i="72"/>
  <c r="J507" i="72"/>
  <c r="J523" i="72"/>
  <c r="J579" i="72"/>
  <c r="J595" i="72"/>
  <c r="J651" i="72"/>
  <c r="J667" i="72"/>
  <c r="J44" i="72"/>
  <c r="J84" i="72"/>
  <c r="J116" i="72"/>
  <c r="J188" i="72"/>
  <c r="J204" i="72"/>
  <c r="J260" i="72"/>
  <c r="J276" i="72"/>
  <c r="J308" i="72"/>
  <c r="J324" i="72"/>
  <c r="J356" i="72"/>
  <c r="J436" i="72"/>
  <c r="J524" i="72"/>
  <c r="J596" i="72"/>
  <c r="J668" i="72"/>
  <c r="J6" i="72"/>
  <c r="J54" i="72"/>
  <c r="J25" i="72"/>
  <c r="J73" i="72"/>
  <c r="J97" i="72"/>
  <c r="J153" i="72"/>
  <c r="J169" i="72"/>
  <c r="J241" i="72"/>
  <c r="J401" i="72"/>
  <c r="J417" i="72"/>
  <c r="J473" i="72"/>
  <c r="J489" i="72"/>
  <c r="J505" i="72"/>
  <c r="J561" i="72"/>
  <c r="J577" i="72"/>
  <c r="J633" i="72"/>
  <c r="J649" i="72"/>
  <c r="J895" i="72"/>
  <c r="J879" i="72"/>
  <c r="J863" i="72"/>
  <c r="J847" i="72"/>
  <c r="J839" i="72"/>
  <c r="J831" i="72"/>
  <c r="J823" i="72"/>
  <c r="J807" i="72"/>
  <c r="J791" i="72"/>
  <c r="J775" i="72"/>
  <c r="J767" i="72"/>
  <c r="J759" i="72"/>
  <c r="J751" i="72"/>
  <c r="J735" i="72"/>
  <c r="J719" i="72"/>
  <c r="J703" i="72"/>
  <c r="J695" i="72"/>
  <c r="J687" i="72"/>
  <c r="J678" i="72"/>
  <c r="J664" i="72"/>
  <c r="J648" i="72"/>
  <c r="J632" i="72"/>
  <c r="J568" i="72"/>
  <c r="J552" i="72"/>
  <c r="J536" i="72"/>
  <c r="J520" i="72"/>
  <c r="J504" i="72"/>
  <c r="J488" i="72"/>
  <c r="J472" i="72"/>
  <c r="J408" i="72"/>
  <c r="J392" i="72"/>
  <c r="J344" i="72"/>
  <c r="J296" i="72"/>
  <c r="J232" i="72"/>
  <c r="J216" i="72"/>
  <c r="J200" i="72"/>
  <c r="J184" i="72"/>
  <c r="J152" i="72"/>
  <c r="J88" i="72"/>
  <c r="J56" i="72"/>
  <c r="J24" i="72"/>
  <c r="J114" i="72"/>
  <c r="J130" i="72"/>
  <c r="J186" i="72"/>
  <c r="J202" i="72"/>
  <c r="J274" i="72"/>
  <c r="J322" i="72"/>
  <c r="J354" i="72"/>
  <c r="J370" i="72"/>
  <c r="J434" i="72"/>
  <c r="J450" i="72"/>
  <c r="J522" i="72"/>
  <c r="J538" i="72"/>
  <c r="J594" i="72"/>
  <c r="J610" i="72"/>
  <c r="J666" i="72"/>
  <c r="J3" i="72"/>
  <c r="J131" i="72"/>
  <c r="J203" i="72"/>
  <c r="J219" i="72"/>
  <c r="J275" i="72"/>
  <c r="J291" i="72"/>
  <c r="J323" i="72"/>
  <c r="J339" i="72"/>
  <c r="J371" i="72"/>
  <c r="J451" i="72"/>
  <c r="J539" i="72"/>
  <c r="J611" i="72"/>
  <c r="J4" i="72"/>
  <c r="J132" i="72"/>
  <c r="J148" i="72"/>
  <c r="J220" i="72"/>
  <c r="J292" i="72"/>
  <c r="J340" i="72"/>
  <c r="J372" i="72"/>
  <c r="J396" i="72"/>
  <c r="J452" i="72"/>
  <c r="J468" i="72"/>
  <c r="J540" i="72"/>
  <c r="J556" i="72"/>
  <c r="J612" i="72"/>
  <c r="J628" i="72"/>
  <c r="J5" i="72"/>
  <c r="J21" i="72"/>
  <c r="J53" i="72"/>
  <c r="J69" i="72"/>
  <c r="J22" i="72"/>
  <c r="J70" i="72"/>
  <c r="J41" i="72"/>
  <c r="J113" i="72"/>
  <c r="J185" i="72"/>
  <c r="J201" i="72"/>
  <c r="J257" i="72"/>
  <c r="J273" i="72"/>
  <c r="J321" i="72"/>
  <c r="J353" i="72"/>
  <c r="J433" i="72"/>
  <c r="J521" i="72"/>
  <c r="J593" i="72"/>
  <c r="J665" i="72"/>
  <c r="J894" i="72"/>
  <c r="J878" i="72"/>
  <c r="J862" i="72"/>
  <c r="J846" i="72"/>
  <c r="J838" i="72"/>
  <c r="J830" i="72"/>
  <c r="J822" i="72"/>
  <c r="J806" i="72"/>
  <c r="J790" i="72"/>
  <c r="J774" i="72"/>
  <c r="J766" i="72"/>
  <c r="J758" i="72"/>
  <c r="J750" i="72"/>
  <c r="J734" i="72"/>
  <c r="J718" i="72"/>
  <c r="J702" i="72"/>
  <c r="J694" i="72"/>
  <c r="J686" i="72"/>
  <c r="J677" i="72"/>
  <c r="J663" i="72"/>
  <c r="J647" i="72"/>
  <c r="J631" i="72"/>
  <c r="J615" i="72"/>
  <c r="J551" i="72"/>
  <c r="J535" i="72"/>
  <c r="J519" i="72"/>
  <c r="J503" i="72"/>
  <c r="J487" i="72"/>
  <c r="J471" i="72"/>
  <c r="J455" i="72"/>
  <c r="J391" i="72"/>
  <c r="J375" i="72"/>
  <c r="J343" i="72"/>
  <c r="J295" i="72"/>
  <c r="J231" i="72"/>
  <c r="J215" i="72"/>
  <c r="J199" i="72"/>
  <c r="J167" i="72"/>
  <c r="J151" i="72"/>
  <c r="J135" i="72"/>
  <c r="J55" i="72"/>
  <c r="J23" i="72"/>
  <c r="J2" i="72"/>
  <c r="J18" i="72"/>
  <c r="J66" i="72"/>
  <c r="J146" i="72"/>
  <c r="J218" i="72"/>
  <c r="J234" i="72"/>
  <c r="J290" i="72"/>
  <c r="J338" i="72"/>
  <c r="J394" i="72"/>
  <c r="J466" i="72"/>
  <c r="J554" i="72"/>
  <c r="J626" i="72"/>
  <c r="J19" i="72"/>
  <c r="J67" i="72"/>
  <c r="J91" i="72"/>
  <c r="J147" i="72"/>
  <c r="J163" i="72"/>
  <c r="J235" i="72"/>
  <c r="J395" i="72"/>
  <c r="J411" i="72"/>
  <c r="J467" i="72"/>
  <c r="J483" i="72"/>
  <c r="J499" i="72"/>
  <c r="J555" i="72"/>
  <c r="J571" i="72"/>
  <c r="J627" i="72"/>
  <c r="J643" i="72"/>
  <c r="J20" i="72"/>
  <c r="J36" i="72"/>
  <c r="J68" i="72"/>
  <c r="J92" i="72"/>
  <c r="J164" i="72"/>
  <c r="J236" i="72"/>
  <c r="J252" i="72"/>
  <c r="J412" i="72"/>
  <c r="J484" i="72"/>
  <c r="J500" i="72"/>
  <c r="J572" i="72"/>
  <c r="J644" i="72"/>
  <c r="J37" i="72"/>
  <c r="J38" i="72"/>
  <c r="J129" i="72"/>
  <c r="J145" i="72"/>
  <c r="J217" i="72"/>
  <c r="J289" i="72"/>
  <c r="J337" i="72"/>
  <c r="J369" i="72"/>
  <c r="J393" i="72"/>
  <c r="J449" i="72"/>
  <c r="J465" i="72"/>
  <c r="J537" i="72"/>
  <c r="J553" i="72"/>
  <c r="J609" i="72"/>
  <c r="J625" i="72"/>
  <c r="J681" i="72"/>
  <c r="J893" i="72"/>
  <c r="J885" i="72"/>
  <c r="J877" i="72"/>
  <c r="J861" i="72"/>
  <c r="J845" i="72"/>
  <c r="J829" i="72"/>
  <c r="J821" i="72"/>
  <c r="J813" i="72"/>
  <c r="J805" i="72"/>
  <c r="J789" i="72"/>
  <c r="J773" i="72"/>
  <c r="J757" i="72"/>
  <c r="J749" i="72"/>
  <c r="J741" i="72"/>
  <c r="J733" i="72"/>
  <c r="J717" i="72"/>
  <c r="J701" i="72"/>
  <c r="J685" i="72"/>
  <c r="J676" i="72"/>
  <c r="J662" i="72"/>
  <c r="J646" i="72"/>
  <c r="J630" i="72"/>
  <c r="J614" i="72"/>
  <c r="J550" i="72"/>
  <c r="J534" i="72"/>
  <c r="J518" i="72"/>
  <c r="J502" i="72"/>
  <c r="J486" i="72"/>
  <c r="J470" i="72"/>
  <c r="J454" i="72"/>
  <c r="J390" i="72"/>
  <c r="J374" i="72"/>
  <c r="J342" i="72"/>
  <c r="J326" i="72"/>
  <c r="J294" i="72"/>
  <c r="J278" i="72"/>
  <c r="J214" i="72"/>
  <c r="J198" i="72"/>
  <c r="J182" i="72"/>
  <c r="J166" i="72"/>
  <c r="J150" i="72"/>
  <c r="J134" i="72"/>
  <c r="J16" i="72"/>
  <c r="J908" i="72"/>
  <c r="J900" i="72"/>
  <c r="J892" i="72"/>
  <c r="J884" i="72"/>
  <c r="J876" i="72"/>
  <c r="J868" i="72"/>
  <c r="J860" i="72"/>
  <c r="J852" i="72"/>
  <c r="J844" i="72"/>
  <c r="J836" i="72"/>
  <c r="J828" i="72"/>
  <c r="J820" i="72"/>
  <c r="J812" i="72"/>
  <c r="J804" i="72"/>
  <c r="J796" i="72"/>
  <c r="J788" i="72"/>
  <c r="J780" i="72"/>
  <c r="J772" i="72"/>
  <c r="J764" i="72"/>
  <c r="J756" i="72"/>
  <c r="J748" i="72"/>
  <c r="J740" i="72"/>
  <c r="J732" i="72"/>
  <c r="J724" i="72"/>
  <c r="J716" i="72"/>
  <c r="J708" i="72"/>
  <c r="J700" i="72"/>
  <c r="J692" i="72"/>
  <c r="J684" i="72"/>
  <c r="J675" i="72"/>
  <c r="J661" i="72"/>
  <c r="J645" i="72"/>
  <c r="J629" i="72"/>
  <c r="J613" i="72"/>
  <c r="J597" i="72"/>
  <c r="J581" i="72"/>
  <c r="J565" i="72"/>
  <c r="J549" i="72"/>
  <c r="J533" i="72"/>
  <c r="J517" i="72"/>
  <c r="J501" i="72"/>
  <c r="J485" i="72"/>
  <c r="J469" i="72"/>
  <c r="J453" i="72"/>
  <c r="J437" i="72"/>
  <c r="J421" i="72"/>
  <c r="J405" i="72"/>
  <c r="J389" i="72"/>
  <c r="J373" i="72"/>
  <c r="J357" i="72"/>
  <c r="J341" i="72"/>
  <c r="J325" i="72"/>
  <c r="J309" i="72"/>
  <c r="J293" i="72"/>
  <c r="J277" i="72"/>
  <c r="J261" i="72"/>
  <c r="J245" i="72"/>
  <c r="J229" i="72"/>
  <c r="J213" i="72"/>
  <c r="J197" i="72"/>
  <c r="J181" i="72"/>
  <c r="J165" i="72"/>
  <c r="J149" i="72"/>
  <c r="J133" i="72"/>
  <c r="J117" i="72"/>
  <c r="J101" i="72"/>
  <c r="J79" i="72"/>
  <c r="J47" i="72"/>
  <c r="J15" i="72"/>
  <c r="J907" i="72"/>
  <c r="J899" i="72"/>
  <c r="J891" i="72"/>
  <c r="J883" i="72"/>
  <c r="J875" i="72"/>
  <c r="J867" i="72"/>
  <c r="J859" i="72"/>
  <c r="J851" i="72"/>
  <c r="J843" i="72"/>
  <c r="J835" i="72"/>
  <c r="J827" i="72"/>
  <c r="J819" i="72"/>
  <c r="J811" i="72"/>
  <c r="J803" i="72"/>
  <c r="J795" i="72"/>
  <c r="J787" i="72"/>
  <c r="J779" i="72"/>
  <c r="J771" i="72"/>
  <c r="J763" i="72"/>
  <c r="J755" i="72"/>
  <c r="J747" i="72"/>
  <c r="J739" i="72"/>
  <c r="J731" i="72"/>
  <c r="J723" i="72"/>
  <c r="J715" i="72"/>
  <c r="J707" i="72"/>
  <c r="J699" i="72"/>
  <c r="J691" i="72"/>
  <c r="J683" i="72"/>
  <c r="J672" i="72"/>
  <c r="J656" i="72"/>
  <c r="J640" i="72"/>
  <c r="J624" i="72"/>
  <c r="J608" i="72"/>
  <c r="J592" i="72"/>
  <c r="J576" i="72"/>
  <c r="J560" i="72"/>
  <c r="J544" i="72"/>
  <c r="J528" i="72"/>
  <c r="J512" i="72"/>
  <c r="J496" i="72"/>
  <c r="J480" i="72"/>
  <c r="J464" i="72"/>
  <c r="J448" i="72"/>
  <c r="J432" i="72"/>
  <c r="J416" i="72"/>
  <c r="J400" i="72"/>
  <c r="J384" i="72"/>
  <c r="J368" i="72"/>
  <c r="J352" i="72"/>
  <c r="J336" i="72"/>
  <c r="J320" i="72"/>
  <c r="J304" i="72"/>
  <c r="J288" i="72"/>
  <c r="J272" i="72"/>
  <c r="J256" i="72"/>
  <c r="J240" i="72"/>
  <c r="J224" i="72"/>
  <c r="J208" i="72"/>
  <c r="J192" i="72"/>
  <c r="J160" i="72"/>
  <c r="J144" i="72"/>
  <c r="J128" i="72"/>
  <c r="J112" i="72"/>
  <c r="J96" i="72"/>
  <c r="J72" i="72"/>
  <c r="J40" i="72"/>
  <c r="J8" i="72"/>
  <c r="J122" i="72"/>
  <c r="J194" i="72"/>
  <c r="J210" i="72"/>
  <c r="J266" i="72"/>
  <c r="J282" i="72"/>
  <c r="J314" i="72"/>
  <c r="J330" i="72"/>
  <c r="J362" i="72"/>
  <c r="J442" i="72"/>
  <c r="J530" i="72"/>
  <c r="J602" i="72"/>
  <c r="J674" i="72"/>
  <c r="J123" i="72"/>
  <c r="J139" i="72"/>
  <c r="J195" i="72"/>
  <c r="J211" i="72"/>
  <c r="J283" i="72"/>
  <c r="J331" i="72"/>
  <c r="J363" i="72"/>
  <c r="J379" i="72"/>
  <c r="J387" i="72"/>
  <c r="J443" i="72"/>
  <c r="J459" i="72"/>
  <c r="J531" i="72"/>
  <c r="J547" i="72"/>
  <c r="J603" i="72"/>
  <c r="J619" i="72"/>
  <c r="J12" i="72"/>
  <c r="J60" i="72"/>
  <c r="J140" i="72"/>
  <c r="J212" i="72"/>
  <c r="J228" i="72"/>
  <c r="J284" i="72"/>
  <c r="J300" i="72"/>
  <c r="J332" i="72"/>
  <c r="J380" i="72"/>
  <c r="J388" i="72"/>
  <c r="J460" i="72"/>
  <c r="J548" i="72"/>
  <c r="J620" i="72"/>
  <c r="J13" i="72"/>
  <c r="J61" i="72"/>
  <c r="J14" i="72"/>
  <c r="J30" i="72"/>
  <c r="J62" i="72"/>
  <c r="J78" i="72"/>
  <c r="J49" i="72"/>
  <c r="J105" i="72"/>
  <c r="J121" i="72"/>
  <c r="J177" i="72"/>
  <c r="J193" i="72"/>
  <c r="J265" i="72"/>
  <c r="J313" i="72"/>
  <c r="J361" i="72"/>
  <c r="J425" i="72"/>
  <c r="J441" i="72"/>
  <c r="J513" i="72"/>
  <c r="J529" i="72"/>
  <c r="J585" i="72"/>
  <c r="J601" i="72"/>
  <c r="J657" i="72"/>
  <c r="J673" i="72"/>
  <c r="J906" i="72"/>
  <c r="J898" i="72"/>
  <c r="J890" i="72"/>
  <c r="J882" i="72"/>
  <c r="J874" i="72"/>
  <c r="J866" i="72"/>
  <c r="J858" i="72"/>
  <c r="J850" i="72"/>
  <c r="J842" i="72"/>
  <c r="J834" i="72"/>
  <c r="J826" i="72"/>
  <c r="J818" i="72"/>
  <c r="J810" i="72"/>
  <c r="J802" i="72"/>
  <c r="J794" i="72"/>
  <c r="J786" i="72"/>
  <c r="J778" i="72"/>
  <c r="J770" i="72"/>
  <c r="J762" i="72"/>
  <c r="J754" i="72"/>
  <c r="J746" i="72"/>
  <c r="J738" i="72"/>
  <c r="J730" i="72"/>
  <c r="J722" i="72"/>
  <c r="J714" i="72"/>
  <c r="J706" i="72"/>
  <c r="J698" i="72"/>
  <c r="J690" i="72"/>
  <c r="J682" i="72"/>
  <c r="J671" i="72"/>
  <c r="J655" i="72"/>
  <c r="J639" i="72"/>
  <c r="J623" i="72"/>
  <c r="J607" i="72"/>
  <c r="J591" i="72"/>
  <c r="J575" i="72"/>
  <c r="J559" i="72"/>
  <c r="J543" i="72"/>
  <c r="J527" i="72"/>
  <c r="J511" i="72"/>
  <c r="J495" i="72"/>
  <c r="J479" i="72"/>
  <c r="J463" i="72"/>
  <c r="J447" i="72"/>
  <c r="J431" i="72"/>
  <c r="J415" i="72"/>
  <c r="J399" i="72"/>
  <c r="J383" i="72"/>
  <c r="J367" i="72"/>
  <c r="J351" i="72"/>
  <c r="J335" i="72"/>
  <c r="J319" i="72"/>
  <c r="J303" i="72"/>
  <c r="J287" i="72"/>
  <c r="J271" i="72"/>
  <c r="J255" i="72"/>
  <c r="J239" i="72"/>
  <c r="J223" i="72"/>
  <c r="J207" i="72"/>
  <c r="J191" i="72"/>
  <c r="J175" i="72"/>
  <c r="J159" i="72"/>
  <c r="J143" i="72"/>
  <c r="J127" i="72"/>
  <c r="J111" i="72"/>
  <c r="J95" i="72"/>
  <c r="J71" i="72"/>
  <c r="J39" i="72"/>
  <c r="J7" i="72"/>
  <c r="I802" i="72"/>
  <c r="I690" i="72"/>
  <c r="I882" i="72"/>
  <c r="I738" i="72"/>
  <c r="I673" i="72"/>
  <c r="I866" i="72"/>
  <c r="I714" i="72"/>
  <c r="I906" i="72"/>
  <c r="I842" i="72"/>
  <c r="I818" i="72"/>
  <c r="I754" i="72"/>
  <c r="I3" i="72"/>
  <c r="I874" i="72"/>
  <c r="I810" i="72"/>
  <c r="I746" i="72"/>
  <c r="I682" i="72"/>
  <c r="I858" i="72"/>
  <c r="I794" i="72"/>
  <c r="I730" i="72"/>
  <c r="I850" i="72"/>
  <c r="I786" i="72"/>
  <c r="I722" i="72"/>
  <c r="I778" i="72"/>
  <c r="I898" i="72"/>
  <c r="I834" i="72"/>
  <c r="I770" i="72"/>
  <c r="I706" i="72"/>
  <c r="I890" i="72"/>
  <c r="I826" i="72"/>
  <c r="I762" i="72"/>
  <c r="I698" i="72"/>
  <c r="I907" i="72"/>
  <c r="I899" i="72"/>
  <c r="I891" i="72"/>
  <c r="I883" i="72"/>
  <c r="I875" i="72"/>
  <c r="I867" i="72"/>
  <c r="I859" i="72"/>
  <c r="I851" i="72"/>
  <c r="I843" i="72"/>
  <c r="I835" i="72"/>
  <c r="I827" i="72"/>
  <c r="I819" i="72"/>
  <c r="I811" i="72"/>
  <c r="I803" i="72"/>
  <c r="I795" i="72"/>
  <c r="I787" i="72"/>
  <c r="I779" i="72"/>
  <c r="I771" i="72"/>
  <c r="I763" i="72"/>
  <c r="I755" i="72"/>
  <c r="I747" i="72"/>
  <c r="I739" i="72"/>
  <c r="I731" i="72"/>
  <c r="I723" i="72"/>
  <c r="I715" i="72"/>
  <c r="I707" i="72"/>
  <c r="I699" i="72"/>
  <c r="I691" i="72"/>
  <c r="I683" i="72"/>
  <c r="I674" i="72"/>
  <c r="I665" i="72"/>
  <c r="I649" i="72"/>
  <c r="I633" i="72"/>
  <c r="I617" i="72"/>
  <c r="I601" i="72"/>
  <c r="I585" i="72"/>
  <c r="I569" i="72"/>
  <c r="I553" i="72"/>
  <c r="I537" i="72"/>
  <c r="I521" i="72"/>
  <c r="I505" i="72"/>
  <c r="I489" i="72"/>
  <c r="I473" i="72"/>
  <c r="I457" i="72"/>
  <c r="I441" i="72"/>
  <c r="I425" i="72"/>
  <c r="I409" i="72"/>
  <c r="I393" i="72"/>
  <c r="I377" i="72"/>
  <c r="I361" i="72"/>
  <c r="I345" i="72"/>
  <c r="I329" i="72"/>
  <c r="I313" i="72"/>
  <c r="I297" i="72"/>
  <c r="I281" i="72"/>
  <c r="I265" i="72"/>
  <c r="I249" i="72"/>
  <c r="I233" i="72"/>
  <c r="I217" i="72"/>
  <c r="I201" i="72"/>
  <c r="I185" i="72"/>
  <c r="I169" i="72"/>
  <c r="I153" i="72"/>
  <c r="I137" i="72"/>
  <c r="I121" i="72"/>
  <c r="I105" i="72"/>
  <c r="I89" i="72"/>
  <c r="I67" i="72"/>
  <c r="I19" i="72"/>
  <c r="I664" i="72"/>
  <c r="I648" i="72"/>
  <c r="I632" i="72"/>
  <c r="I616" i="72"/>
  <c r="I600" i="72"/>
  <c r="I584" i="72"/>
  <c r="I568" i="72"/>
  <c r="I552" i="72"/>
  <c r="I536" i="72"/>
  <c r="I520" i="72"/>
  <c r="I504" i="72"/>
  <c r="I488" i="72"/>
  <c r="I472" i="72"/>
  <c r="I456" i="72"/>
  <c r="I440" i="72"/>
  <c r="I424" i="72"/>
  <c r="I408" i="72"/>
  <c r="I392" i="72"/>
  <c r="I376" i="72"/>
  <c r="I360" i="72"/>
  <c r="I344" i="72"/>
  <c r="I328" i="72"/>
  <c r="I312" i="72"/>
  <c r="I296" i="72"/>
  <c r="I280" i="72"/>
  <c r="I264" i="72"/>
  <c r="I248" i="72"/>
  <c r="I232" i="72"/>
  <c r="I216" i="72"/>
  <c r="I200" i="72"/>
  <c r="I184" i="72"/>
  <c r="I168" i="72"/>
  <c r="I152" i="72"/>
  <c r="I136" i="72"/>
  <c r="I120" i="72"/>
  <c r="I104" i="72"/>
  <c r="I88" i="72"/>
  <c r="I65" i="72"/>
  <c r="I11" i="72"/>
  <c r="I905" i="72"/>
  <c r="I897" i="72"/>
  <c r="I889" i="72"/>
  <c r="I881" i="72"/>
  <c r="I873" i="72"/>
  <c r="I865" i="72"/>
  <c r="I857" i="72"/>
  <c r="I849" i="72"/>
  <c r="I841" i="72"/>
  <c r="I833" i="72"/>
  <c r="I825" i="72"/>
  <c r="I817" i="72"/>
  <c r="I809" i="72"/>
  <c r="I801" i="72"/>
  <c r="I793" i="72"/>
  <c r="I785" i="72"/>
  <c r="I777" i="72"/>
  <c r="I769" i="72"/>
  <c r="I761" i="72"/>
  <c r="I753" i="72"/>
  <c r="I745" i="72"/>
  <c r="I737" i="72"/>
  <c r="I729" i="72"/>
  <c r="I721" i="72"/>
  <c r="I713" i="72"/>
  <c r="I705" i="72"/>
  <c r="I697" i="72"/>
  <c r="I689" i="72"/>
  <c r="I681" i="72"/>
  <c r="I672" i="72"/>
  <c r="I659" i="72"/>
  <c r="I643" i="72"/>
  <c r="I627" i="72"/>
  <c r="I611" i="72"/>
  <c r="I595" i="72"/>
  <c r="I579" i="72"/>
  <c r="I563" i="72"/>
  <c r="I547" i="72"/>
  <c r="I531" i="72"/>
  <c r="I515" i="72"/>
  <c r="I499" i="72"/>
  <c r="I483" i="72"/>
  <c r="I467" i="72"/>
  <c r="I451" i="72"/>
  <c r="I435" i="72"/>
  <c r="I419" i="72"/>
  <c r="I403" i="72"/>
  <c r="I387" i="72"/>
  <c r="I371" i="72"/>
  <c r="I355" i="72"/>
  <c r="I339" i="72"/>
  <c r="I323" i="72"/>
  <c r="I307" i="72"/>
  <c r="I291" i="72"/>
  <c r="I275" i="72"/>
  <c r="I259" i="72"/>
  <c r="I243" i="72"/>
  <c r="I227" i="72"/>
  <c r="I211" i="72"/>
  <c r="I195" i="72"/>
  <c r="I179" i="72"/>
  <c r="I163" i="72"/>
  <c r="I147" i="72"/>
  <c r="I131" i="72"/>
  <c r="I115" i="72"/>
  <c r="I99" i="72"/>
  <c r="I83" i="72"/>
  <c r="I59" i="72"/>
  <c r="I5" i="72"/>
  <c r="I13" i="72"/>
  <c r="I21" i="72"/>
  <c r="I29" i="72"/>
  <c r="I37" i="72"/>
  <c r="I45" i="72"/>
  <c r="I53" i="72"/>
  <c r="I61" i="72"/>
  <c r="I69" i="72"/>
  <c r="I77" i="72"/>
  <c r="I85" i="72"/>
  <c r="I93" i="72"/>
  <c r="I101" i="72"/>
  <c r="I109" i="72"/>
  <c r="I117" i="72"/>
  <c r="I125" i="72"/>
  <c r="I133" i="72"/>
  <c r="I141" i="72"/>
  <c r="I149" i="72"/>
  <c r="I157" i="72"/>
  <c r="I165" i="72"/>
  <c r="I173" i="72"/>
  <c r="I181" i="72"/>
  <c r="I189" i="72"/>
  <c r="I197" i="72"/>
  <c r="I205" i="72"/>
  <c r="I213" i="72"/>
  <c r="I221" i="72"/>
  <c r="I229" i="72"/>
  <c r="I237" i="72"/>
  <c r="I245" i="72"/>
  <c r="I253" i="72"/>
  <c r="I261" i="72"/>
  <c r="I269" i="72"/>
  <c r="I277" i="72"/>
  <c r="I285" i="72"/>
  <c r="I293" i="72"/>
  <c r="I301" i="72"/>
  <c r="I309" i="72"/>
  <c r="I317" i="72"/>
  <c r="I325" i="72"/>
  <c r="I333" i="72"/>
  <c r="I341" i="72"/>
  <c r="I349" i="72"/>
  <c r="I357" i="72"/>
  <c r="I365" i="72"/>
  <c r="I373" i="72"/>
  <c r="I381" i="72"/>
  <c r="I389" i="72"/>
  <c r="I397" i="72"/>
  <c r="I405" i="72"/>
  <c r="I413" i="72"/>
  <c r="I421" i="72"/>
  <c r="I429" i="72"/>
  <c r="I437" i="72"/>
  <c r="I445" i="72"/>
  <c r="I453" i="72"/>
  <c r="I461" i="72"/>
  <c r="I469" i="72"/>
  <c r="I477" i="72"/>
  <c r="I485" i="72"/>
  <c r="I493" i="72"/>
  <c r="I501" i="72"/>
  <c r="I509" i="72"/>
  <c r="I517" i="72"/>
  <c r="I525" i="72"/>
  <c r="I533" i="72"/>
  <c r="I541" i="72"/>
  <c r="I549" i="72"/>
  <c r="I557" i="72"/>
  <c r="I565" i="72"/>
  <c r="I573" i="72"/>
  <c r="I581" i="72"/>
  <c r="I589" i="72"/>
  <c r="I597" i="72"/>
  <c r="I605" i="72"/>
  <c r="I613" i="72"/>
  <c r="I621" i="72"/>
  <c r="I629" i="72"/>
  <c r="I637" i="72"/>
  <c r="I645" i="72"/>
  <c r="I653" i="72"/>
  <c r="I661" i="72"/>
  <c r="I6" i="72"/>
  <c r="I14" i="72"/>
  <c r="I22" i="72"/>
  <c r="I30" i="72"/>
  <c r="I38" i="72"/>
  <c r="I46" i="72"/>
  <c r="I54" i="72"/>
  <c r="I62" i="72"/>
  <c r="I70" i="72"/>
  <c r="I78" i="72"/>
  <c r="I86" i="72"/>
  <c r="I94" i="72"/>
  <c r="I102" i="72"/>
  <c r="I110" i="72"/>
  <c r="I118" i="72"/>
  <c r="I126" i="72"/>
  <c r="I134" i="72"/>
  <c r="I142" i="72"/>
  <c r="I150" i="72"/>
  <c r="I158" i="72"/>
  <c r="I166" i="72"/>
  <c r="I174" i="72"/>
  <c r="I182" i="72"/>
  <c r="I190" i="72"/>
  <c r="I198" i="72"/>
  <c r="I206" i="72"/>
  <c r="I214" i="72"/>
  <c r="I222" i="72"/>
  <c r="I230" i="72"/>
  <c r="I238" i="72"/>
  <c r="I246" i="72"/>
  <c r="I254" i="72"/>
  <c r="I262" i="72"/>
  <c r="I270" i="72"/>
  <c r="I278" i="72"/>
  <c r="I286" i="72"/>
  <c r="I294" i="72"/>
  <c r="I302" i="72"/>
  <c r="I310" i="72"/>
  <c r="I318" i="72"/>
  <c r="I326" i="72"/>
  <c r="I334" i="72"/>
  <c r="I342" i="72"/>
  <c r="I350" i="72"/>
  <c r="I358" i="72"/>
  <c r="I366" i="72"/>
  <c r="I374" i="72"/>
  <c r="I382" i="72"/>
  <c r="I390" i="72"/>
  <c r="I398" i="72"/>
  <c r="I406" i="72"/>
  <c r="I414" i="72"/>
  <c r="I422" i="72"/>
  <c r="I430" i="72"/>
  <c r="I438" i="72"/>
  <c r="I446" i="72"/>
  <c r="I454" i="72"/>
  <c r="I462" i="72"/>
  <c r="I470" i="72"/>
  <c r="I478" i="72"/>
  <c r="I486" i="72"/>
  <c r="I494" i="72"/>
  <c r="I502" i="72"/>
  <c r="I510" i="72"/>
  <c r="I518" i="72"/>
  <c r="I526" i="72"/>
  <c r="I534" i="72"/>
  <c r="I542" i="72"/>
  <c r="I550" i="72"/>
  <c r="I558" i="72"/>
  <c r="I566" i="72"/>
  <c r="I574" i="72"/>
  <c r="I582" i="72"/>
  <c r="I590" i="72"/>
  <c r="I598" i="72"/>
  <c r="I606" i="72"/>
  <c r="I614" i="72"/>
  <c r="I622" i="72"/>
  <c r="I630" i="72"/>
  <c r="I638" i="72"/>
  <c r="I646" i="72"/>
  <c r="I654" i="72"/>
  <c r="I662" i="72"/>
  <c r="I7" i="72"/>
  <c r="I15" i="72"/>
  <c r="I23" i="72"/>
  <c r="I31" i="72"/>
  <c r="I39" i="72"/>
  <c r="I47" i="72"/>
  <c r="I55" i="72"/>
  <c r="I63" i="72"/>
  <c r="I71" i="72"/>
  <c r="I79" i="72"/>
  <c r="I87" i="72"/>
  <c r="I95" i="72"/>
  <c r="I103" i="72"/>
  <c r="I111" i="72"/>
  <c r="I119" i="72"/>
  <c r="I127" i="72"/>
  <c r="I135" i="72"/>
  <c r="I143" i="72"/>
  <c r="I151" i="72"/>
  <c r="I159" i="72"/>
  <c r="I167" i="72"/>
  <c r="I175" i="72"/>
  <c r="I183" i="72"/>
  <c r="I191" i="72"/>
  <c r="I199" i="72"/>
  <c r="I207" i="72"/>
  <c r="I215" i="72"/>
  <c r="I223" i="72"/>
  <c r="I231" i="72"/>
  <c r="I239" i="72"/>
  <c r="I247" i="72"/>
  <c r="I255" i="72"/>
  <c r="I263" i="72"/>
  <c r="I271" i="72"/>
  <c r="I279" i="72"/>
  <c r="I287" i="72"/>
  <c r="I295" i="72"/>
  <c r="I303" i="72"/>
  <c r="I311" i="72"/>
  <c r="I319" i="72"/>
  <c r="I327" i="72"/>
  <c r="I335" i="72"/>
  <c r="I343" i="72"/>
  <c r="I351" i="72"/>
  <c r="I359" i="72"/>
  <c r="I367" i="72"/>
  <c r="I375" i="72"/>
  <c r="I383" i="72"/>
  <c r="I391" i="72"/>
  <c r="I399" i="72"/>
  <c r="I407" i="72"/>
  <c r="I415" i="72"/>
  <c r="I423" i="72"/>
  <c r="I431" i="72"/>
  <c r="I439" i="72"/>
  <c r="I447" i="72"/>
  <c r="I455" i="72"/>
  <c r="I463" i="72"/>
  <c r="I471" i="72"/>
  <c r="I479" i="72"/>
  <c r="I487" i="72"/>
  <c r="I495" i="72"/>
  <c r="I503" i="72"/>
  <c r="I511" i="72"/>
  <c r="I519" i="72"/>
  <c r="I527" i="72"/>
  <c r="I535" i="72"/>
  <c r="I543" i="72"/>
  <c r="I551" i="72"/>
  <c r="I559" i="72"/>
  <c r="I567" i="72"/>
  <c r="I575" i="72"/>
  <c r="I583" i="72"/>
  <c r="I591" i="72"/>
  <c r="I599" i="72"/>
  <c r="I607" i="72"/>
  <c r="I615" i="72"/>
  <c r="I623" i="72"/>
  <c r="I631" i="72"/>
  <c r="I639" i="72"/>
  <c r="I647" i="72"/>
  <c r="I655" i="72"/>
  <c r="I663" i="72"/>
  <c r="I8" i="72"/>
  <c r="I16" i="72"/>
  <c r="I24" i="72"/>
  <c r="I32" i="72"/>
  <c r="I40" i="72"/>
  <c r="I48" i="72"/>
  <c r="I56" i="72"/>
  <c r="I64" i="72"/>
  <c r="I72" i="72"/>
  <c r="I9" i="72"/>
  <c r="I17" i="72"/>
  <c r="I25" i="72"/>
  <c r="I33" i="72"/>
  <c r="I41" i="72"/>
  <c r="I49" i="72"/>
  <c r="I2" i="72"/>
  <c r="I10" i="72"/>
  <c r="I18" i="72"/>
  <c r="I26" i="72"/>
  <c r="I34" i="72"/>
  <c r="I42" i="72"/>
  <c r="I50" i="72"/>
  <c r="I58" i="72"/>
  <c r="I66" i="72"/>
  <c r="I74" i="72"/>
  <c r="I4" i="72"/>
  <c r="I12" i="72"/>
  <c r="I20" i="72"/>
  <c r="I28" i="72"/>
  <c r="I36" i="72"/>
  <c r="I44" i="72"/>
  <c r="I52" i="72"/>
  <c r="I60" i="72"/>
  <c r="I68" i="72"/>
  <c r="I76" i="72"/>
  <c r="I84" i="72"/>
  <c r="I92" i="72"/>
  <c r="I100" i="72"/>
  <c r="I108" i="72"/>
  <c r="I116" i="72"/>
  <c r="I124" i="72"/>
  <c r="I132" i="72"/>
  <c r="I140" i="72"/>
  <c r="I148" i="72"/>
  <c r="I156" i="72"/>
  <c r="I164" i="72"/>
  <c r="I172" i="72"/>
  <c r="I180" i="72"/>
  <c r="I188" i="72"/>
  <c r="I196" i="72"/>
  <c r="I204" i="72"/>
  <c r="I212" i="72"/>
  <c r="I220" i="72"/>
  <c r="I228" i="72"/>
  <c r="I236" i="72"/>
  <c r="I244" i="72"/>
  <c r="I252" i="72"/>
  <c r="I260" i="72"/>
  <c r="I268" i="72"/>
  <c r="I276" i="72"/>
  <c r="I284" i="72"/>
  <c r="I292" i="72"/>
  <c r="I300" i="72"/>
  <c r="I308" i="72"/>
  <c r="I316" i="72"/>
  <c r="I324" i="72"/>
  <c r="I332" i="72"/>
  <c r="I340" i="72"/>
  <c r="I348" i="72"/>
  <c r="I356" i="72"/>
  <c r="I364" i="72"/>
  <c r="I372" i="72"/>
  <c r="I380" i="72"/>
  <c r="I388" i="72"/>
  <c r="I396" i="72"/>
  <c r="I404" i="72"/>
  <c r="I412" i="72"/>
  <c r="I420" i="72"/>
  <c r="I428" i="72"/>
  <c r="I436" i="72"/>
  <c r="I444" i="72"/>
  <c r="I452" i="72"/>
  <c r="I460" i="72"/>
  <c r="I468" i="72"/>
  <c r="I476" i="72"/>
  <c r="I484" i="72"/>
  <c r="I492" i="72"/>
  <c r="I500" i="72"/>
  <c r="I508" i="72"/>
  <c r="I516" i="72"/>
  <c r="I524" i="72"/>
  <c r="I532" i="72"/>
  <c r="I540" i="72"/>
  <c r="I548" i="72"/>
  <c r="I556" i="72"/>
  <c r="I564" i="72"/>
  <c r="I572" i="72"/>
  <c r="I580" i="72"/>
  <c r="I588" i="72"/>
  <c r="I596" i="72"/>
  <c r="I604" i="72"/>
  <c r="I612" i="72"/>
  <c r="I620" i="72"/>
  <c r="I628" i="72"/>
  <c r="I636" i="72"/>
  <c r="I644" i="72"/>
  <c r="I652" i="72"/>
  <c r="I660" i="72"/>
  <c r="I668" i="72"/>
  <c r="I676" i="72"/>
  <c r="I904" i="72"/>
  <c r="I896" i="72"/>
  <c r="I888" i="72"/>
  <c r="I880" i="72"/>
  <c r="I872" i="72"/>
  <c r="I864" i="72"/>
  <c r="I856" i="72"/>
  <c r="I848" i="72"/>
  <c r="I840" i="72"/>
  <c r="I832" i="72"/>
  <c r="I824" i="72"/>
  <c r="I816" i="72"/>
  <c r="I808" i="72"/>
  <c r="I800" i="72"/>
  <c r="I792" i="72"/>
  <c r="I784" i="72"/>
  <c r="I776" i="72"/>
  <c r="I768" i="72"/>
  <c r="I760" i="72"/>
  <c r="I752" i="72"/>
  <c r="I744" i="72"/>
  <c r="I736" i="72"/>
  <c r="I728" i="72"/>
  <c r="I720" i="72"/>
  <c r="I712" i="72"/>
  <c r="I704" i="72"/>
  <c r="I696" i="72"/>
  <c r="I688" i="72"/>
  <c r="I680" i="72"/>
  <c r="I671" i="72"/>
  <c r="I658" i="72"/>
  <c r="I642" i="72"/>
  <c r="I626" i="72"/>
  <c r="I610" i="72"/>
  <c r="I594" i="72"/>
  <c r="I578" i="72"/>
  <c r="I562" i="72"/>
  <c r="I546" i="72"/>
  <c r="I530" i="72"/>
  <c r="I514" i="72"/>
  <c r="I498" i="72"/>
  <c r="I482" i="72"/>
  <c r="I466" i="72"/>
  <c r="I450" i="72"/>
  <c r="I434" i="72"/>
  <c r="I418" i="72"/>
  <c r="I402" i="72"/>
  <c r="I386" i="72"/>
  <c r="I370" i="72"/>
  <c r="I354" i="72"/>
  <c r="I338" i="72"/>
  <c r="I322" i="72"/>
  <c r="I306" i="72"/>
  <c r="I290" i="72"/>
  <c r="I274" i="72"/>
  <c r="I258" i="72"/>
  <c r="I242" i="72"/>
  <c r="I226" i="72"/>
  <c r="I210" i="72"/>
  <c r="I194" i="72"/>
  <c r="I178" i="72"/>
  <c r="I162" i="72"/>
  <c r="I146" i="72"/>
  <c r="I130" i="72"/>
  <c r="I114" i="72"/>
  <c r="I98" i="72"/>
  <c r="I82" i="72"/>
  <c r="I57" i="72"/>
  <c r="I903" i="72"/>
  <c r="I895" i="72"/>
  <c r="I887" i="72"/>
  <c r="I879" i="72"/>
  <c r="I871" i="72"/>
  <c r="I863" i="72"/>
  <c r="I855" i="72"/>
  <c r="I847" i="72"/>
  <c r="I839" i="72"/>
  <c r="I831" i="72"/>
  <c r="I823" i="72"/>
  <c r="I815" i="72"/>
  <c r="I807" i="72"/>
  <c r="I799" i="72"/>
  <c r="I791" i="72"/>
  <c r="I783" i="72"/>
  <c r="I775" i="72"/>
  <c r="I767" i="72"/>
  <c r="I759" i="72"/>
  <c r="I751" i="72"/>
  <c r="I743" i="72"/>
  <c r="I735" i="72"/>
  <c r="I727" i="72"/>
  <c r="I719" i="72"/>
  <c r="I711" i="72"/>
  <c r="I703" i="72"/>
  <c r="I695" i="72"/>
  <c r="I687" i="72"/>
  <c r="I679" i="72"/>
  <c r="I670" i="72"/>
  <c r="I657" i="72"/>
  <c r="I641" i="72"/>
  <c r="I625" i="72"/>
  <c r="I609" i="72"/>
  <c r="I593" i="72"/>
  <c r="I577" i="72"/>
  <c r="I561" i="72"/>
  <c r="I545" i="72"/>
  <c r="I529" i="72"/>
  <c r="I513" i="72"/>
  <c r="I497" i="72"/>
  <c r="I481" i="72"/>
  <c r="I465" i="72"/>
  <c r="I449" i="72"/>
  <c r="I433" i="72"/>
  <c r="I417" i="72"/>
  <c r="I401" i="72"/>
  <c r="I385" i="72"/>
  <c r="I369" i="72"/>
  <c r="I353" i="72"/>
  <c r="I337" i="72"/>
  <c r="I321" i="72"/>
  <c r="I305" i="72"/>
  <c r="I289" i="72"/>
  <c r="I273" i="72"/>
  <c r="I257" i="72"/>
  <c r="I241" i="72"/>
  <c r="I225" i="72"/>
  <c r="I209" i="72"/>
  <c r="I193" i="72"/>
  <c r="I177" i="72"/>
  <c r="I161" i="72"/>
  <c r="I145" i="72"/>
  <c r="I129" i="72"/>
  <c r="I113" i="72"/>
  <c r="I97" i="72"/>
  <c r="I81" i="72"/>
  <c r="I51" i="72"/>
  <c r="I902" i="72"/>
  <c r="I894" i="72"/>
  <c r="I886" i="72"/>
  <c r="I878" i="72"/>
  <c r="I870" i="72"/>
  <c r="I862" i="72"/>
  <c r="I854" i="72"/>
  <c r="I846" i="72"/>
  <c r="I838" i="72"/>
  <c r="I830" i="72"/>
  <c r="I822" i="72"/>
  <c r="I814" i="72"/>
  <c r="I806" i="72"/>
  <c r="I798" i="72"/>
  <c r="I790" i="72"/>
  <c r="I782" i="72"/>
  <c r="I774" i="72"/>
  <c r="I766" i="72"/>
  <c r="I758" i="72"/>
  <c r="I750" i="72"/>
  <c r="I742" i="72"/>
  <c r="I734" i="72"/>
  <c r="I726" i="72"/>
  <c r="I718" i="72"/>
  <c r="I710" i="72"/>
  <c r="I702" i="72"/>
  <c r="I694" i="72"/>
  <c r="I686" i="72"/>
  <c r="I678" i="72"/>
  <c r="I669" i="72"/>
  <c r="I656" i="72"/>
  <c r="I640" i="72"/>
  <c r="I624" i="72"/>
  <c r="I608" i="72"/>
  <c r="I592" i="72"/>
  <c r="I576" i="72"/>
  <c r="I560" i="72"/>
  <c r="I544" i="72"/>
  <c r="I528" i="72"/>
  <c r="I512" i="72"/>
  <c r="I496" i="72"/>
  <c r="I480" i="72"/>
  <c r="I464" i="72"/>
  <c r="I448" i="72"/>
  <c r="I432" i="72"/>
  <c r="I416" i="72"/>
  <c r="I400" i="72"/>
  <c r="I384" i="72"/>
  <c r="I368" i="72"/>
  <c r="I352" i="72"/>
  <c r="I336" i="72"/>
  <c r="I320" i="72"/>
  <c r="I304" i="72"/>
  <c r="I288" i="72"/>
  <c r="I272" i="72"/>
  <c r="I256" i="72"/>
  <c r="I240" i="72"/>
  <c r="I224" i="72"/>
  <c r="I208" i="72"/>
  <c r="I192" i="72"/>
  <c r="I176" i="72"/>
  <c r="I160" i="72"/>
  <c r="I144" i="72"/>
  <c r="I128" i="72"/>
  <c r="I112" i="72"/>
  <c r="I96" i="72"/>
  <c r="I80" i="72"/>
  <c r="I43" i="72"/>
  <c r="I901" i="72"/>
  <c r="I893" i="72"/>
  <c r="I885" i="72"/>
  <c r="I877" i="72"/>
  <c r="I869" i="72"/>
  <c r="I861" i="72"/>
  <c r="I853" i="72"/>
  <c r="I845" i="72"/>
  <c r="I837" i="72"/>
  <c r="I829" i="72"/>
  <c r="I821" i="72"/>
  <c r="I813" i="72"/>
  <c r="I805" i="72"/>
  <c r="I797" i="72"/>
  <c r="I789" i="72"/>
  <c r="I781" i="72"/>
  <c r="I773" i="72"/>
  <c r="I765" i="72"/>
  <c r="I757" i="72"/>
  <c r="I749" i="72"/>
  <c r="I741" i="72"/>
  <c r="I733" i="72"/>
  <c r="I725" i="72"/>
  <c r="I717" i="72"/>
  <c r="I709" i="72"/>
  <c r="I701" i="72"/>
  <c r="I693" i="72"/>
  <c r="I685" i="72"/>
  <c r="I677" i="72"/>
  <c r="I667" i="72"/>
  <c r="I651" i="72"/>
  <c r="I635" i="72"/>
  <c r="I619" i="72"/>
  <c r="I603" i="72"/>
  <c r="I587" i="72"/>
  <c r="I571" i="72"/>
  <c r="I555" i="72"/>
  <c r="I539" i="72"/>
  <c r="I523" i="72"/>
  <c r="I507" i="72"/>
  <c r="I491" i="72"/>
  <c r="I475" i="72"/>
  <c r="I459" i="72"/>
  <c r="I443" i="72"/>
  <c r="I427" i="72"/>
  <c r="I411" i="72"/>
  <c r="I395" i="72"/>
  <c r="I379" i="72"/>
  <c r="I363" i="72"/>
  <c r="I347" i="72"/>
  <c r="I331" i="72"/>
  <c r="I315" i="72"/>
  <c r="I299" i="72"/>
  <c r="I283" i="72"/>
  <c r="I267" i="72"/>
  <c r="I251" i="72"/>
  <c r="I235" i="72"/>
  <c r="I219" i="72"/>
  <c r="I203" i="72"/>
  <c r="I187" i="72"/>
  <c r="I171" i="72"/>
  <c r="I155" i="72"/>
  <c r="I139" i="72"/>
  <c r="I123" i="72"/>
  <c r="I107" i="72"/>
  <c r="I91" i="72"/>
  <c r="I75" i="72"/>
  <c r="I35" i="72"/>
  <c r="I908" i="72"/>
  <c r="I900" i="72"/>
  <c r="I892" i="72"/>
  <c r="I884" i="72"/>
  <c r="I876" i="72"/>
  <c r="I868" i="72"/>
  <c r="I860" i="72"/>
  <c r="I852" i="72"/>
  <c r="I844" i="72"/>
  <c r="I836" i="72"/>
  <c r="I828" i="72"/>
  <c r="I820" i="72"/>
  <c r="I812" i="72"/>
  <c r="I804" i="72"/>
  <c r="I796" i="72"/>
  <c r="I788" i="72"/>
  <c r="I780" i="72"/>
  <c r="I772" i="72"/>
  <c r="I764" i="72"/>
  <c r="I756" i="72"/>
  <c r="I748" i="72"/>
  <c r="I740" i="72"/>
  <c r="I732" i="72"/>
  <c r="I724" i="72"/>
  <c r="I716" i="72"/>
  <c r="I708" i="72"/>
  <c r="I700" i="72"/>
  <c r="I692" i="72"/>
  <c r="I684" i="72"/>
  <c r="I675" i="72"/>
  <c r="I666" i="72"/>
  <c r="I650" i="72"/>
  <c r="I634" i="72"/>
  <c r="I618" i="72"/>
  <c r="I602" i="72"/>
  <c r="I586" i="72"/>
  <c r="I570" i="72"/>
  <c r="I554" i="72"/>
  <c r="I538" i="72"/>
  <c r="I522" i="72"/>
  <c r="I506" i="72"/>
  <c r="I490" i="72"/>
  <c r="I474" i="72"/>
  <c r="I458" i="72"/>
  <c r="I442" i="72"/>
  <c r="I426" i="72"/>
  <c r="I410" i="72"/>
  <c r="I394" i="72"/>
  <c r="I378" i="72"/>
  <c r="I362" i="72"/>
  <c r="I346" i="72"/>
  <c r="I330" i="72"/>
  <c r="I314" i="72"/>
  <c r="I298" i="72"/>
  <c r="I282" i="72"/>
  <c r="I266" i="72"/>
  <c r="I250" i="72"/>
  <c r="I234" i="72"/>
  <c r="I218" i="72"/>
  <c r="I202" i="72"/>
  <c r="I186" i="72"/>
  <c r="I170" i="72"/>
  <c r="I154" i="72"/>
  <c r="I138" i="72"/>
  <c r="I122" i="72"/>
  <c r="I106" i="72"/>
  <c r="I90" i="72"/>
  <c r="I73" i="72"/>
  <c r="I27" i="72"/>
  <c r="E869" i="72"/>
  <c r="F47" i="71"/>
  <c r="F39" i="71"/>
  <c r="F31" i="71"/>
  <c r="F23" i="71"/>
  <c r="F15" i="71"/>
  <c r="F7" i="71"/>
  <c r="F52" i="71"/>
  <c r="F44" i="71"/>
  <c r="F36" i="71"/>
  <c r="F28" i="71"/>
  <c r="F20" i="71"/>
  <c r="F12" i="71"/>
  <c r="F4" i="71"/>
  <c r="F54" i="71"/>
  <c r="F46" i="71"/>
  <c r="F38" i="71"/>
  <c r="F30" i="71"/>
  <c r="F22" i="71"/>
  <c r="F14" i="71"/>
  <c r="F6" i="71"/>
  <c r="F51" i="71"/>
  <c r="F43" i="71"/>
  <c r="F35" i="71"/>
  <c r="F27" i="71"/>
  <c r="F19" i="71"/>
  <c r="F11" i="71"/>
  <c r="F3" i="71"/>
  <c r="F53" i="71"/>
  <c r="F45" i="71"/>
  <c r="F37" i="71"/>
  <c r="F29" i="71"/>
  <c r="F21" i="71"/>
  <c r="F13" i="71"/>
  <c r="F5" i="71"/>
  <c r="F50" i="71"/>
  <c r="F42" i="71"/>
  <c r="F34" i="71"/>
  <c r="F26" i="71"/>
  <c r="F18" i="71"/>
  <c r="F10" i="71"/>
  <c r="E879" i="72"/>
  <c r="E884" i="72"/>
  <c r="E906" i="72"/>
  <c r="E897" i="72"/>
  <c r="E888" i="72"/>
  <c r="E907" i="72"/>
  <c r="E898" i="72"/>
  <c r="E889" i="72"/>
  <c r="E880" i="72"/>
  <c r="E871" i="72"/>
  <c r="E861" i="72"/>
  <c r="E851" i="72"/>
  <c r="E837" i="72"/>
  <c r="E826" i="72"/>
  <c r="E812" i="72"/>
  <c r="E796" i="72"/>
  <c r="E780" i="72"/>
  <c r="E764" i="72"/>
  <c r="E748" i="72"/>
  <c r="E732" i="72"/>
  <c r="E716" i="72"/>
  <c r="E684" i="72"/>
  <c r="E620" i="72"/>
  <c r="E556" i="72"/>
  <c r="E850" i="72"/>
  <c r="E836" i="72"/>
  <c r="E825" i="72"/>
  <c r="E811" i="72"/>
  <c r="E795" i="72"/>
  <c r="E779" i="72"/>
  <c r="E763" i="72"/>
  <c r="E747" i="72"/>
  <c r="E731" i="72"/>
  <c r="E713" i="72"/>
  <c r="E676" i="72"/>
  <c r="E612" i="72"/>
  <c r="E548" i="72"/>
  <c r="F2" i="72"/>
  <c r="G2" i="72" s="1"/>
  <c r="F10" i="72"/>
  <c r="G10" i="72" s="1"/>
  <c r="F18" i="72"/>
  <c r="G18" i="72" s="1"/>
  <c r="F26" i="72"/>
  <c r="G26" i="72" s="1"/>
  <c r="F34" i="72"/>
  <c r="G34" i="72" s="1"/>
  <c r="F42" i="72"/>
  <c r="G42" i="72" s="1"/>
  <c r="F50" i="72"/>
  <c r="G50" i="72" s="1"/>
  <c r="F58" i="72"/>
  <c r="G58" i="72" s="1"/>
  <c r="F66" i="72"/>
  <c r="G66" i="72" s="1"/>
  <c r="F74" i="72"/>
  <c r="G74" i="72" s="1"/>
  <c r="F82" i="72"/>
  <c r="G82" i="72" s="1"/>
  <c r="F90" i="72"/>
  <c r="G90" i="72" s="1"/>
  <c r="F98" i="72"/>
  <c r="G98" i="72" s="1"/>
  <c r="F106" i="72"/>
  <c r="G106" i="72" s="1"/>
  <c r="F114" i="72"/>
  <c r="G114" i="72" s="1"/>
  <c r="F122" i="72"/>
  <c r="G122" i="72" s="1"/>
  <c r="F130" i="72"/>
  <c r="G130" i="72" s="1"/>
  <c r="F138" i="72"/>
  <c r="G138" i="72" s="1"/>
  <c r="F146" i="72"/>
  <c r="G146" i="72" s="1"/>
  <c r="F154" i="72"/>
  <c r="G154" i="72" s="1"/>
  <c r="F162" i="72"/>
  <c r="G162" i="72" s="1"/>
  <c r="F170" i="72"/>
  <c r="G170" i="72" s="1"/>
  <c r="F178" i="72"/>
  <c r="G178" i="72" s="1"/>
  <c r="F186" i="72"/>
  <c r="G186" i="72" s="1"/>
  <c r="F194" i="72"/>
  <c r="G194" i="72" s="1"/>
  <c r="F202" i="72"/>
  <c r="G202" i="72" s="1"/>
  <c r="F210" i="72"/>
  <c r="G210" i="72" s="1"/>
  <c r="F218" i="72"/>
  <c r="G218" i="72" s="1"/>
  <c r="F226" i="72"/>
  <c r="G226" i="72" s="1"/>
  <c r="F234" i="72"/>
  <c r="G234" i="72" s="1"/>
  <c r="F242" i="72"/>
  <c r="G242" i="72" s="1"/>
  <c r="F250" i="72"/>
  <c r="G250" i="72" s="1"/>
  <c r="F258" i="72"/>
  <c r="G258" i="72" s="1"/>
  <c r="F266" i="72"/>
  <c r="G266" i="72" s="1"/>
  <c r="F274" i="72"/>
  <c r="G274" i="72" s="1"/>
  <c r="F282" i="72"/>
  <c r="G282" i="72" s="1"/>
  <c r="F290" i="72"/>
  <c r="G290" i="72" s="1"/>
  <c r="F298" i="72"/>
  <c r="G298" i="72" s="1"/>
  <c r="F306" i="72"/>
  <c r="G306" i="72" s="1"/>
  <c r="F314" i="72"/>
  <c r="G314" i="72" s="1"/>
  <c r="F322" i="72"/>
  <c r="G322" i="72" s="1"/>
  <c r="F330" i="72"/>
  <c r="G330" i="72" s="1"/>
  <c r="F338" i="72"/>
  <c r="G338" i="72" s="1"/>
  <c r="F346" i="72"/>
  <c r="G346" i="72" s="1"/>
  <c r="F354" i="72"/>
  <c r="G354" i="72" s="1"/>
  <c r="F362" i="72"/>
  <c r="G362" i="72" s="1"/>
  <c r="F370" i="72"/>
  <c r="G370" i="72" s="1"/>
  <c r="F378" i="72"/>
  <c r="G378" i="72" s="1"/>
  <c r="F386" i="72"/>
  <c r="G386" i="72" s="1"/>
  <c r="F394" i="72"/>
  <c r="G394" i="72" s="1"/>
  <c r="F402" i="72"/>
  <c r="G402" i="72" s="1"/>
  <c r="F410" i="72"/>
  <c r="G410" i="72" s="1"/>
  <c r="F418" i="72"/>
  <c r="G418" i="72" s="1"/>
  <c r="F426" i="72"/>
  <c r="G426" i="72" s="1"/>
  <c r="F434" i="72"/>
  <c r="G434" i="72" s="1"/>
  <c r="F442" i="72"/>
  <c r="G442" i="72" s="1"/>
  <c r="F450" i="72"/>
  <c r="G450" i="72" s="1"/>
  <c r="F458" i="72"/>
  <c r="G458" i="72" s="1"/>
  <c r="F466" i="72"/>
  <c r="G466" i="72" s="1"/>
  <c r="F474" i="72"/>
  <c r="G474" i="72" s="1"/>
  <c r="F482" i="72"/>
  <c r="G482" i="72" s="1"/>
  <c r="F490" i="72"/>
  <c r="G490" i="72" s="1"/>
  <c r="F498" i="72"/>
  <c r="G498" i="72" s="1"/>
  <c r="F506" i="72"/>
  <c r="G506" i="72" s="1"/>
  <c r="F514" i="72"/>
  <c r="G514" i="72" s="1"/>
  <c r="F522" i="72"/>
  <c r="G522" i="72" s="1"/>
  <c r="F530" i="72"/>
  <c r="G530" i="72" s="1"/>
  <c r="F538" i="72"/>
  <c r="G538" i="72" s="1"/>
  <c r="F546" i="72"/>
  <c r="G546" i="72" s="1"/>
  <c r="F554" i="72"/>
  <c r="G554" i="72" s="1"/>
  <c r="F562" i="72"/>
  <c r="G562" i="72" s="1"/>
  <c r="F570" i="72"/>
  <c r="G570" i="72" s="1"/>
  <c r="F578" i="72"/>
  <c r="G578" i="72" s="1"/>
  <c r="F586" i="72"/>
  <c r="G586" i="72" s="1"/>
  <c r="F594" i="72"/>
  <c r="G594" i="72" s="1"/>
  <c r="F602" i="72"/>
  <c r="G602" i="72" s="1"/>
  <c r="F610" i="72"/>
  <c r="G610" i="72" s="1"/>
  <c r="F618" i="72"/>
  <c r="G618" i="72" s="1"/>
  <c r="F626" i="72"/>
  <c r="G626" i="72" s="1"/>
  <c r="F634" i="72"/>
  <c r="G634" i="72" s="1"/>
  <c r="F642" i="72"/>
  <c r="G642" i="72" s="1"/>
  <c r="F650" i="72"/>
  <c r="G650" i="72" s="1"/>
  <c r="F658" i="72"/>
  <c r="G658" i="72" s="1"/>
  <c r="F666" i="72"/>
  <c r="G666" i="72" s="1"/>
  <c r="F674" i="72"/>
  <c r="G674" i="72" s="1"/>
  <c r="F3" i="72"/>
  <c r="G3" i="72" s="1"/>
  <c r="F11" i="72"/>
  <c r="G11" i="72" s="1"/>
  <c r="F19" i="72"/>
  <c r="G19" i="72" s="1"/>
  <c r="F27" i="72"/>
  <c r="G27" i="72" s="1"/>
  <c r="F35" i="72"/>
  <c r="G35" i="72" s="1"/>
  <c r="F43" i="72"/>
  <c r="G43" i="72" s="1"/>
  <c r="F51" i="72"/>
  <c r="G51" i="72" s="1"/>
  <c r="F59" i="72"/>
  <c r="G59" i="72" s="1"/>
  <c r="F67" i="72"/>
  <c r="G67" i="72" s="1"/>
  <c r="F75" i="72"/>
  <c r="G75" i="72" s="1"/>
  <c r="F83" i="72"/>
  <c r="G83" i="72" s="1"/>
  <c r="F91" i="72"/>
  <c r="G91" i="72" s="1"/>
  <c r="F99" i="72"/>
  <c r="G99" i="72" s="1"/>
  <c r="F107" i="72"/>
  <c r="G107" i="72" s="1"/>
  <c r="F115" i="72"/>
  <c r="G115" i="72" s="1"/>
  <c r="F123" i="72"/>
  <c r="G123" i="72" s="1"/>
  <c r="F131" i="72"/>
  <c r="G131" i="72" s="1"/>
  <c r="F139" i="72"/>
  <c r="G139" i="72" s="1"/>
  <c r="F147" i="72"/>
  <c r="G147" i="72" s="1"/>
  <c r="F155" i="72"/>
  <c r="G155" i="72" s="1"/>
  <c r="F163" i="72"/>
  <c r="G163" i="72" s="1"/>
  <c r="F171" i="72"/>
  <c r="G171" i="72" s="1"/>
  <c r="F179" i="72"/>
  <c r="G179" i="72" s="1"/>
  <c r="F187" i="72"/>
  <c r="G187" i="72" s="1"/>
  <c r="F195" i="72"/>
  <c r="G195" i="72" s="1"/>
  <c r="F203" i="72"/>
  <c r="G203" i="72" s="1"/>
  <c r="F211" i="72"/>
  <c r="G211" i="72" s="1"/>
  <c r="F219" i="72"/>
  <c r="G219" i="72" s="1"/>
  <c r="F227" i="72"/>
  <c r="G227" i="72" s="1"/>
  <c r="F235" i="72"/>
  <c r="G235" i="72" s="1"/>
  <c r="F243" i="72"/>
  <c r="G243" i="72" s="1"/>
  <c r="F251" i="72"/>
  <c r="G251" i="72" s="1"/>
  <c r="F259" i="72"/>
  <c r="G259" i="72" s="1"/>
  <c r="F267" i="72"/>
  <c r="G267" i="72" s="1"/>
  <c r="F275" i="72"/>
  <c r="G275" i="72" s="1"/>
  <c r="F283" i="72"/>
  <c r="G283" i="72" s="1"/>
  <c r="F291" i="72"/>
  <c r="G291" i="72" s="1"/>
  <c r="F299" i="72"/>
  <c r="G299" i="72" s="1"/>
  <c r="F307" i="72"/>
  <c r="G307" i="72" s="1"/>
  <c r="F315" i="72"/>
  <c r="G315" i="72" s="1"/>
  <c r="F323" i="72"/>
  <c r="G323" i="72" s="1"/>
  <c r="F331" i="72"/>
  <c r="G331" i="72" s="1"/>
  <c r="F339" i="72"/>
  <c r="G339" i="72" s="1"/>
  <c r="F347" i="72"/>
  <c r="G347" i="72" s="1"/>
  <c r="F355" i="72"/>
  <c r="G355" i="72" s="1"/>
  <c r="F363" i="72"/>
  <c r="G363" i="72" s="1"/>
  <c r="F371" i="72"/>
  <c r="G371" i="72" s="1"/>
  <c r="F379" i="72"/>
  <c r="G379" i="72" s="1"/>
  <c r="F387" i="72"/>
  <c r="G387" i="72" s="1"/>
  <c r="F395" i="72"/>
  <c r="G395" i="72" s="1"/>
  <c r="F403" i="72"/>
  <c r="G403" i="72" s="1"/>
  <c r="F411" i="72"/>
  <c r="G411" i="72" s="1"/>
  <c r="F419" i="72"/>
  <c r="G419" i="72" s="1"/>
  <c r="F427" i="72"/>
  <c r="G427" i="72" s="1"/>
  <c r="F435" i="72"/>
  <c r="G435" i="72" s="1"/>
  <c r="F443" i="72"/>
  <c r="G443" i="72" s="1"/>
  <c r="F451" i="72"/>
  <c r="G451" i="72" s="1"/>
  <c r="F459" i="72"/>
  <c r="G459" i="72" s="1"/>
  <c r="F467" i="72"/>
  <c r="G467" i="72" s="1"/>
  <c r="F475" i="72"/>
  <c r="G475" i="72" s="1"/>
  <c r="F483" i="72"/>
  <c r="G483" i="72" s="1"/>
  <c r="F491" i="72"/>
  <c r="G491" i="72" s="1"/>
  <c r="F499" i="72"/>
  <c r="G499" i="72" s="1"/>
  <c r="F507" i="72"/>
  <c r="G507" i="72" s="1"/>
  <c r="F515" i="72"/>
  <c r="G515" i="72" s="1"/>
  <c r="F523" i="72"/>
  <c r="G523" i="72" s="1"/>
  <c r="F531" i="72"/>
  <c r="G531" i="72" s="1"/>
  <c r="F539" i="72"/>
  <c r="G539" i="72" s="1"/>
  <c r="F547" i="72"/>
  <c r="G547" i="72" s="1"/>
  <c r="F555" i="72"/>
  <c r="G555" i="72" s="1"/>
  <c r="F563" i="72"/>
  <c r="G563" i="72" s="1"/>
  <c r="F571" i="72"/>
  <c r="G571" i="72" s="1"/>
  <c r="F579" i="72"/>
  <c r="G579" i="72" s="1"/>
  <c r="F587" i="72"/>
  <c r="G587" i="72" s="1"/>
  <c r="F595" i="72"/>
  <c r="G595" i="72" s="1"/>
  <c r="F603" i="72"/>
  <c r="G603" i="72" s="1"/>
  <c r="F611" i="72"/>
  <c r="G611" i="72" s="1"/>
  <c r="F619" i="72"/>
  <c r="G619" i="72" s="1"/>
  <c r="F627" i="72"/>
  <c r="G627" i="72" s="1"/>
  <c r="F635" i="72"/>
  <c r="G635" i="72" s="1"/>
  <c r="F643" i="72"/>
  <c r="G643" i="72" s="1"/>
  <c r="F651" i="72"/>
  <c r="G651" i="72" s="1"/>
  <c r="F659" i="72"/>
  <c r="G659" i="72" s="1"/>
  <c r="F667" i="72"/>
  <c r="G667" i="72" s="1"/>
  <c r="F675" i="72"/>
  <c r="G675" i="72" s="1"/>
  <c r="F4" i="72"/>
  <c r="G4" i="72" s="1"/>
  <c r="F12" i="72"/>
  <c r="G12" i="72" s="1"/>
  <c r="F20" i="72"/>
  <c r="G20" i="72" s="1"/>
  <c r="F28" i="72"/>
  <c r="G28" i="72" s="1"/>
  <c r="F36" i="72"/>
  <c r="G36" i="72" s="1"/>
  <c r="F44" i="72"/>
  <c r="G44" i="72" s="1"/>
  <c r="F52" i="72"/>
  <c r="G52" i="72" s="1"/>
  <c r="F60" i="72"/>
  <c r="G60" i="72" s="1"/>
  <c r="F68" i="72"/>
  <c r="G68" i="72" s="1"/>
  <c r="F76" i="72"/>
  <c r="G76" i="72" s="1"/>
  <c r="F84" i="72"/>
  <c r="G84" i="72" s="1"/>
  <c r="F92" i="72"/>
  <c r="G92" i="72" s="1"/>
  <c r="F100" i="72"/>
  <c r="G100" i="72" s="1"/>
  <c r="F108" i="72"/>
  <c r="G108" i="72" s="1"/>
  <c r="F116" i="72"/>
  <c r="G116" i="72" s="1"/>
  <c r="F124" i="72"/>
  <c r="G124" i="72" s="1"/>
  <c r="F132" i="72"/>
  <c r="G132" i="72" s="1"/>
  <c r="F140" i="72"/>
  <c r="G140" i="72" s="1"/>
  <c r="F148" i="72"/>
  <c r="G148" i="72" s="1"/>
  <c r="F156" i="72"/>
  <c r="G156" i="72" s="1"/>
  <c r="F164" i="72"/>
  <c r="G164" i="72" s="1"/>
  <c r="F172" i="72"/>
  <c r="G172" i="72" s="1"/>
  <c r="F180" i="72"/>
  <c r="G180" i="72" s="1"/>
  <c r="F188" i="72"/>
  <c r="G188" i="72" s="1"/>
  <c r="F196" i="72"/>
  <c r="G196" i="72" s="1"/>
  <c r="F204" i="72"/>
  <c r="G204" i="72" s="1"/>
  <c r="F212" i="72"/>
  <c r="G212" i="72" s="1"/>
  <c r="F220" i="72"/>
  <c r="G220" i="72" s="1"/>
  <c r="F228" i="72"/>
  <c r="G228" i="72" s="1"/>
  <c r="F236" i="72"/>
  <c r="G236" i="72" s="1"/>
  <c r="F244" i="72"/>
  <c r="G244" i="72" s="1"/>
  <c r="F252" i="72"/>
  <c r="G252" i="72" s="1"/>
  <c r="F260" i="72"/>
  <c r="G260" i="72" s="1"/>
  <c r="F268" i="72"/>
  <c r="G268" i="72" s="1"/>
  <c r="F276" i="72"/>
  <c r="G276" i="72" s="1"/>
  <c r="F284" i="72"/>
  <c r="G284" i="72" s="1"/>
  <c r="F292" i="72"/>
  <c r="G292" i="72" s="1"/>
  <c r="F300" i="72"/>
  <c r="G300" i="72" s="1"/>
  <c r="F308" i="72"/>
  <c r="G308" i="72" s="1"/>
  <c r="F316" i="72"/>
  <c r="G316" i="72" s="1"/>
  <c r="F324" i="72"/>
  <c r="G324" i="72" s="1"/>
  <c r="F332" i="72"/>
  <c r="G332" i="72" s="1"/>
  <c r="F340" i="72"/>
  <c r="G340" i="72" s="1"/>
  <c r="F348" i="72"/>
  <c r="G348" i="72" s="1"/>
  <c r="F356" i="72"/>
  <c r="G356" i="72" s="1"/>
  <c r="F364" i="72"/>
  <c r="G364" i="72" s="1"/>
  <c r="F372" i="72"/>
  <c r="G372" i="72" s="1"/>
  <c r="F380" i="72"/>
  <c r="G380" i="72" s="1"/>
  <c r="F388" i="72"/>
  <c r="G388" i="72" s="1"/>
  <c r="F396" i="72"/>
  <c r="G396" i="72" s="1"/>
  <c r="F404" i="72"/>
  <c r="G404" i="72" s="1"/>
  <c r="F412" i="72"/>
  <c r="G412" i="72" s="1"/>
  <c r="F420" i="72"/>
  <c r="G420" i="72" s="1"/>
  <c r="F428" i="72"/>
  <c r="G428" i="72" s="1"/>
  <c r="F436" i="72"/>
  <c r="G436" i="72" s="1"/>
  <c r="F444" i="72"/>
  <c r="G444" i="72" s="1"/>
  <c r="F452" i="72"/>
  <c r="G452" i="72" s="1"/>
  <c r="F460" i="72"/>
  <c r="G460" i="72" s="1"/>
  <c r="F468" i="72"/>
  <c r="G468" i="72" s="1"/>
  <c r="F476" i="72"/>
  <c r="G476" i="72" s="1"/>
  <c r="F484" i="72"/>
  <c r="G484" i="72" s="1"/>
  <c r="F492" i="72"/>
  <c r="G492" i="72" s="1"/>
  <c r="F500" i="72"/>
  <c r="G500" i="72" s="1"/>
  <c r="F508" i="72"/>
  <c r="G508" i="72" s="1"/>
  <c r="F516" i="72"/>
  <c r="G516" i="72" s="1"/>
  <c r="F524" i="72"/>
  <c r="G524" i="72" s="1"/>
  <c r="F532" i="72"/>
  <c r="G532" i="72" s="1"/>
  <c r="F540" i="72"/>
  <c r="G540" i="72" s="1"/>
  <c r="F548" i="72"/>
  <c r="G548" i="72" s="1"/>
  <c r="F556" i="72"/>
  <c r="G556" i="72" s="1"/>
  <c r="F564" i="72"/>
  <c r="G564" i="72" s="1"/>
  <c r="F572" i="72"/>
  <c r="G572" i="72" s="1"/>
  <c r="F580" i="72"/>
  <c r="G580" i="72" s="1"/>
  <c r="F588" i="72"/>
  <c r="G588" i="72" s="1"/>
  <c r="F596" i="72"/>
  <c r="G596" i="72" s="1"/>
  <c r="F604" i="72"/>
  <c r="G604" i="72" s="1"/>
  <c r="F612" i="72"/>
  <c r="G612" i="72" s="1"/>
  <c r="F620" i="72"/>
  <c r="G620" i="72" s="1"/>
  <c r="F628" i="72"/>
  <c r="G628" i="72" s="1"/>
  <c r="F636" i="72"/>
  <c r="G636" i="72" s="1"/>
  <c r="F644" i="72"/>
  <c r="G644" i="72" s="1"/>
  <c r="F652" i="72"/>
  <c r="G652" i="72" s="1"/>
  <c r="F660" i="72"/>
  <c r="G660" i="72" s="1"/>
  <c r="F668" i="72"/>
  <c r="G668" i="72" s="1"/>
  <c r="F676" i="72"/>
  <c r="G676" i="72" s="1"/>
  <c r="F5" i="72"/>
  <c r="G5" i="72" s="1"/>
  <c r="F13" i="72"/>
  <c r="G13" i="72" s="1"/>
  <c r="F21" i="72"/>
  <c r="G21" i="72" s="1"/>
  <c r="F29" i="72"/>
  <c r="G29" i="72" s="1"/>
  <c r="F37" i="72"/>
  <c r="G37" i="72" s="1"/>
  <c r="F45" i="72"/>
  <c r="G45" i="72" s="1"/>
  <c r="F53" i="72"/>
  <c r="G53" i="72" s="1"/>
  <c r="F61" i="72"/>
  <c r="G61" i="72" s="1"/>
  <c r="F69" i="72"/>
  <c r="G69" i="72" s="1"/>
  <c r="F77" i="72"/>
  <c r="G77" i="72" s="1"/>
  <c r="F85" i="72"/>
  <c r="G85" i="72" s="1"/>
  <c r="F93" i="72"/>
  <c r="G93" i="72" s="1"/>
  <c r="F101" i="72"/>
  <c r="G101" i="72" s="1"/>
  <c r="F109" i="72"/>
  <c r="G109" i="72" s="1"/>
  <c r="F117" i="72"/>
  <c r="G117" i="72" s="1"/>
  <c r="F6" i="72"/>
  <c r="G6" i="72" s="1"/>
  <c r="F14" i="72"/>
  <c r="G14" i="72" s="1"/>
  <c r="F22" i="72"/>
  <c r="G22" i="72" s="1"/>
  <c r="F30" i="72"/>
  <c r="G30" i="72" s="1"/>
  <c r="F38" i="72"/>
  <c r="G38" i="72" s="1"/>
  <c r="F46" i="72"/>
  <c r="G46" i="72" s="1"/>
  <c r="F54" i="72"/>
  <c r="G54" i="72" s="1"/>
  <c r="F62" i="72"/>
  <c r="G62" i="72" s="1"/>
  <c r="F70" i="72"/>
  <c r="G70" i="72" s="1"/>
  <c r="F78" i="72"/>
  <c r="G78" i="72" s="1"/>
  <c r="F86" i="72"/>
  <c r="G86" i="72" s="1"/>
  <c r="F94" i="72"/>
  <c r="G94" i="72" s="1"/>
  <c r="F102" i="72"/>
  <c r="G102" i="72" s="1"/>
  <c r="F110" i="72"/>
  <c r="G110" i="72" s="1"/>
  <c r="F118" i="72"/>
  <c r="G118" i="72" s="1"/>
  <c r="F126" i="72"/>
  <c r="G126" i="72" s="1"/>
  <c r="F134" i="72"/>
  <c r="G134" i="72" s="1"/>
  <c r="F142" i="72"/>
  <c r="G142" i="72" s="1"/>
  <c r="F150" i="72"/>
  <c r="G150" i="72" s="1"/>
  <c r="F158" i="72"/>
  <c r="G158" i="72" s="1"/>
  <c r="F166" i="72"/>
  <c r="G166" i="72" s="1"/>
  <c r="F174" i="72"/>
  <c r="G174" i="72" s="1"/>
  <c r="F182" i="72"/>
  <c r="G182" i="72" s="1"/>
  <c r="F190" i="72"/>
  <c r="G190" i="72" s="1"/>
  <c r="F198" i="72"/>
  <c r="G198" i="72" s="1"/>
  <c r="F206" i="72"/>
  <c r="G206" i="72" s="1"/>
  <c r="F214" i="72"/>
  <c r="G214" i="72" s="1"/>
  <c r="F222" i="72"/>
  <c r="G222" i="72" s="1"/>
  <c r="F230" i="72"/>
  <c r="G230" i="72" s="1"/>
  <c r="F238" i="72"/>
  <c r="G238" i="72" s="1"/>
  <c r="F246" i="72"/>
  <c r="G246" i="72" s="1"/>
  <c r="F254" i="72"/>
  <c r="G254" i="72" s="1"/>
  <c r="F262" i="72"/>
  <c r="G262" i="72" s="1"/>
  <c r="F270" i="72"/>
  <c r="G270" i="72" s="1"/>
  <c r="F278" i="72"/>
  <c r="G278" i="72" s="1"/>
  <c r="F286" i="72"/>
  <c r="G286" i="72" s="1"/>
  <c r="F294" i="72"/>
  <c r="G294" i="72" s="1"/>
  <c r="F302" i="72"/>
  <c r="G302" i="72" s="1"/>
  <c r="F310" i="72"/>
  <c r="G310" i="72" s="1"/>
  <c r="F318" i="72"/>
  <c r="G318" i="72" s="1"/>
  <c r="F326" i="72"/>
  <c r="G326" i="72" s="1"/>
  <c r="F334" i="72"/>
  <c r="G334" i="72" s="1"/>
  <c r="F342" i="72"/>
  <c r="G342" i="72" s="1"/>
  <c r="F350" i="72"/>
  <c r="G350" i="72" s="1"/>
  <c r="F358" i="72"/>
  <c r="G358" i="72" s="1"/>
  <c r="F366" i="72"/>
  <c r="G366" i="72" s="1"/>
  <c r="F374" i="72"/>
  <c r="G374" i="72" s="1"/>
  <c r="F382" i="72"/>
  <c r="G382" i="72" s="1"/>
  <c r="F390" i="72"/>
  <c r="G390" i="72" s="1"/>
  <c r="F398" i="72"/>
  <c r="G398" i="72" s="1"/>
  <c r="F406" i="72"/>
  <c r="G406" i="72" s="1"/>
  <c r="F414" i="72"/>
  <c r="G414" i="72" s="1"/>
  <c r="F422" i="72"/>
  <c r="G422" i="72" s="1"/>
  <c r="F430" i="72"/>
  <c r="G430" i="72" s="1"/>
  <c r="F438" i="72"/>
  <c r="G438" i="72" s="1"/>
  <c r="F446" i="72"/>
  <c r="G446" i="72" s="1"/>
  <c r="F454" i="72"/>
  <c r="G454" i="72" s="1"/>
  <c r="F462" i="72"/>
  <c r="G462" i="72" s="1"/>
  <c r="F470" i="72"/>
  <c r="G470" i="72" s="1"/>
  <c r="F478" i="72"/>
  <c r="G478" i="72" s="1"/>
  <c r="F486" i="72"/>
  <c r="G486" i="72" s="1"/>
  <c r="F494" i="72"/>
  <c r="G494" i="72" s="1"/>
  <c r="F502" i="72"/>
  <c r="G502" i="72" s="1"/>
  <c r="F510" i="72"/>
  <c r="G510" i="72" s="1"/>
  <c r="F518" i="72"/>
  <c r="G518" i="72" s="1"/>
  <c r="F526" i="72"/>
  <c r="G526" i="72" s="1"/>
  <c r="F534" i="72"/>
  <c r="G534" i="72" s="1"/>
  <c r="F542" i="72"/>
  <c r="G542" i="72" s="1"/>
  <c r="F550" i="72"/>
  <c r="G550" i="72" s="1"/>
  <c r="F558" i="72"/>
  <c r="G558" i="72" s="1"/>
  <c r="F566" i="72"/>
  <c r="G566" i="72" s="1"/>
  <c r="F574" i="72"/>
  <c r="G574" i="72" s="1"/>
  <c r="F582" i="72"/>
  <c r="G582" i="72" s="1"/>
  <c r="F590" i="72"/>
  <c r="G590" i="72" s="1"/>
  <c r="F598" i="72"/>
  <c r="G598" i="72" s="1"/>
  <c r="F606" i="72"/>
  <c r="G606" i="72" s="1"/>
  <c r="F614" i="72"/>
  <c r="G614" i="72" s="1"/>
  <c r="F622" i="72"/>
  <c r="G622" i="72" s="1"/>
  <c r="F630" i="72"/>
  <c r="G630" i="72" s="1"/>
  <c r="F638" i="72"/>
  <c r="G638" i="72" s="1"/>
  <c r="F646" i="72"/>
  <c r="G646" i="72" s="1"/>
  <c r="F7" i="72"/>
  <c r="G7" i="72" s="1"/>
  <c r="F15" i="72"/>
  <c r="G15" i="72" s="1"/>
  <c r="F23" i="72"/>
  <c r="G23" i="72" s="1"/>
  <c r="F31" i="72"/>
  <c r="G31" i="72" s="1"/>
  <c r="F39" i="72"/>
  <c r="G39" i="72" s="1"/>
  <c r="F47" i="72"/>
  <c r="G47" i="72" s="1"/>
  <c r="F55" i="72"/>
  <c r="G55" i="72" s="1"/>
  <c r="F63" i="72"/>
  <c r="G63" i="72" s="1"/>
  <c r="F71" i="72"/>
  <c r="G71" i="72" s="1"/>
  <c r="F79" i="72"/>
  <c r="G79" i="72" s="1"/>
  <c r="F87" i="72"/>
  <c r="G87" i="72" s="1"/>
  <c r="F95" i="72"/>
  <c r="G95" i="72" s="1"/>
  <c r="F103" i="72"/>
  <c r="G103" i="72" s="1"/>
  <c r="F111" i="72"/>
  <c r="G111" i="72" s="1"/>
  <c r="F119" i="72"/>
  <c r="G119" i="72" s="1"/>
  <c r="F127" i="72"/>
  <c r="G127" i="72" s="1"/>
  <c r="F8" i="72"/>
  <c r="G8" i="72" s="1"/>
  <c r="F16" i="72"/>
  <c r="G16" i="72" s="1"/>
  <c r="F24" i="72"/>
  <c r="G24" i="72" s="1"/>
  <c r="F32" i="72"/>
  <c r="G32" i="72" s="1"/>
  <c r="F40" i="72"/>
  <c r="G40" i="72" s="1"/>
  <c r="F48" i="72"/>
  <c r="G48" i="72" s="1"/>
  <c r="F56" i="72"/>
  <c r="G56" i="72" s="1"/>
  <c r="F64" i="72"/>
  <c r="G64" i="72" s="1"/>
  <c r="F72" i="72"/>
  <c r="G72" i="72" s="1"/>
  <c r="F80" i="72"/>
  <c r="G80" i="72" s="1"/>
  <c r="F88" i="72"/>
  <c r="G88" i="72" s="1"/>
  <c r="F96" i="72"/>
  <c r="G96" i="72" s="1"/>
  <c r="F104" i="72"/>
  <c r="G104" i="72" s="1"/>
  <c r="F112" i="72"/>
  <c r="G112" i="72" s="1"/>
  <c r="F120" i="72"/>
  <c r="G120" i="72" s="1"/>
  <c r="F128" i="72"/>
  <c r="G128" i="72" s="1"/>
  <c r="F136" i="72"/>
  <c r="G136" i="72" s="1"/>
  <c r="F9" i="72"/>
  <c r="G9" i="72" s="1"/>
  <c r="F17" i="72"/>
  <c r="G17" i="72" s="1"/>
  <c r="F25" i="72"/>
  <c r="G25" i="72" s="1"/>
  <c r="F33" i="72"/>
  <c r="G33" i="72" s="1"/>
  <c r="F41" i="72"/>
  <c r="G41" i="72" s="1"/>
  <c r="F49" i="72"/>
  <c r="G49" i="72" s="1"/>
  <c r="F113" i="72"/>
  <c r="G113" i="72" s="1"/>
  <c r="F143" i="72"/>
  <c r="G143" i="72" s="1"/>
  <c r="F159" i="72"/>
  <c r="G159" i="72" s="1"/>
  <c r="F175" i="72"/>
  <c r="G175" i="72" s="1"/>
  <c r="F191" i="72"/>
  <c r="G191" i="72" s="1"/>
  <c r="F207" i="72"/>
  <c r="G207" i="72" s="1"/>
  <c r="F223" i="72"/>
  <c r="G223" i="72" s="1"/>
  <c r="F239" i="72"/>
  <c r="G239" i="72" s="1"/>
  <c r="F255" i="72"/>
  <c r="G255" i="72" s="1"/>
  <c r="F271" i="72"/>
  <c r="G271" i="72" s="1"/>
  <c r="F287" i="72"/>
  <c r="G287" i="72" s="1"/>
  <c r="F303" i="72"/>
  <c r="G303" i="72" s="1"/>
  <c r="F319" i="72"/>
  <c r="G319" i="72" s="1"/>
  <c r="F335" i="72"/>
  <c r="G335" i="72" s="1"/>
  <c r="F351" i="72"/>
  <c r="G351" i="72" s="1"/>
  <c r="F367" i="72"/>
  <c r="G367" i="72" s="1"/>
  <c r="F383" i="72"/>
  <c r="G383" i="72" s="1"/>
  <c r="F399" i="72"/>
  <c r="G399" i="72" s="1"/>
  <c r="F415" i="72"/>
  <c r="G415" i="72" s="1"/>
  <c r="F431" i="72"/>
  <c r="G431" i="72" s="1"/>
  <c r="F447" i="72"/>
  <c r="G447" i="72" s="1"/>
  <c r="F463" i="72"/>
  <c r="G463" i="72" s="1"/>
  <c r="F479" i="72"/>
  <c r="G479" i="72" s="1"/>
  <c r="F495" i="72"/>
  <c r="G495" i="72" s="1"/>
  <c r="F511" i="72"/>
  <c r="G511" i="72" s="1"/>
  <c r="F527" i="72"/>
  <c r="G527" i="72" s="1"/>
  <c r="F543" i="72"/>
  <c r="G543" i="72" s="1"/>
  <c r="F559" i="72"/>
  <c r="G559" i="72" s="1"/>
  <c r="F575" i="72"/>
  <c r="G575" i="72" s="1"/>
  <c r="F591" i="72"/>
  <c r="G591" i="72" s="1"/>
  <c r="F607" i="72"/>
  <c r="G607" i="72" s="1"/>
  <c r="F623" i="72"/>
  <c r="G623" i="72" s="1"/>
  <c r="F639" i="72"/>
  <c r="G639" i="72" s="1"/>
  <c r="F654" i="72"/>
  <c r="G654" i="72" s="1"/>
  <c r="F665" i="72"/>
  <c r="G665" i="72" s="1"/>
  <c r="F679" i="72"/>
  <c r="G679" i="72" s="1"/>
  <c r="F687" i="72"/>
  <c r="G687" i="72" s="1"/>
  <c r="F695" i="72"/>
  <c r="G695" i="72" s="1"/>
  <c r="F703" i="72"/>
  <c r="G703" i="72" s="1"/>
  <c r="F711" i="72"/>
  <c r="G711" i="72" s="1"/>
  <c r="F719" i="72"/>
  <c r="G719" i="72" s="1"/>
  <c r="F727" i="72"/>
  <c r="G727" i="72" s="1"/>
  <c r="F735" i="72"/>
  <c r="G735" i="72" s="1"/>
  <c r="F743" i="72"/>
  <c r="G743" i="72" s="1"/>
  <c r="F751" i="72"/>
  <c r="G751" i="72" s="1"/>
  <c r="F759" i="72"/>
  <c r="G759" i="72" s="1"/>
  <c r="F767" i="72"/>
  <c r="G767" i="72" s="1"/>
  <c r="F775" i="72"/>
  <c r="G775" i="72" s="1"/>
  <c r="F783" i="72"/>
  <c r="G783" i="72" s="1"/>
  <c r="F791" i="72"/>
  <c r="G791" i="72" s="1"/>
  <c r="F799" i="72"/>
  <c r="G799" i="72" s="1"/>
  <c r="F807" i="72"/>
  <c r="G807" i="72" s="1"/>
  <c r="F815" i="72"/>
  <c r="G815" i="72" s="1"/>
  <c r="F823" i="72"/>
  <c r="G823" i="72" s="1"/>
  <c r="F831" i="72"/>
  <c r="G831" i="72" s="1"/>
  <c r="F839" i="72"/>
  <c r="G839" i="72" s="1"/>
  <c r="F847" i="72"/>
  <c r="G847" i="72" s="1"/>
  <c r="F855" i="72"/>
  <c r="G855" i="72" s="1"/>
  <c r="F863" i="72"/>
  <c r="G863" i="72" s="1"/>
  <c r="F871" i="72"/>
  <c r="G871" i="72" s="1"/>
  <c r="F879" i="72"/>
  <c r="G879" i="72" s="1"/>
  <c r="F887" i="72"/>
  <c r="G887" i="72" s="1"/>
  <c r="F895" i="72"/>
  <c r="G895" i="72" s="1"/>
  <c r="F903" i="72"/>
  <c r="G903" i="72" s="1"/>
  <c r="F57" i="72"/>
  <c r="G57" i="72" s="1"/>
  <c r="F121" i="72"/>
  <c r="G121" i="72" s="1"/>
  <c r="F144" i="72"/>
  <c r="G144" i="72" s="1"/>
  <c r="F160" i="72"/>
  <c r="G160" i="72" s="1"/>
  <c r="F176" i="72"/>
  <c r="G176" i="72" s="1"/>
  <c r="F192" i="72"/>
  <c r="G192" i="72" s="1"/>
  <c r="F208" i="72"/>
  <c r="G208" i="72" s="1"/>
  <c r="F224" i="72"/>
  <c r="G224" i="72" s="1"/>
  <c r="F240" i="72"/>
  <c r="G240" i="72" s="1"/>
  <c r="F256" i="72"/>
  <c r="G256" i="72" s="1"/>
  <c r="F272" i="72"/>
  <c r="G272" i="72" s="1"/>
  <c r="F288" i="72"/>
  <c r="G288" i="72" s="1"/>
  <c r="F304" i="72"/>
  <c r="G304" i="72" s="1"/>
  <c r="F320" i="72"/>
  <c r="G320" i="72" s="1"/>
  <c r="F336" i="72"/>
  <c r="G336" i="72" s="1"/>
  <c r="F352" i="72"/>
  <c r="G352" i="72" s="1"/>
  <c r="F368" i="72"/>
  <c r="G368" i="72" s="1"/>
  <c r="F384" i="72"/>
  <c r="G384" i="72" s="1"/>
  <c r="F400" i="72"/>
  <c r="G400" i="72" s="1"/>
  <c r="F416" i="72"/>
  <c r="G416" i="72" s="1"/>
  <c r="F432" i="72"/>
  <c r="G432" i="72" s="1"/>
  <c r="F448" i="72"/>
  <c r="G448" i="72" s="1"/>
  <c r="F464" i="72"/>
  <c r="G464" i="72" s="1"/>
  <c r="F480" i="72"/>
  <c r="G480" i="72" s="1"/>
  <c r="F496" i="72"/>
  <c r="G496" i="72" s="1"/>
  <c r="F512" i="72"/>
  <c r="G512" i="72" s="1"/>
  <c r="F528" i="72"/>
  <c r="G528" i="72" s="1"/>
  <c r="F544" i="72"/>
  <c r="G544" i="72" s="1"/>
  <c r="F560" i="72"/>
  <c r="G560" i="72" s="1"/>
  <c r="F576" i="72"/>
  <c r="G576" i="72" s="1"/>
  <c r="F592" i="72"/>
  <c r="G592" i="72" s="1"/>
  <c r="F608" i="72"/>
  <c r="G608" i="72" s="1"/>
  <c r="F624" i="72"/>
  <c r="G624" i="72" s="1"/>
  <c r="F640" i="72"/>
  <c r="G640" i="72" s="1"/>
  <c r="F655" i="72"/>
  <c r="G655" i="72" s="1"/>
  <c r="F669" i="72"/>
  <c r="G669" i="72" s="1"/>
  <c r="F680" i="72"/>
  <c r="G680" i="72" s="1"/>
  <c r="F688" i="72"/>
  <c r="G688" i="72" s="1"/>
  <c r="F696" i="72"/>
  <c r="G696" i="72" s="1"/>
  <c r="F704" i="72"/>
  <c r="G704" i="72" s="1"/>
  <c r="F712" i="72"/>
  <c r="G712" i="72" s="1"/>
  <c r="F720" i="72"/>
  <c r="G720" i="72" s="1"/>
  <c r="F728" i="72"/>
  <c r="G728" i="72" s="1"/>
  <c r="F736" i="72"/>
  <c r="G736" i="72" s="1"/>
  <c r="F744" i="72"/>
  <c r="G744" i="72" s="1"/>
  <c r="F752" i="72"/>
  <c r="G752" i="72" s="1"/>
  <c r="F760" i="72"/>
  <c r="G760" i="72" s="1"/>
  <c r="F768" i="72"/>
  <c r="G768" i="72" s="1"/>
  <c r="F776" i="72"/>
  <c r="G776" i="72" s="1"/>
  <c r="F784" i="72"/>
  <c r="G784" i="72" s="1"/>
  <c r="F792" i="72"/>
  <c r="G792" i="72" s="1"/>
  <c r="F800" i="72"/>
  <c r="G800" i="72" s="1"/>
  <c r="F808" i="72"/>
  <c r="G808" i="72" s="1"/>
  <c r="F816" i="72"/>
  <c r="G816" i="72" s="1"/>
  <c r="F824" i="72"/>
  <c r="G824" i="72" s="1"/>
  <c r="F832" i="72"/>
  <c r="G832" i="72" s="1"/>
  <c r="F840" i="72"/>
  <c r="G840" i="72" s="1"/>
  <c r="F848" i="72"/>
  <c r="G848" i="72" s="1"/>
  <c r="F856" i="72"/>
  <c r="G856" i="72" s="1"/>
  <c r="F864" i="72"/>
  <c r="G864" i="72" s="1"/>
  <c r="F872" i="72"/>
  <c r="G872" i="72" s="1"/>
  <c r="F880" i="72"/>
  <c r="G880" i="72" s="1"/>
  <c r="F888" i="72"/>
  <c r="G888" i="72" s="1"/>
  <c r="F896" i="72"/>
  <c r="G896" i="72" s="1"/>
  <c r="F904" i="72"/>
  <c r="G904" i="72" s="1"/>
  <c r="F65" i="72"/>
  <c r="G65" i="72" s="1"/>
  <c r="F125" i="72"/>
  <c r="G125" i="72" s="1"/>
  <c r="F145" i="72"/>
  <c r="G145" i="72" s="1"/>
  <c r="F161" i="72"/>
  <c r="G161" i="72" s="1"/>
  <c r="F177" i="72"/>
  <c r="G177" i="72" s="1"/>
  <c r="F193" i="72"/>
  <c r="G193" i="72" s="1"/>
  <c r="F209" i="72"/>
  <c r="G209" i="72" s="1"/>
  <c r="F225" i="72"/>
  <c r="G225" i="72" s="1"/>
  <c r="F241" i="72"/>
  <c r="G241" i="72" s="1"/>
  <c r="F257" i="72"/>
  <c r="G257" i="72" s="1"/>
  <c r="F273" i="72"/>
  <c r="G273" i="72" s="1"/>
  <c r="F289" i="72"/>
  <c r="G289" i="72" s="1"/>
  <c r="F305" i="72"/>
  <c r="G305" i="72" s="1"/>
  <c r="F321" i="72"/>
  <c r="G321" i="72" s="1"/>
  <c r="F337" i="72"/>
  <c r="G337" i="72" s="1"/>
  <c r="F353" i="72"/>
  <c r="G353" i="72" s="1"/>
  <c r="F369" i="72"/>
  <c r="G369" i="72" s="1"/>
  <c r="F385" i="72"/>
  <c r="G385" i="72" s="1"/>
  <c r="F401" i="72"/>
  <c r="G401" i="72" s="1"/>
  <c r="F417" i="72"/>
  <c r="G417" i="72" s="1"/>
  <c r="F433" i="72"/>
  <c r="G433" i="72" s="1"/>
  <c r="F449" i="72"/>
  <c r="G449" i="72" s="1"/>
  <c r="F465" i="72"/>
  <c r="G465" i="72" s="1"/>
  <c r="F481" i="72"/>
  <c r="G481" i="72" s="1"/>
  <c r="F497" i="72"/>
  <c r="G497" i="72" s="1"/>
  <c r="F513" i="72"/>
  <c r="G513" i="72" s="1"/>
  <c r="F529" i="72"/>
  <c r="G529" i="72" s="1"/>
  <c r="F545" i="72"/>
  <c r="G545" i="72" s="1"/>
  <c r="F561" i="72"/>
  <c r="G561" i="72" s="1"/>
  <c r="F577" i="72"/>
  <c r="G577" i="72" s="1"/>
  <c r="F593" i="72"/>
  <c r="G593" i="72" s="1"/>
  <c r="F609" i="72"/>
  <c r="G609" i="72" s="1"/>
  <c r="F625" i="72"/>
  <c r="G625" i="72" s="1"/>
  <c r="F641" i="72"/>
  <c r="G641" i="72" s="1"/>
  <c r="F656" i="72"/>
  <c r="G656" i="72" s="1"/>
  <c r="F670" i="72"/>
  <c r="G670" i="72" s="1"/>
  <c r="F681" i="72"/>
  <c r="G681" i="72" s="1"/>
  <c r="F689" i="72"/>
  <c r="G689" i="72" s="1"/>
  <c r="F697" i="72"/>
  <c r="G697" i="72" s="1"/>
  <c r="F705" i="72"/>
  <c r="G705" i="72" s="1"/>
  <c r="F713" i="72"/>
  <c r="G713" i="72" s="1"/>
  <c r="F721" i="72"/>
  <c r="G721" i="72" s="1"/>
  <c r="F729" i="72"/>
  <c r="G729" i="72" s="1"/>
  <c r="F737" i="72"/>
  <c r="G737" i="72" s="1"/>
  <c r="F745" i="72"/>
  <c r="G745" i="72" s="1"/>
  <c r="F753" i="72"/>
  <c r="G753" i="72" s="1"/>
  <c r="F761" i="72"/>
  <c r="G761" i="72" s="1"/>
  <c r="F769" i="72"/>
  <c r="G769" i="72" s="1"/>
  <c r="F777" i="72"/>
  <c r="G777" i="72" s="1"/>
  <c r="F785" i="72"/>
  <c r="G785" i="72" s="1"/>
  <c r="F793" i="72"/>
  <c r="G793" i="72" s="1"/>
  <c r="F801" i="72"/>
  <c r="G801" i="72" s="1"/>
  <c r="F809" i="72"/>
  <c r="G809" i="72" s="1"/>
  <c r="F817" i="72"/>
  <c r="G817" i="72" s="1"/>
  <c r="F825" i="72"/>
  <c r="G825" i="72" s="1"/>
  <c r="F833" i="72"/>
  <c r="G833" i="72" s="1"/>
  <c r="F841" i="72"/>
  <c r="G841" i="72" s="1"/>
  <c r="F849" i="72"/>
  <c r="G849" i="72" s="1"/>
  <c r="F857" i="72"/>
  <c r="G857" i="72" s="1"/>
  <c r="F865" i="72"/>
  <c r="G865" i="72" s="1"/>
  <c r="F873" i="72"/>
  <c r="G873" i="72" s="1"/>
  <c r="F881" i="72"/>
  <c r="G881" i="72" s="1"/>
  <c r="F889" i="72"/>
  <c r="G889" i="72" s="1"/>
  <c r="F897" i="72"/>
  <c r="G897" i="72" s="1"/>
  <c r="F905" i="72"/>
  <c r="G905" i="72" s="1"/>
  <c r="F73" i="72"/>
  <c r="G73" i="72" s="1"/>
  <c r="F129" i="72"/>
  <c r="G129" i="72" s="1"/>
  <c r="F149" i="72"/>
  <c r="G149" i="72" s="1"/>
  <c r="F165" i="72"/>
  <c r="G165" i="72" s="1"/>
  <c r="F181" i="72"/>
  <c r="G181" i="72" s="1"/>
  <c r="F197" i="72"/>
  <c r="G197" i="72" s="1"/>
  <c r="F213" i="72"/>
  <c r="G213" i="72" s="1"/>
  <c r="F229" i="72"/>
  <c r="G229" i="72" s="1"/>
  <c r="F245" i="72"/>
  <c r="G245" i="72" s="1"/>
  <c r="F261" i="72"/>
  <c r="G261" i="72" s="1"/>
  <c r="F277" i="72"/>
  <c r="G277" i="72" s="1"/>
  <c r="F293" i="72"/>
  <c r="G293" i="72" s="1"/>
  <c r="F309" i="72"/>
  <c r="G309" i="72" s="1"/>
  <c r="F325" i="72"/>
  <c r="G325" i="72" s="1"/>
  <c r="F341" i="72"/>
  <c r="G341" i="72" s="1"/>
  <c r="F357" i="72"/>
  <c r="G357" i="72" s="1"/>
  <c r="F373" i="72"/>
  <c r="G373" i="72" s="1"/>
  <c r="F389" i="72"/>
  <c r="G389" i="72" s="1"/>
  <c r="F405" i="72"/>
  <c r="G405" i="72" s="1"/>
  <c r="F421" i="72"/>
  <c r="G421" i="72" s="1"/>
  <c r="F437" i="72"/>
  <c r="G437" i="72" s="1"/>
  <c r="F453" i="72"/>
  <c r="G453" i="72" s="1"/>
  <c r="F469" i="72"/>
  <c r="G469" i="72" s="1"/>
  <c r="F485" i="72"/>
  <c r="G485" i="72" s="1"/>
  <c r="F501" i="72"/>
  <c r="G501" i="72" s="1"/>
  <c r="F517" i="72"/>
  <c r="G517" i="72" s="1"/>
  <c r="F533" i="72"/>
  <c r="G533" i="72" s="1"/>
  <c r="F549" i="72"/>
  <c r="G549" i="72" s="1"/>
  <c r="F565" i="72"/>
  <c r="G565" i="72" s="1"/>
  <c r="F581" i="72"/>
  <c r="G581" i="72" s="1"/>
  <c r="F597" i="72"/>
  <c r="G597" i="72" s="1"/>
  <c r="F613" i="72"/>
  <c r="G613" i="72" s="1"/>
  <c r="F629" i="72"/>
  <c r="G629" i="72" s="1"/>
  <c r="F645" i="72"/>
  <c r="G645" i="72" s="1"/>
  <c r="F657" i="72"/>
  <c r="G657" i="72" s="1"/>
  <c r="F671" i="72"/>
  <c r="G671" i="72" s="1"/>
  <c r="F682" i="72"/>
  <c r="G682" i="72" s="1"/>
  <c r="F690" i="72"/>
  <c r="G690" i="72" s="1"/>
  <c r="F698" i="72"/>
  <c r="G698" i="72" s="1"/>
  <c r="F706" i="72"/>
  <c r="G706" i="72" s="1"/>
  <c r="F714" i="72"/>
  <c r="G714" i="72" s="1"/>
  <c r="F722" i="72"/>
  <c r="G722" i="72" s="1"/>
  <c r="F730" i="72"/>
  <c r="G730" i="72" s="1"/>
  <c r="F738" i="72"/>
  <c r="G738" i="72" s="1"/>
  <c r="F746" i="72"/>
  <c r="G746" i="72" s="1"/>
  <c r="F754" i="72"/>
  <c r="G754" i="72" s="1"/>
  <c r="F762" i="72"/>
  <c r="G762" i="72" s="1"/>
  <c r="F770" i="72"/>
  <c r="G770" i="72" s="1"/>
  <c r="F778" i="72"/>
  <c r="G778" i="72" s="1"/>
  <c r="F786" i="72"/>
  <c r="G786" i="72" s="1"/>
  <c r="F794" i="72"/>
  <c r="G794" i="72" s="1"/>
  <c r="F802" i="72"/>
  <c r="G802" i="72" s="1"/>
  <c r="F810" i="72"/>
  <c r="G810" i="72" s="1"/>
  <c r="F818" i="72"/>
  <c r="G818" i="72" s="1"/>
  <c r="F826" i="72"/>
  <c r="G826" i="72" s="1"/>
  <c r="F834" i="72"/>
  <c r="G834" i="72" s="1"/>
  <c r="F842" i="72"/>
  <c r="G842" i="72" s="1"/>
  <c r="F850" i="72"/>
  <c r="G850" i="72" s="1"/>
  <c r="F858" i="72"/>
  <c r="G858" i="72" s="1"/>
  <c r="F866" i="72"/>
  <c r="G866" i="72" s="1"/>
  <c r="F874" i="72"/>
  <c r="G874" i="72" s="1"/>
  <c r="F882" i="72"/>
  <c r="G882" i="72" s="1"/>
  <c r="F890" i="72"/>
  <c r="G890" i="72" s="1"/>
  <c r="F898" i="72"/>
  <c r="G898" i="72" s="1"/>
  <c r="F906" i="72"/>
  <c r="G906" i="72" s="1"/>
  <c r="F81" i="72"/>
  <c r="G81" i="72" s="1"/>
  <c r="F133" i="72"/>
  <c r="G133" i="72" s="1"/>
  <c r="F151" i="72"/>
  <c r="G151" i="72" s="1"/>
  <c r="F167" i="72"/>
  <c r="G167" i="72" s="1"/>
  <c r="F183" i="72"/>
  <c r="G183" i="72" s="1"/>
  <c r="F199" i="72"/>
  <c r="G199" i="72" s="1"/>
  <c r="F215" i="72"/>
  <c r="G215" i="72" s="1"/>
  <c r="F231" i="72"/>
  <c r="G231" i="72" s="1"/>
  <c r="F247" i="72"/>
  <c r="G247" i="72" s="1"/>
  <c r="F263" i="72"/>
  <c r="G263" i="72" s="1"/>
  <c r="F279" i="72"/>
  <c r="G279" i="72" s="1"/>
  <c r="F295" i="72"/>
  <c r="G295" i="72" s="1"/>
  <c r="F311" i="72"/>
  <c r="G311" i="72" s="1"/>
  <c r="F327" i="72"/>
  <c r="G327" i="72" s="1"/>
  <c r="F343" i="72"/>
  <c r="G343" i="72" s="1"/>
  <c r="F359" i="72"/>
  <c r="G359" i="72" s="1"/>
  <c r="F375" i="72"/>
  <c r="G375" i="72" s="1"/>
  <c r="F391" i="72"/>
  <c r="G391" i="72" s="1"/>
  <c r="F407" i="72"/>
  <c r="G407" i="72" s="1"/>
  <c r="F423" i="72"/>
  <c r="G423" i="72" s="1"/>
  <c r="F439" i="72"/>
  <c r="G439" i="72" s="1"/>
  <c r="F455" i="72"/>
  <c r="G455" i="72" s="1"/>
  <c r="F471" i="72"/>
  <c r="G471" i="72" s="1"/>
  <c r="F487" i="72"/>
  <c r="G487" i="72" s="1"/>
  <c r="F503" i="72"/>
  <c r="G503" i="72" s="1"/>
  <c r="F519" i="72"/>
  <c r="G519" i="72" s="1"/>
  <c r="F535" i="72"/>
  <c r="G535" i="72" s="1"/>
  <c r="F551" i="72"/>
  <c r="G551" i="72" s="1"/>
  <c r="F567" i="72"/>
  <c r="G567" i="72" s="1"/>
  <c r="F583" i="72"/>
  <c r="G583" i="72" s="1"/>
  <c r="F599" i="72"/>
  <c r="G599" i="72" s="1"/>
  <c r="F615" i="72"/>
  <c r="G615" i="72" s="1"/>
  <c r="F631" i="72"/>
  <c r="G631" i="72" s="1"/>
  <c r="F647" i="72"/>
  <c r="G647" i="72" s="1"/>
  <c r="F661" i="72"/>
  <c r="G661" i="72" s="1"/>
  <c r="F672" i="72"/>
  <c r="G672" i="72" s="1"/>
  <c r="F683" i="72"/>
  <c r="G683" i="72" s="1"/>
  <c r="F691" i="72"/>
  <c r="G691" i="72" s="1"/>
  <c r="F699" i="72"/>
  <c r="G699" i="72" s="1"/>
  <c r="F707" i="72"/>
  <c r="G707" i="72" s="1"/>
  <c r="F715" i="72"/>
  <c r="G715" i="72" s="1"/>
  <c r="F723" i="72"/>
  <c r="G723" i="72" s="1"/>
  <c r="F731" i="72"/>
  <c r="G731" i="72" s="1"/>
  <c r="F739" i="72"/>
  <c r="G739" i="72" s="1"/>
  <c r="F747" i="72"/>
  <c r="G747" i="72" s="1"/>
  <c r="F755" i="72"/>
  <c r="G755" i="72" s="1"/>
  <c r="F763" i="72"/>
  <c r="G763" i="72" s="1"/>
  <c r="F771" i="72"/>
  <c r="G771" i="72" s="1"/>
  <c r="F779" i="72"/>
  <c r="G779" i="72" s="1"/>
  <c r="F787" i="72"/>
  <c r="G787" i="72" s="1"/>
  <c r="F795" i="72"/>
  <c r="G795" i="72" s="1"/>
  <c r="F803" i="72"/>
  <c r="G803" i="72" s="1"/>
  <c r="F811" i="72"/>
  <c r="G811" i="72" s="1"/>
  <c r="F819" i="72"/>
  <c r="G819" i="72" s="1"/>
  <c r="F827" i="72"/>
  <c r="G827" i="72" s="1"/>
  <c r="F835" i="72"/>
  <c r="G835" i="72" s="1"/>
  <c r="F843" i="72"/>
  <c r="G843" i="72" s="1"/>
  <c r="F851" i="72"/>
  <c r="G851" i="72" s="1"/>
  <c r="F859" i="72"/>
  <c r="G859" i="72" s="1"/>
  <c r="F867" i="72"/>
  <c r="G867" i="72" s="1"/>
  <c r="F875" i="72"/>
  <c r="G875" i="72" s="1"/>
  <c r="F883" i="72"/>
  <c r="G883" i="72" s="1"/>
  <c r="F891" i="72"/>
  <c r="G891" i="72" s="1"/>
  <c r="F899" i="72"/>
  <c r="G899" i="72" s="1"/>
  <c r="F907" i="72"/>
  <c r="G907" i="72" s="1"/>
  <c r="F89" i="72"/>
  <c r="G89" i="72" s="1"/>
  <c r="F135" i="72"/>
  <c r="G135" i="72" s="1"/>
  <c r="F152" i="72"/>
  <c r="G152" i="72" s="1"/>
  <c r="F168" i="72"/>
  <c r="G168" i="72" s="1"/>
  <c r="F184" i="72"/>
  <c r="G184" i="72" s="1"/>
  <c r="F200" i="72"/>
  <c r="G200" i="72" s="1"/>
  <c r="F216" i="72"/>
  <c r="G216" i="72" s="1"/>
  <c r="F232" i="72"/>
  <c r="G232" i="72" s="1"/>
  <c r="F248" i="72"/>
  <c r="G248" i="72" s="1"/>
  <c r="F264" i="72"/>
  <c r="G264" i="72" s="1"/>
  <c r="F280" i="72"/>
  <c r="G280" i="72" s="1"/>
  <c r="F296" i="72"/>
  <c r="G296" i="72" s="1"/>
  <c r="F312" i="72"/>
  <c r="G312" i="72" s="1"/>
  <c r="F328" i="72"/>
  <c r="G328" i="72" s="1"/>
  <c r="F344" i="72"/>
  <c r="G344" i="72" s="1"/>
  <c r="F360" i="72"/>
  <c r="G360" i="72" s="1"/>
  <c r="F376" i="72"/>
  <c r="G376" i="72" s="1"/>
  <c r="F392" i="72"/>
  <c r="G392" i="72" s="1"/>
  <c r="F97" i="72"/>
  <c r="G97" i="72" s="1"/>
  <c r="F137" i="72"/>
  <c r="G137" i="72" s="1"/>
  <c r="F153" i="72"/>
  <c r="G153" i="72" s="1"/>
  <c r="F169" i="72"/>
  <c r="G169" i="72" s="1"/>
  <c r="F185" i="72"/>
  <c r="G185" i="72" s="1"/>
  <c r="F201" i="72"/>
  <c r="G201" i="72" s="1"/>
  <c r="F217" i="72"/>
  <c r="G217" i="72" s="1"/>
  <c r="F233" i="72"/>
  <c r="G233" i="72" s="1"/>
  <c r="F249" i="72"/>
  <c r="G249" i="72" s="1"/>
  <c r="F265" i="72"/>
  <c r="G265" i="72" s="1"/>
  <c r="F281" i="72"/>
  <c r="G281" i="72" s="1"/>
  <c r="F297" i="72"/>
  <c r="G297" i="72" s="1"/>
  <c r="F313" i="72"/>
  <c r="G313" i="72" s="1"/>
  <c r="F329" i="72"/>
  <c r="G329" i="72" s="1"/>
  <c r="F345" i="72"/>
  <c r="G345" i="72" s="1"/>
  <c r="F361" i="72"/>
  <c r="G361" i="72" s="1"/>
  <c r="F377" i="72"/>
  <c r="G377" i="72" s="1"/>
  <c r="F393" i="72"/>
  <c r="G393" i="72" s="1"/>
  <c r="F409" i="72"/>
  <c r="G409" i="72" s="1"/>
  <c r="F425" i="72"/>
  <c r="G425" i="72" s="1"/>
  <c r="F441" i="72"/>
  <c r="G441" i="72" s="1"/>
  <c r="F457" i="72"/>
  <c r="G457" i="72" s="1"/>
  <c r="F473" i="72"/>
  <c r="G473" i="72" s="1"/>
  <c r="F489" i="72"/>
  <c r="G489" i="72" s="1"/>
  <c r="F505" i="72"/>
  <c r="G505" i="72" s="1"/>
  <c r="F521" i="72"/>
  <c r="G521" i="72" s="1"/>
  <c r="F537" i="72"/>
  <c r="G537" i="72" s="1"/>
  <c r="F553" i="72"/>
  <c r="G553" i="72" s="1"/>
  <c r="F569" i="72"/>
  <c r="G569" i="72" s="1"/>
  <c r="F585" i="72"/>
  <c r="G585" i="72" s="1"/>
  <c r="F601" i="72"/>
  <c r="G601" i="72" s="1"/>
  <c r="F617" i="72"/>
  <c r="G617" i="72" s="1"/>
  <c r="F633" i="72"/>
  <c r="G633" i="72" s="1"/>
  <c r="F649" i="72"/>
  <c r="G649" i="72" s="1"/>
  <c r="F663" i="72"/>
  <c r="G663" i="72" s="1"/>
  <c r="F677" i="72"/>
  <c r="G677" i="72" s="1"/>
  <c r="F685" i="72"/>
  <c r="G685" i="72" s="1"/>
  <c r="F693" i="72"/>
  <c r="G693" i="72" s="1"/>
  <c r="F701" i="72"/>
  <c r="G701" i="72" s="1"/>
  <c r="F709" i="72"/>
  <c r="G709" i="72" s="1"/>
  <c r="F717" i="72"/>
  <c r="G717" i="72" s="1"/>
  <c r="F725" i="72"/>
  <c r="G725" i="72" s="1"/>
  <c r="F733" i="72"/>
  <c r="G733" i="72" s="1"/>
  <c r="F741" i="72"/>
  <c r="G741" i="72" s="1"/>
  <c r="F749" i="72"/>
  <c r="G749" i="72" s="1"/>
  <c r="F757" i="72"/>
  <c r="G757" i="72" s="1"/>
  <c r="F105" i="72"/>
  <c r="G105" i="72" s="1"/>
  <c r="F141" i="72"/>
  <c r="G141" i="72" s="1"/>
  <c r="F157" i="72"/>
  <c r="G157" i="72" s="1"/>
  <c r="F173" i="72"/>
  <c r="G173" i="72" s="1"/>
  <c r="F189" i="72"/>
  <c r="G189" i="72" s="1"/>
  <c r="F205" i="72"/>
  <c r="G205" i="72" s="1"/>
  <c r="F221" i="72"/>
  <c r="G221" i="72" s="1"/>
  <c r="F237" i="72"/>
  <c r="G237" i="72" s="1"/>
  <c r="F253" i="72"/>
  <c r="G253" i="72" s="1"/>
  <c r="F269" i="72"/>
  <c r="G269" i="72" s="1"/>
  <c r="F285" i="72"/>
  <c r="G285" i="72" s="1"/>
  <c r="F301" i="72"/>
  <c r="G301" i="72" s="1"/>
  <c r="F317" i="72"/>
  <c r="G317" i="72" s="1"/>
  <c r="F333" i="72"/>
  <c r="G333" i="72" s="1"/>
  <c r="F349" i="72"/>
  <c r="G349" i="72" s="1"/>
  <c r="F365" i="72"/>
  <c r="G365" i="72" s="1"/>
  <c r="F381" i="72"/>
  <c r="G381" i="72" s="1"/>
  <c r="F397" i="72"/>
  <c r="G397" i="72" s="1"/>
  <c r="F413" i="72"/>
  <c r="G413" i="72" s="1"/>
  <c r="F429" i="72"/>
  <c r="G429" i="72" s="1"/>
  <c r="F445" i="72"/>
  <c r="G445" i="72" s="1"/>
  <c r="F461" i="72"/>
  <c r="G461" i="72" s="1"/>
  <c r="F477" i="72"/>
  <c r="G477" i="72" s="1"/>
  <c r="F493" i="72"/>
  <c r="G493" i="72" s="1"/>
  <c r="F509" i="72"/>
  <c r="G509" i="72" s="1"/>
  <c r="F525" i="72"/>
  <c r="G525" i="72" s="1"/>
  <c r="F541" i="72"/>
  <c r="G541" i="72" s="1"/>
  <c r="F557" i="72"/>
  <c r="G557" i="72" s="1"/>
  <c r="F573" i="72"/>
  <c r="G573" i="72" s="1"/>
  <c r="F589" i="72"/>
  <c r="G589" i="72" s="1"/>
  <c r="F605" i="72"/>
  <c r="G605" i="72" s="1"/>
  <c r="F621" i="72"/>
  <c r="G621" i="72" s="1"/>
  <c r="F637" i="72"/>
  <c r="G637" i="72" s="1"/>
  <c r="F653" i="72"/>
  <c r="G653" i="72" s="1"/>
  <c r="F664" i="72"/>
  <c r="G664" i="72" s="1"/>
  <c r="F678" i="72"/>
  <c r="G678" i="72" s="1"/>
  <c r="F686" i="72"/>
  <c r="G686" i="72" s="1"/>
  <c r="F694" i="72"/>
  <c r="G694" i="72" s="1"/>
  <c r="F702" i="72"/>
  <c r="G702" i="72" s="1"/>
  <c r="F710" i="72"/>
  <c r="G710" i="72" s="1"/>
  <c r="F718" i="72"/>
  <c r="G718" i="72" s="1"/>
  <c r="F726" i="72"/>
  <c r="G726" i="72" s="1"/>
  <c r="F734" i="72"/>
  <c r="G734" i="72" s="1"/>
  <c r="F742" i="72"/>
  <c r="G742" i="72" s="1"/>
  <c r="F750" i="72"/>
  <c r="G750" i="72" s="1"/>
  <c r="F758" i="72"/>
  <c r="G758" i="72" s="1"/>
  <c r="F766" i="72"/>
  <c r="G766" i="72" s="1"/>
  <c r="F774" i="72"/>
  <c r="G774" i="72" s="1"/>
  <c r="F782" i="72"/>
  <c r="G782" i="72" s="1"/>
  <c r="F790" i="72"/>
  <c r="G790" i="72" s="1"/>
  <c r="F798" i="72"/>
  <c r="G798" i="72" s="1"/>
  <c r="F806" i="72"/>
  <c r="G806" i="72" s="1"/>
  <c r="F814" i="72"/>
  <c r="G814" i="72" s="1"/>
  <c r="F822" i="72"/>
  <c r="G822" i="72" s="1"/>
  <c r="F830" i="72"/>
  <c r="G830" i="72" s="1"/>
  <c r="F838" i="72"/>
  <c r="G838" i="72" s="1"/>
  <c r="F846" i="72"/>
  <c r="G846" i="72" s="1"/>
  <c r="F854" i="72"/>
  <c r="G854" i="72" s="1"/>
  <c r="F862" i="72"/>
  <c r="G862" i="72" s="1"/>
  <c r="F870" i="72"/>
  <c r="G870" i="72" s="1"/>
  <c r="F878" i="72"/>
  <c r="G878" i="72" s="1"/>
  <c r="F886" i="72"/>
  <c r="G886" i="72" s="1"/>
  <c r="F894" i="72"/>
  <c r="G894" i="72" s="1"/>
  <c r="F902" i="72"/>
  <c r="G902" i="72" s="1"/>
  <c r="F408" i="72"/>
  <c r="G408" i="72" s="1"/>
  <c r="F536" i="72"/>
  <c r="G536" i="72" s="1"/>
  <c r="F662" i="72"/>
  <c r="G662" i="72" s="1"/>
  <c r="F732" i="72"/>
  <c r="G732" i="72" s="1"/>
  <c r="F780" i="72"/>
  <c r="G780" i="72" s="1"/>
  <c r="F812" i="72"/>
  <c r="G812" i="72" s="1"/>
  <c r="F844" i="72"/>
  <c r="G844" i="72" s="1"/>
  <c r="F876" i="72"/>
  <c r="G876" i="72" s="1"/>
  <c r="F908" i="72"/>
  <c r="G908" i="72" s="1"/>
  <c r="F424" i="72"/>
  <c r="G424" i="72" s="1"/>
  <c r="F552" i="72"/>
  <c r="G552" i="72" s="1"/>
  <c r="F673" i="72"/>
  <c r="G673" i="72" s="1"/>
  <c r="F740" i="72"/>
  <c r="G740" i="72" s="1"/>
  <c r="F781" i="72"/>
  <c r="G781" i="72" s="1"/>
  <c r="F813" i="72"/>
  <c r="G813" i="72" s="1"/>
  <c r="F845" i="72"/>
  <c r="G845" i="72" s="1"/>
  <c r="F877" i="72"/>
  <c r="G877" i="72" s="1"/>
  <c r="F440" i="72"/>
  <c r="G440" i="72" s="1"/>
  <c r="F568" i="72"/>
  <c r="G568" i="72" s="1"/>
  <c r="F684" i="72"/>
  <c r="G684" i="72" s="1"/>
  <c r="F748" i="72"/>
  <c r="G748" i="72" s="1"/>
  <c r="F788" i="72"/>
  <c r="G788" i="72" s="1"/>
  <c r="F820" i="72"/>
  <c r="G820" i="72" s="1"/>
  <c r="F852" i="72"/>
  <c r="G852" i="72" s="1"/>
  <c r="F884" i="72"/>
  <c r="G884" i="72" s="1"/>
  <c r="F456" i="72"/>
  <c r="G456" i="72" s="1"/>
  <c r="F584" i="72"/>
  <c r="G584" i="72" s="1"/>
  <c r="F692" i="72"/>
  <c r="G692" i="72" s="1"/>
  <c r="F756" i="72"/>
  <c r="G756" i="72" s="1"/>
  <c r="F789" i="72"/>
  <c r="G789" i="72" s="1"/>
  <c r="F821" i="72"/>
  <c r="G821" i="72" s="1"/>
  <c r="F853" i="72"/>
  <c r="G853" i="72" s="1"/>
  <c r="F885" i="72"/>
  <c r="G885" i="72" s="1"/>
  <c r="F472" i="72"/>
  <c r="G472" i="72" s="1"/>
  <c r="F600" i="72"/>
  <c r="G600" i="72" s="1"/>
  <c r="F700" i="72"/>
  <c r="G700" i="72" s="1"/>
  <c r="F764" i="72"/>
  <c r="G764" i="72" s="1"/>
  <c r="F796" i="72"/>
  <c r="G796" i="72" s="1"/>
  <c r="F828" i="72"/>
  <c r="G828" i="72" s="1"/>
  <c r="F860" i="72"/>
  <c r="G860" i="72" s="1"/>
  <c r="F892" i="72"/>
  <c r="G892" i="72" s="1"/>
  <c r="F488" i="72"/>
  <c r="G488" i="72" s="1"/>
  <c r="F616" i="72"/>
  <c r="G616" i="72" s="1"/>
  <c r="F708" i="72"/>
  <c r="G708" i="72" s="1"/>
  <c r="F765" i="72"/>
  <c r="G765" i="72" s="1"/>
  <c r="F797" i="72"/>
  <c r="G797" i="72" s="1"/>
  <c r="F829" i="72"/>
  <c r="G829" i="72" s="1"/>
  <c r="F861" i="72"/>
  <c r="G861" i="72" s="1"/>
  <c r="F893" i="72"/>
  <c r="G893" i="72" s="1"/>
  <c r="F504" i="72"/>
  <c r="G504" i="72" s="1"/>
  <c r="F632" i="72"/>
  <c r="G632" i="72" s="1"/>
  <c r="F716" i="72"/>
  <c r="G716" i="72" s="1"/>
  <c r="F772" i="72"/>
  <c r="G772" i="72" s="1"/>
  <c r="F804" i="72"/>
  <c r="G804" i="72" s="1"/>
  <c r="F836" i="72"/>
  <c r="G836" i="72" s="1"/>
  <c r="F868" i="72"/>
  <c r="G868" i="72" s="1"/>
  <c r="F900" i="72"/>
  <c r="G900" i="72" s="1"/>
  <c r="F520" i="72"/>
  <c r="G520" i="72" s="1"/>
  <c r="F648" i="72"/>
  <c r="G648" i="72" s="1"/>
  <c r="F724" i="72"/>
  <c r="G724" i="72" s="1"/>
  <c r="F773" i="72"/>
  <c r="G773" i="72" s="1"/>
  <c r="F805" i="72"/>
  <c r="G805" i="72" s="1"/>
  <c r="F837" i="72"/>
  <c r="G837" i="72" s="1"/>
  <c r="F869" i="72"/>
  <c r="G869" i="72" s="1"/>
  <c r="F901" i="72"/>
  <c r="G901" i="72" s="1"/>
  <c r="E905" i="72"/>
  <c r="E896" i="72"/>
  <c r="E887" i="72"/>
  <c r="E877" i="72"/>
  <c r="E868" i="72"/>
  <c r="E859" i="72"/>
  <c r="E849" i="72"/>
  <c r="E835" i="72"/>
  <c r="E821" i="72"/>
  <c r="E810" i="72"/>
  <c r="E794" i="72"/>
  <c r="E778" i="72"/>
  <c r="E762" i="72"/>
  <c r="E746" i="72"/>
  <c r="E730" i="72"/>
  <c r="E708" i="72"/>
  <c r="E668" i="72"/>
  <c r="E604" i="72"/>
  <c r="E540" i="72"/>
  <c r="E904" i="72"/>
  <c r="E895" i="72"/>
  <c r="E885" i="72"/>
  <c r="E876" i="72"/>
  <c r="E867" i="72"/>
  <c r="E858" i="72"/>
  <c r="E845" i="72"/>
  <c r="E834" i="72"/>
  <c r="E820" i="72"/>
  <c r="E809" i="72"/>
  <c r="E793" i="72"/>
  <c r="E777" i="72"/>
  <c r="E761" i="72"/>
  <c r="E745" i="72"/>
  <c r="E729" i="72"/>
  <c r="E705" i="72"/>
  <c r="E660" i="72"/>
  <c r="E596" i="72"/>
  <c r="E532" i="72"/>
  <c r="E903" i="72"/>
  <c r="E893" i="72"/>
  <c r="E875" i="72"/>
  <c r="E866" i="72"/>
  <c r="E857" i="72"/>
  <c r="E844" i="72"/>
  <c r="E833" i="72"/>
  <c r="E819" i="72"/>
  <c r="E804" i="72"/>
  <c r="E788" i="72"/>
  <c r="E772" i="72"/>
  <c r="E756" i="72"/>
  <c r="E740" i="72"/>
  <c r="E724" i="72"/>
  <c r="E700" i="72"/>
  <c r="E652" i="72"/>
  <c r="E588" i="72"/>
  <c r="E4" i="72"/>
  <c r="E12" i="72"/>
  <c r="E20" i="72"/>
  <c r="E28" i="72"/>
  <c r="E36" i="72"/>
  <c r="E44" i="72"/>
  <c r="E52" i="72"/>
  <c r="E60" i="72"/>
  <c r="E68" i="72"/>
  <c r="E76" i="72"/>
  <c r="E84" i="72"/>
  <c r="E92" i="72"/>
  <c r="E100" i="72"/>
  <c r="E108" i="72"/>
  <c r="E116" i="72"/>
  <c r="E124" i="72"/>
  <c r="E132" i="72"/>
  <c r="E140" i="72"/>
  <c r="E148" i="72"/>
  <c r="E156" i="72"/>
  <c r="E164" i="72"/>
  <c r="E172" i="72"/>
  <c r="E180" i="72"/>
  <c r="E188" i="72"/>
  <c r="E196" i="72"/>
  <c r="E204" i="72"/>
  <c r="E212" i="72"/>
  <c r="E220" i="72"/>
  <c r="E228" i="72"/>
  <c r="E236" i="72"/>
  <c r="E244" i="72"/>
  <c r="E252" i="72"/>
  <c r="E260" i="72"/>
  <c r="E268" i="72"/>
  <c r="E276" i="72"/>
  <c r="E284" i="72"/>
  <c r="E292" i="72"/>
  <c r="E300" i="72"/>
  <c r="E308" i="72"/>
  <c r="E316" i="72"/>
  <c r="E324" i="72"/>
  <c r="E332" i="72"/>
  <c r="E340" i="72"/>
  <c r="E348" i="72"/>
  <c r="E356" i="72"/>
  <c r="E364" i="72"/>
  <c r="E372" i="72"/>
  <c r="E380" i="72"/>
  <c r="E388" i="72"/>
  <c r="E396" i="72"/>
  <c r="E404" i="72"/>
  <c r="E5" i="72"/>
  <c r="E13" i="72"/>
  <c r="E21" i="72"/>
  <c r="E29" i="72"/>
  <c r="E37" i="72"/>
  <c r="E45" i="72"/>
  <c r="E53" i="72"/>
  <c r="E61" i="72"/>
  <c r="E69" i="72"/>
  <c r="E77" i="72"/>
  <c r="E85" i="72"/>
  <c r="E93" i="72"/>
  <c r="E101" i="72"/>
  <c r="E109" i="72"/>
  <c r="E117" i="72"/>
  <c r="E125" i="72"/>
  <c r="E133" i="72"/>
  <c r="E141" i="72"/>
  <c r="E149" i="72"/>
  <c r="E157" i="72"/>
  <c r="E165" i="72"/>
  <c r="E173" i="72"/>
  <c r="E181" i="72"/>
  <c r="E189" i="72"/>
  <c r="E197" i="72"/>
  <c r="E205" i="72"/>
  <c r="E213" i="72"/>
  <c r="E221" i="72"/>
  <c r="E229" i="72"/>
  <c r="E237" i="72"/>
  <c r="E245" i="72"/>
  <c r="E253" i="72"/>
  <c r="E261" i="72"/>
  <c r="E269" i="72"/>
  <c r="E277" i="72"/>
  <c r="E285" i="72"/>
  <c r="E293" i="72"/>
  <c r="E301" i="72"/>
  <c r="E309" i="72"/>
  <c r="E317" i="72"/>
  <c r="E325" i="72"/>
  <c r="E333" i="72"/>
  <c r="E6" i="72"/>
  <c r="E14" i="72"/>
  <c r="E22" i="72"/>
  <c r="E30" i="72"/>
  <c r="E38" i="72"/>
  <c r="E46" i="72"/>
  <c r="E54" i="72"/>
  <c r="E62" i="72"/>
  <c r="E70" i="72"/>
  <c r="E78" i="72"/>
  <c r="E86" i="72"/>
  <c r="E94" i="72"/>
  <c r="E102" i="72"/>
  <c r="E110" i="72"/>
  <c r="E118" i="72"/>
  <c r="E126" i="72"/>
  <c r="E134" i="72"/>
  <c r="E142" i="72"/>
  <c r="E150" i="72"/>
  <c r="E158" i="72"/>
  <c r="E166" i="72"/>
  <c r="E174" i="72"/>
  <c r="E182" i="72"/>
  <c r="E190" i="72"/>
  <c r="E198" i="72"/>
  <c r="E206" i="72"/>
  <c r="E214" i="72"/>
  <c r="E222" i="72"/>
  <c r="E230" i="72"/>
  <c r="E238" i="72"/>
  <c r="E246" i="72"/>
  <c r="E254" i="72"/>
  <c r="E262" i="72"/>
  <c r="E270" i="72"/>
  <c r="E278" i="72"/>
  <c r="E286" i="72"/>
  <c r="E294" i="72"/>
  <c r="E302" i="72"/>
  <c r="E310" i="72"/>
  <c r="E318" i="72"/>
  <c r="E326" i="72"/>
  <c r="E7" i="72"/>
  <c r="E15" i="72"/>
  <c r="E23" i="72"/>
  <c r="E31" i="72"/>
  <c r="E39" i="72"/>
  <c r="E47" i="72"/>
  <c r="E55" i="72"/>
  <c r="E63" i="72"/>
  <c r="E71" i="72"/>
  <c r="E79" i="72"/>
  <c r="E87" i="72"/>
  <c r="E95" i="72"/>
  <c r="E103" i="72"/>
  <c r="E111" i="72"/>
  <c r="E119" i="72"/>
  <c r="E127" i="72"/>
  <c r="E135" i="72"/>
  <c r="E8" i="72"/>
  <c r="E16" i="72"/>
  <c r="E24" i="72"/>
  <c r="E32" i="72"/>
  <c r="E40" i="72"/>
  <c r="E48" i="72"/>
  <c r="E56" i="72"/>
  <c r="E64" i="72"/>
  <c r="E72" i="72"/>
  <c r="E80" i="72"/>
  <c r="E88" i="72"/>
  <c r="E96" i="72"/>
  <c r="E104" i="72"/>
  <c r="E112" i="72"/>
  <c r="E120" i="72"/>
  <c r="E128" i="72"/>
  <c r="E136" i="72"/>
  <c r="E144" i="72"/>
  <c r="E152" i="72"/>
  <c r="E160" i="72"/>
  <c r="E3" i="72"/>
  <c r="E11" i="72"/>
  <c r="E19" i="72"/>
  <c r="E27" i="72"/>
  <c r="E35" i="72"/>
  <c r="E43" i="72"/>
  <c r="E51" i="72"/>
  <c r="E59" i="72"/>
  <c r="E67" i="72"/>
  <c r="E75" i="72"/>
  <c r="E83" i="72"/>
  <c r="E91" i="72"/>
  <c r="E99" i="72"/>
  <c r="E107" i="72"/>
  <c r="E115" i="72"/>
  <c r="E123" i="72"/>
  <c r="E131" i="72"/>
  <c r="E139" i="72"/>
  <c r="E33" i="72"/>
  <c r="E65" i="72"/>
  <c r="E97" i="72"/>
  <c r="E129" i="72"/>
  <c r="E151" i="72"/>
  <c r="E167" i="72"/>
  <c r="E178" i="72"/>
  <c r="E192" i="72"/>
  <c r="E203" i="72"/>
  <c r="E217" i="72"/>
  <c r="E231" i="72"/>
  <c r="E242" i="72"/>
  <c r="E256" i="72"/>
  <c r="E267" i="72"/>
  <c r="E281" i="72"/>
  <c r="E295" i="72"/>
  <c r="E306" i="72"/>
  <c r="E320" i="72"/>
  <c r="E331" i="72"/>
  <c r="E342" i="72"/>
  <c r="E351" i="72"/>
  <c r="E360" i="72"/>
  <c r="E369" i="72"/>
  <c r="E378" i="72"/>
  <c r="E387" i="72"/>
  <c r="E397" i="72"/>
  <c r="E406" i="72"/>
  <c r="E414" i="72"/>
  <c r="E422" i="72"/>
  <c r="E430" i="72"/>
  <c r="E438" i="72"/>
  <c r="E446" i="72"/>
  <c r="E454" i="72"/>
  <c r="E462" i="72"/>
  <c r="E470" i="72"/>
  <c r="E478" i="72"/>
  <c r="E486" i="72"/>
  <c r="E494" i="72"/>
  <c r="E502" i="72"/>
  <c r="E510" i="72"/>
  <c r="E518" i="72"/>
  <c r="E526" i="72"/>
  <c r="E534" i="72"/>
  <c r="E542" i="72"/>
  <c r="E550" i="72"/>
  <c r="E558" i="72"/>
  <c r="E566" i="72"/>
  <c r="E574" i="72"/>
  <c r="E582" i="72"/>
  <c r="E590" i="72"/>
  <c r="E598" i="72"/>
  <c r="E606" i="72"/>
  <c r="E614" i="72"/>
  <c r="E622" i="72"/>
  <c r="E630" i="72"/>
  <c r="E638" i="72"/>
  <c r="E646" i="72"/>
  <c r="E654" i="72"/>
  <c r="E662" i="72"/>
  <c r="E670" i="72"/>
  <c r="E678" i="72"/>
  <c r="E686" i="72"/>
  <c r="E694" i="72"/>
  <c r="E702" i="72"/>
  <c r="E710" i="72"/>
  <c r="E718" i="72"/>
  <c r="E726" i="72"/>
  <c r="E734" i="72"/>
  <c r="E742" i="72"/>
  <c r="E750" i="72"/>
  <c r="E758" i="72"/>
  <c r="E766" i="72"/>
  <c r="E774" i="72"/>
  <c r="E782" i="72"/>
  <c r="E790" i="72"/>
  <c r="E798" i="72"/>
  <c r="E806" i="72"/>
  <c r="E814" i="72"/>
  <c r="E822" i="72"/>
  <c r="E830" i="72"/>
  <c r="E838" i="72"/>
  <c r="E846" i="72"/>
  <c r="E854" i="72"/>
  <c r="E862" i="72"/>
  <c r="E870" i="72"/>
  <c r="E878" i="72"/>
  <c r="E886" i="72"/>
  <c r="E894" i="72"/>
  <c r="E902" i="72"/>
  <c r="E2" i="72"/>
  <c r="E34" i="72"/>
  <c r="E66" i="72"/>
  <c r="E98" i="72"/>
  <c r="E130" i="72"/>
  <c r="E153" i="72"/>
  <c r="E168" i="72"/>
  <c r="E179" i="72"/>
  <c r="E193" i="72"/>
  <c r="E207" i="72"/>
  <c r="E218" i="72"/>
  <c r="E232" i="72"/>
  <c r="E243" i="72"/>
  <c r="E257" i="72"/>
  <c r="E271" i="72"/>
  <c r="E282" i="72"/>
  <c r="E296" i="72"/>
  <c r="E307" i="72"/>
  <c r="E321" i="72"/>
  <c r="E334" i="72"/>
  <c r="E343" i="72"/>
  <c r="E352" i="72"/>
  <c r="E361" i="72"/>
  <c r="E370" i="72"/>
  <c r="E379" i="72"/>
  <c r="E389" i="72"/>
  <c r="E398" i="72"/>
  <c r="E407" i="72"/>
  <c r="E415" i="72"/>
  <c r="E423" i="72"/>
  <c r="E431" i="72"/>
  <c r="E439" i="72"/>
  <c r="E447" i="72"/>
  <c r="E455" i="72"/>
  <c r="E463" i="72"/>
  <c r="E471" i="72"/>
  <c r="E479" i="72"/>
  <c r="E487" i="72"/>
  <c r="E495" i="72"/>
  <c r="E503" i="72"/>
  <c r="E511" i="72"/>
  <c r="E519" i="72"/>
  <c r="E527" i="72"/>
  <c r="E535" i="72"/>
  <c r="E543" i="72"/>
  <c r="E551" i="72"/>
  <c r="E559" i="72"/>
  <c r="E567" i="72"/>
  <c r="E575" i="72"/>
  <c r="E583" i="72"/>
  <c r="E591" i="72"/>
  <c r="E599" i="72"/>
  <c r="E607" i="72"/>
  <c r="E615" i="72"/>
  <c r="E623" i="72"/>
  <c r="E631" i="72"/>
  <c r="E639" i="72"/>
  <c r="E647" i="72"/>
  <c r="E655" i="72"/>
  <c r="E663" i="72"/>
  <c r="E671" i="72"/>
  <c r="E679" i="72"/>
  <c r="E687" i="72"/>
  <c r="E695" i="72"/>
  <c r="E703" i="72"/>
  <c r="E711" i="72"/>
  <c r="E719" i="72"/>
  <c r="E727" i="72"/>
  <c r="E735" i="72"/>
  <c r="E743" i="72"/>
  <c r="E751" i="72"/>
  <c r="E759" i="72"/>
  <c r="E767" i="72"/>
  <c r="E775" i="72"/>
  <c r="E783" i="72"/>
  <c r="E791" i="72"/>
  <c r="E799" i="72"/>
  <c r="E807" i="72"/>
  <c r="E815" i="72"/>
  <c r="E823" i="72"/>
  <c r="E831" i="72"/>
  <c r="E839" i="72"/>
  <c r="E847" i="72"/>
  <c r="E855" i="72"/>
  <c r="E9" i="72"/>
  <c r="E41" i="72"/>
  <c r="E73" i="72"/>
  <c r="E105" i="72"/>
  <c r="E137" i="72"/>
  <c r="E154" i="72"/>
  <c r="E169" i="72"/>
  <c r="E183" i="72"/>
  <c r="E194" i="72"/>
  <c r="E208" i="72"/>
  <c r="E219" i="72"/>
  <c r="E233" i="72"/>
  <c r="E247" i="72"/>
  <c r="E258" i="72"/>
  <c r="E272" i="72"/>
  <c r="E283" i="72"/>
  <c r="E297" i="72"/>
  <c r="E311" i="72"/>
  <c r="E322" i="72"/>
  <c r="E335" i="72"/>
  <c r="E344" i="72"/>
  <c r="E353" i="72"/>
  <c r="E362" i="72"/>
  <c r="E371" i="72"/>
  <c r="E381" i="72"/>
  <c r="E390" i="72"/>
  <c r="E399" i="72"/>
  <c r="E408" i="72"/>
  <c r="E416" i="72"/>
  <c r="E424" i="72"/>
  <c r="E432" i="72"/>
  <c r="E440" i="72"/>
  <c r="E448" i="72"/>
  <c r="E456" i="72"/>
  <c r="E464" i="72"/>
  <c r="E472" i="72"/>
  <c r="E480" i="72"/>
  <c r="E488" i="72"/>
  <c r="E496" i="72"/>
  <c r="E504" i="72"/>
  <c r="E512" i="72"/>
  <c r="E520" i="72"/>
  <c r="E528" i="72"/>
  <c r="E536" i="72"/>
  <c r="E544" i="72"/>
  <c r="E552" i="72"/>
  <c r="E560" i="72"/>
  <c r="E568" i="72"/>
  <c r="E576" i="72"/>
  <c r="E584" i="72"/>
  <c r="E592" i="72"/>
  <c r="E600" i="72"/>
  <c r="E608" i="72"/>
  <c r="E616" i="72"/>
  <c r="E624" i="72"/>
  <c r="E632" i="72"/>
  <c r="E640" i="72"/>
  <c r="E648" i="72"/>
  <c r="E656" i="72"/>
  <c r="E664" i="72"/>
  <c r="E672" i="72"/>
  <c r="E680" i="72"/>
  <c r="E688" i="72"/>
  <c r="E696" i="72"/>
  <c r="E704" i="72"/>
  <c r="E712" i="72"/>
  <c r="E720" i="72"/>
  <c r="E728" i="72"/>
  <c r="E736" i="72"/>
  <c r="E744" i="72"/>
  <c r="E752" i="72"/>
  <c r="E760" i="72"/>
  <c r="E768" i="72"/>
  <c r="E776" i="72"/>
  <c r="E784" i="72"/>
  <c r="E792" i="72"/>
  <c r="E800" i="72"/>
  <c r="E808" i="72"/>
  <c r="E816" i="72"/>
  <c r="E824" i="72"/>
  <c r="E832" i="72"/>
  <c r="E840" i="72"/>
  <c r="E848" i="72"/>
  <c r="E10" i="72"/>
  <c r="E42" i="72"/>
  <c r="E74" i="72"/>
  <c r="E106" i="72"/>
  <c r="E138" i="72"/>
  <c r="E155" i="72"/>
  <c r="E170" i="72"/>
  <c r="E184" i="72"/>
  <c r="E195" i="72"/>
  <c r="E209" i="72"/>
  <c r="E223" i="72"/>
  <c r="E234" i="72"/>
  <c r="E248" i="72"/>
  <c r="E259" i="72"/>
  <c r="E273" i="72"/>
  <c r="E287" i="72"/>
  <c r="E298" i="72"/>
  <c r="E312" i="72"/>
  <c r="E323" i="72"/>
  <c r="E336" i="72"/>
  <c r="E345" i="72"/>
  <c r="E354" i="72"/>
  <c r="E363" i="72"/>
  <c r="E373" i="72"/>
  <c r="E382" i="72"/>
  <c r="E391" i="72"/>
  <c r="E400" i="72"/>
  <c r="E409" i="72"/>
  <c r="E417" i="72"/>
  <c r="E425" i="72"/>
  <c r="E433" i="72"/>
  <c r="E441" i="72"/>
  <c r="E449" i="72"/>
  <c r="E457" i="72"/>
  <c r="E465" i="72"/>
  <c r="E473" i="72"/>
  <c r="E481" i="72"/>
  <c r="E489" i="72"/>
  <c r="E497" i="72"/>
  <c r="E505" i="72"/>
  <c r="E513" i="72"/>
  <c r="E521" i="72"/>
  <c r="E529" i="72"/>
  <c r="E537" i="72"/>
  <c r="E545" i="72"/>
  <c r="E553" i="72"/>
  <c r="E561" i="72"/>
  <c r="E569" i="72"/>
  <c r="E577" i="72"/>
  <c r="E585" i="72"/>
  <c r="E593" i="72"/>
  <c r="E601" i="72"/>
  <c r="E609" i="72"/>
  <c r="E617" i="72"/>
  <c r="E625" i="72"/>
  <c r="E633" i="72"/>
  <c r="E641" i="72"/>
  <c r="E649" i="72"/>
  <c r="E657" i="72"/>
  <c r="E665" i="72"/>
  <c r="E673" i="72"/>
  <c r="E681" i="72"/>
  <c r="E17" i="72"/>
  <c r="E49" i="72"/>
  <c r="E81" i="72"/>
  <c r="E113" i="72"/>
  <c r="E143" i="72"/>
  <c r="E159" i="72"/>
  <c r="E171" i="72"/>
  <c r="E185" i="72"/>
  <c r="E199" i="72"/>
  <c r="E210" i="72"/>
  <c r="E224" i="72"/>
  <c r="E235" i="72"/>
  <c r="E249" i="72"/>
  <c r="E263" i="72"/>
  <c r="E274" i="72"/>
  <c r="E288" i="72"/>
  <c r="E299" i="72"/>
  <c r="E313" i="72"/>
  <c r="E327" i="72"/>
  <c r="E337" i="72"/>
  <c r="E346" i="72"/>
  <c r="E355" i="72"/>
  <c r="E365" i="72"/>
  <c r="E374" i="72"/>
  <c r="E383" i="72"/>
  <c r="E392" i="72"/>
  <c r="E401" i="72"/>
  <c r="E410" i="72"/>
  <c r="E418" i="72"/>
  <c r="E426" i="72"/>
  <c r="E434" i="72"/>
  <c r="E442" i="72"/>
  <c r="E450" i="72"/>
  <c r="E458" i="72"/>
  <c r="E466" i="72"/>
  <c r="E474" i="72"/>
  <c r="E482" i="72"/>
  <c r="E490" i="72"/>
  <c r="E498" i="72"/>
  <c r="E506" i="72"/>
  <c r="E514" i="72"/>
  <c r="E522" i="72"/>
  <c r="E530" i="72"/>
  <c r="E538" i="72"/>
  <c r="E546" i="72"/>
  <c r="E554" i="72"/>
  <c r="E562" i="72"/>
  <c r="E570" i="72"/>
  <c r="E578" i="72"/>
  <c r="E586" i="72"/>
  <c r="E594" i="72"/>
  <c r="E602" i="72"/>
  <c r="E610" i="72"/>
  <c r="E618" i="72"/>
  <c r="E626" i="72"/>
  <c r="E634" i="72"/>
  <c r="E642" i="72"/>
  <c r="E650" i="72"/>
  <c r="E658" i="72"/>
  <c r="E666" i="72"/>
  <c r="E674" i="72"/>
  <c r="E682" i="72"/>
  <c r="E690" i="72"/>
  <c r="E698" i="72"/>
  <c r="E706" i="72"/>
  <c r="E714" i="72"/>
  <c r="E18" i="72"/>
  <c r="E50" i="72"/>
  <c r="E82" i="72"/>
  <c r="E114" i="72"/>
  <c r="E145" i="72"/>
  <c r="E161" i="72"/>
  <c r="E175" i="72"/>
  <c r="E186" i="72"/>
  <c r="E200" i="72"/>
  <c r="E211" i="72"/>
  <c r="E225" i="72"/>
  <c r="E239" i="72"/>
  <c r="E250" i="72"/>
  <c r="E264" i="72"/>
  <c r="E275" i="72"/>
  <c r="E289" i="72"/>
  <c r="E303" i="72"/>
  <c r="E314" i="72"/>
  <c r="E328" i="72"/>
  <c r="E338" i="72"/>
  <c r="E347" i="72"/>
  <c r="E357" i="72"/>
  <c r="E366" i="72"/>
  <c r="E375" i="72"/>
  <c r="E384" i="72"/>
  <c r="E393" i="72"/>
  <c r="E402" i="72"/>
  <c r="E411" i="72"/>
  <c r="E419" i="72"/>
  <c r="E427" i="72"/>
  <c r="E435" i="72"/>
  <c r="E443" i="72"/>
  <c r="E451" i="72"/>
  <c r="E459" i="72"/>
  <c r="E467" i="72"/>
  <c r="E475" i="72"/>
  <c r="E483" i="72"/>
  <c r="E491" i="72"/>
  <c r="E499" i="72"/>
  <c r="E507" i="72"/>
  <c r="E515" i="72"/>
  <c r="E523" i="72"/>
  <c r="E531" i="72"/>
  <c r="E539" i="72"/>
  <c r="E547" i="72"/>
  <c r="E555" i="72"/>
  <c r="E563" i="72"/>
  <c r="E571" i="72"/>
  <c r="E579" i="72"/>
  <c r="E587" i="72"/>
  <c r="E595" i="72"/>
  <c r="E603" i="72"/>
  <c r="E611" i="72"/>
  <c r="E619" i="72"/>
  <c r="E627" i="72"/>
  <c r="E635" i="72"/>
  <c r="E643" i="72"/>
  <c r="E651" i="72"/>
  <c r="E659" i="72"/>
  <c r="E667" i="72"/>
  <c r="E675" i="72"/>
  <c r="E683" i="72"/>
  <c r="E691" i="72"/>
  <c r="E699" i="72"/>
  <c r="E707" i="72"/>
  <c r="E715" i="72"/>
  <c r="E25" i="72"/>
  <c r="E57" i="72"/>
  <c r="E89" i="72"/>
  <c r="E121" i="72"/>
  <c r="E146" i="72"/>
  <c r="E162" i="72"/>
  <c r="E176" i="72"/>
  <c r="E187" i="72"/>
  <c r="E201" i="72"/>
  <c r="E215" i="72"/>
  <c r="E226" i="72"/>
  <c r="E240" i="72"/>
  <c r="E251" i="72"/>
  <c r="E265" i="72"/>
  <c r="E279" i="72"/>
  <c r="E290" i="72"/>
  <c r="E304" i="72"/>
  <c r="E315" i="72"/>
  <c r="E329" i="72"/>
  <c r="E339" i="72"/>
  <c r="E349" i="72"/>
  <c r="E358" i="72"/>
  <c r="E367" i="72"/>
  <c r="E376" i="72"/>
  <c r="E385" i="72"/>
  <c r="E394" i="72"/>
  <c r="E403" i="72"/>
  <c r="E412" i="72"/>
  <c r="E420" i="72"/>
  <c r="E428" i="72"/>
  <c r="E436" i="72"/>
  <c r="E444" i="72"/>
  <c r="E452" i="72"/>
  <c r="E460" i="72"/>
  <c r="E468" i="72"/>
  <c r="E476" i="72"/>
  <c r="E484" i="72"/>
  <c r="E492" i="72"/>
  <c r="E26" i="72"/>
  <c r="E58" i="72"/>
  <c r="E90" i="72"/>
  <c r="E122" i="72"/>
  <c r="E147" i="72"/>
  <c r="E163" i="72"/>
  <c r="E177" i="72"/>
  <c r="E191" i="72"/>
  <c r="E202" i="72"/>
  <c r="E216" i="72"/>
  <c r="E227" i="72"/>
  <c r="E241" i="72"/>
  <c r="E255" i="72"/>
  <c r="E266" i="72"/>
  <c r="E280" i="72"/>
  <c r="E291" i="72"/>
  <c r="E305" i="72"/>
  <c r="E319" i="72"/>
  <c r="E330" i="72"/>
  <c r="E341" i="72"/>
  <c r="E350" i="72"/>
  <c r="E359" i="72"/>
  <c r="E368" i="72"/>
  <c r="E377" i="72"/>
  <c r="E386" i="72"/>
  <c r="E395" i="72"/>
  <c r="E405" i="72"/>
  <c r="E413" i="72"/>
  <c r="E421" i="72"/>
  <c r="E429" i="72"/>
  <c r="E437" i="72"/>
  <c r="E445" i="72"/>
  <c r="E453" i="72"/>
  <c r="E461" i="72"/>
  <c r="E469" i="72"/>
  <c r="E477" i="72"/>
  <c r="E485" i="72"/>
  <c r="E493" i="72"/>
  <c r="E501" i="72"/>
  <c r="E509" i="72"/>
  <c r="E517" i="72"/>
  <c r="E525" i="72"/>
  <c r="E533" i="72"/>
  <c r="E541" i="72"/>
  <c r="E549" i="72"/>
  <c r="E557" i="72"/>
  <c r="E565" i="72"/>
  <c r="E573" i="72"/>
  <c r="E581" i="72"/>
  <c r="E589" i="72"/>
  <c r="E597" i="72"/>
  <c r="E605" i="72"/>
  <c r="E613" i="72"/>
  <c r="E621" i="72"/>
  <c r="E629" i="72"/>
  <c r="E637" i="72"/>
  <c r="E645" i="72"/>
  <c r="E653" i="72"/>
  <c r="E661" i="72"/>
  <c r="E669" i="72"/>
  <c r="E677" i="72"/>
  <c r="E685" i="72"/>
  <c r="E693" i="72"/>
  <c r="E701" i="72"/>
  <c r="E709" i="72"/>
  <c r="E717" i="72"/>
  <c r="E725" i="72"/>
  <c r="E733" i="72"/>
  <c r="E741" i="72"/>
  <c r="E749" i="72"/>
  <c r="E757" i="72"/>
  <c r="E765" i="72"/>
  <c r="E773" i="72"/>
  <c r="E781" i="72"/>
  <c r="E789" i="72"/>
  <c r="E797" i="72"/>
  <c r="E805" i="72"/>
  <c r="E901" i="72"/>
  <c r="E892" i="72"/>
  <c r="E883" i="72"/>
  <c r="E874" i="72"/>
  <c r="E865" i="72"/>
  <c r="E856" i="72"/>
  <c r="E843" i="72"/>
  <c r="E829" i="72"/>
  <c r="E818" i="72"/>
  <c r="E803" i="72"/>
  <c r="E787" i="72"/>
  <c r="E771" i="72"/>
  <c r="E755" i="72"/>
  <c r="E739" i="72"/>
  <c r="E723" i="72"/>
  <c r="E697" i="72"/>
  <c r="E644" i="72"/>
  <c r="E580" i="72"/>
  <c r="E516" i="72"/>
  <c r="F2" i="71"/>
  <c r="E900" i="72"/>
  <c r="E891" i="72"/>
  <c r="E882" i="72"/>
  <c r="E873" i="72"/>
  <c r="E864" i="72"/>
  <c r="E853" i="72"/>
  <c r="E842" i="72"/>
  <c r="E828" i="72"/>
  <c r="E817" i="72"/>
  <c r="E802" i="72"/>
  <c r="E786" i="72"/>
  <c r="E770" i="72"/>
  <c r="E754" i="72"/>
  <c r="E738" i="72"/>
  <c r="E722" i="72"/>
  <c r="E692" i="72"/>
  <c r="E636" i="72"/>
  <c r="E572" i="72"/>
  <c r="E508" i="72"/>
  <c r="E908" i="72"/>
  <c r="E899" i="72"/>
  <c r="E890" i="72"/>
  <c r="E881" i="72"/>
  <c r="E872" i="72"/>
  <c r="E863" i="72"/>
  <c r="E852" i="72"/>
  <c r="E841" i="72"/>
  <c r="E827" i="72"/>
  <c r="E813" i="72"/>
  <c r="E801" i="72"/>
  <c r="E785" i="72"/>
  <c r="E769" i="72"/>
  <c r="E753" i="72"/>
  <c r="E737" i="72"/>
  <c r="E721" i="72"/>
  <c r="E689" i="72"/>
  <c r="E628" i="72"/>
  <c r="E564" i="72"/>
  <c r="E500" i="72"/>
  <c r="H41" i="78" l="1"/>
  <c r="G38" i="78"/>
  <c r="G50" i="78"/>
  <c r="F48" i="78"/>
  <c r="D48" i="78"/>
  <c r="F40" i="78"/>
  <c r="D40" i="78"/>
  <c r="C39" i="78"/>
  <c r="E51" i="78"/>
  <c r="F39" i="78"/>
  <c r="D39" i="78"/>
  <c r="G41" i="78"/>
  <c r="C41" i="78"/>
  <c r="H49" i="78"/>
  <c r="C51" i="78"/>
  <c r="C38" i="78"/>
  <c r="G49" i="78"/>
  <c r="E50" i="78"/>
  <c r="C50" i="78"/>
  <c r="G48" i="78"/>
  <c r="H51" i="78"/>
  <c r="F51" i="78"/>
  <c r="D51" i="78"/>
  <c r="H38" i="78"/>
  <c r="E39" i="78"/>
  <c r="G40" i="78"/>
  <c r="E38" i="78"/>
  <c r="C40" i="78"/>
  <c r="D38" i="78"/>
  <c r="G51" i="78"/>
  <c r="F50" i="78"/>
  <c r="D50" i="78"/>
  <c r="H50" i="78"/>
  <c r="F49" i="78"/>
  <c r="F58" i="78" s="1"/>
  <c r="D49" i="78"/>
  <c r="D58" i="78" s="1"/>
  <c r="F41" i="78"/>
  <c r="D41" i="78"/>
  <c r="G39" i="78"/>
  <c r="F38" i="78"/>
  <c r="C49" i="78"/>
  <c r="C58" i="78" s="1"/>
  <c r="C48" i="78"/>
  <c r="E49" i="78"/>
  <c r="E48" i="78"/>
  <c r="E41" i="78"/>
  <c r="E40" i="78"/>
  <c r="H39" i="78"/>
  <c r="H48" i="78"/>
  <c r="H40" i="78"/>
  <c r="S6" i="77"/>
  <c r="S7" i="77"/>
  <c r="S8" i="77"/>
  <c r="S5" i="77"/>
  <c r="K113" i="77"/>
  <c r="J113" i="77"/>
  <c r="K107" i="77"/>
  <c r="K115" i="77"/>
  <c r="J115" i="77"/>
  <c r="H116" i="77"/>
  <c r="K112" i="77"/>
  <c r="J112" i="77"/>
  <c r="J107" i="77"/>
  <c r="K2" i="71"/>
  <c r="K3" i="71"/>
  <c r="K4" i="71"/>
  <c r="K5" i="71"/>
  <c r="F42" i="78" l="1"/>
  <c r="F59" i="78"/>
  <c r="F60" i="78"/>
  <c r="D42" i="78"/>
  <c r="B10" i="78" s="1"/>
  <c r="N51" i="78"/>
  <c r="K39" i="78"/>
  <c r="J39" i="78"/>
  <c r="G58" i="78"/>
  <c r="C57" i="78"/>
  <c r="C52" i="78"/>
  <c r="N50" i="78"/>
  <c r="M50" i="78"/>
  <c r="K49" i="78"/>
  <c r="J49" i="78"/>
  <c r="E60" i="78"/>
  <c r="N40" i="78"/>
  <c r="M40" i="78"/>
  <c r="H59" i="78"/>
  <c r="D59" i="78"/>
  <c r="H42" i="78"/>
  <c r="B8" i="78" s="1"/>
  <c r="C10" i="78" s="1"/>
  <c r="H57" i="78"/>
  <c r="M38" i="78"/>
  <c r="N38" i="78"/>
  <c r="C42" i="78"/>
  <c r="M51" i="78"/>
  <c r="C60" i="78"/>
  <c r="K51" i="78"/>
  <c r="J51" i="78"/>
  <c r="N49" i="78"/>
  <c r="M49" i="78"/>
  <c r="N39" i="78"/>
  <c r="M39" i="78"/>
  <c r="H58" i="78"/>
  <c r="D57" i="78"/>
  <c r="D52" i="78"/>
  <c r="G10" i="78" s="1"/>
  <c r="K41" i="78"/>
  <c r="J41" i="78"/>
  <c r="G60" i="78"/>
  <c r="F57" i="78"/>
  <c r="F61" i="78" s="1"/>
  <c r="F52" i="78"/>
  <c r="K48" i="78"/>
  <c r="J48" i="78"/>
  <c r="G52" i="78"/>
  <c r="E57" i="78"/>
  <c r="E52" i="78"/>
  <c r="E42" i="78"/>
  <c r="C59" i="78"/>
  <c r="G59" i="78"/>
  <c r="J50" i="78"/>
  <c r="K50" i="78"/>
  <c r="D60" i="78"/>
  <c r="E58" i="78"/>
  <c r="K40" i="78"/>
  <c r="J40" i="78"/>
  <c r="E59" i="78"/>
  <c r="G42" i="78"/>
  <c r="J38" i="78"/>
  <c r="K38" i="78"/>
  <c r="G57" i="78"/>
  <c r="M48" i="78"/>
  <c r="N48" i="78"/>
  <c r="H52" i="78"/>
  <c r="G8" i="78" s="1"/>
  <c r="H10" i="78" s="1"/>
  <c r="N41" i="78"/>
  <c r="M41" i="78"/>
  <c r="H60" i="78"/>
  <c r="K116" i="77"/>
  <c r="J116" i="77"/>
  <c r="K6" i="71"/>
  <c r="K7" i="71" s="1"/>
  <c r="E61" i="78" l="1"/>
  <c r="N57" i="78"/>
  <c r="M57" i="78"/>
  <c r="H61" i="78"/>
  <c r="N42" i="78"/>
  <c r="M42" i="78"/>
  <c r="G61" i="78"/>
  <c r="J57" i="78"/>
  <c r="K57" i="78"/>
  <c r="K52" i="78"/>
  <c r="J52" i="78"/>
  <c r="D61" i="78"/>
  <c r="N59" i="78"/>
  <c r="M59" i="78"/>
  <c r="N60" i="78"/>
  <c r="M60" i="78"/>
  <c r="N58" i="78"/>
  <c r="M58" i="78"/>
  <c r="C61" i="78"/>
  <c r="K42" i="78"/>
  <c r="J42" i="78"/>
  <c r="K59" i="78"/>
  <c r="J59" i="78"/>
  <c r="K58" i="78"/>
  <c r="J58" i="78"/>
  <c r="M52" i="78"/>
  <c r="N52" i="78"/>
  <c r="J60" i="78"/>
  <c r="K60" i="78"/>
  <c r="K61" i="78" l="1"/>
  <c r="J61" i="78"/>
  <c r="M61" i="78"/>
  <c r="N61" i="7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<sst xmlns="http://schemas.openxmlformats.org/spreadsheetml/2006/main" count="3325" uniqueCount="981">
  <si>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</si>
  <si>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</si>
  <si>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</si>
  <si>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</si>
  <si>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</si>
  <si>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</si>
  <si>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</si>
  <si>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</si>
  <si>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</si>
  <si>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</si>
  <si>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</si>
  <si>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</si>
  <si>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</si>
  <si>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</si>
  <si>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</si>
  <si>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</si>
  <si>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</si>
  <si>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</si>
  <si>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</si>
  <si>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</si>
  <si>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</si>
  <si>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</si>
  <si>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</si>
  <si>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</si>
  <si>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</si>
  <si>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</si>
  <si>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</si>
  <si>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</si>
  <si>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</si>
  <si>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</si>
  <si>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</si>
  <si>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</si>
  <si>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</si>
  <si>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</si>
  <si>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</si>
  <si>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</si>
  <si>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</si>
  <si>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</si>
  <si>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</si>
  <si>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</si>
  <si>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</si>
  <si>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</si>
  <si>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</si>
  <si>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</si>
  <si>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</si>
  <si>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</si>
  <si>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</si>
  <si>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</si>
  <si>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</si>
  <si>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</si>
  <si>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</si>
  <si>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</si>
  <si>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</si>
  <si>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</si>
  <si>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</si>
  <si>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</si>
  <si>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</si>
  <si>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</si>
  <si>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</si>
  <si>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</si>
  <si>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</si>
  <si>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</si>
  <si>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</si>
  <si>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</si>
  <si>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</si>
  <si>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</si>
  <si>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</si>
  <si>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</si>
  <si>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</si>
  <si>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</si>
  <si>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</si>
  <si>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</si>
  <si>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</si>
  <si>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</si>
  <si>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</si>
  <si>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</si>
  <si>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</si>
  <si>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</si>
  <si>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</si>
  <si>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</si>
  <si>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</si>
  <si>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</si>
  <si>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</si>
  <si>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</si>
  <si>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</si>
  <si>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</si>
  <si>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</si>
  <si>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</si>
  <si>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</si>
  <si>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</si>
  <si>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</si>
  <si>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</si>
  <si>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</si>
  <si>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</si>
  <si>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</si>
  <si>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</si>
  <si>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</si>
  <si>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</si>
  <si>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</si>
  <si>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</si>
  <si>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</si>
  <si>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</si>
  <si>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</si>
  <si>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</si>
  <si>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</si>
  <si>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</si>
  <si>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</si>
  <si>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</si>
  <si>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</si>
  <si>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</si>
  <si>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</si>
  <si>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</si>
  <si>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</si>
  <si>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</si>
  <si>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</si>
  <si>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</si>
  <si>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</si>
  <si>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</si>
  <si>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</si>
  <si>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</si>
  <si>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</si>
  <si>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</si>
  <si>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</si>
  <si>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</si>
  <si>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</si>
  <si>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</si>
  <si>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</si>
  <si>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</si>
  <si>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</si>
  <si>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</si>
  <si>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</si>
  <si>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</si>
  <si>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</si>
  <si>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</si>
  <si>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</si>
  <si>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</si>
  <si>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</si>
  <si>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</si>
  <si>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</si>
  <si>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</si>
  <si>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</si>
  <si>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</si>
  <si>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</si>
  <si>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</si>
  <si>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</si>
  <si>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</si>
  <si>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</si>
  <si>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</si>
  <si>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</si>
  <si>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</si>
  <si>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</si>
  <si>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</si>
  <si>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</si>
  <si>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</si>
  <si>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</si>
  <si>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</si>
  <si>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</si>
  <si>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</si>
  <si>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</si>
  <si>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</si>
  <si>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</si>
  <si>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</si>
  <si>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</si>
  <si>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</si>
  <si>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</si>
  <si>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</si>
  <si>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</si>
  <si>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</si>
  <si>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</si>
  <si>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</si>
  <si>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</si>
  <si>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</si>
  <si>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</si>
  <si>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</si>
  <si>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</si>
  <si>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</si>
  <si>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</si>
  <si>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</si>
  <si>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</si>
  <si>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</si>
  <si>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</si>
  <si>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</si>
  <si>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</si>
  <si>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</si>
  <si>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</si>
  <si>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</si>
  <si>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</si>
  <si>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</si>
  <si>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</si>
  <si>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</si>
  <si>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</si>
  <si>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</si>
  <si>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</si>
  <si>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</si>
  <si>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</si>
  <si>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</si>
  <si>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</si>
  <si>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</si>
  <si>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</si>
  <si>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</si>
  <si>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</si>
  <si>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</si>
  <si>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</si>
  <si>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</si>
  <si>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</si>
  <si>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</si>
  <si>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</si>
  <si>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</si>
  <si>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</si>
  <si>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</si>
  <si>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</si>
  <si>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</si>
  <si>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</si>
  <si>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</si>
  <si>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</si>
  <si>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</si>
  <si>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</si>
  <si>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</si>
  <si>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</si>
  <si>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</si>
  <si>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</si>
  <si>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</si>
  <si>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</si>
  <si>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</si>
  <si>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</si>
  <si>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</si>
  <si>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</si>
  <si>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</si>
  <si>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</si>
  <si>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</si>
  <si>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</si>
  <si>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</si>
  <si>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</si>
  <si>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</si>
  <si>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</si>
  <si>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</si>
  <si>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</si>
  <si>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</si>
  <si>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</si>
  <si>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</si>
  <si>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</si>
  <si>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</si>
  <si>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</si>
  <si>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</si>
  <si>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</si>
  <si>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</si>
  <si>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</si>
  <si>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</si>
  <si>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</si>
  <si>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</si>
  <si>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</si>
  <si>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</si>
  <si>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</si>
  <si>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</si>
  <si>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</si>
  <si>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</si>
  <si>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</si>
  <si>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</si>
  <si>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</si>
  <si>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</si>
  <si>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</si>
  <si>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</si>
  <si>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</si>
  <si>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</si>
  <si>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</si>
  <si>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</si>
  <si>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</si>
  <si>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</si>
  <si>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</si>
  <si>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</si>
  <si>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</si>
  <si>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</si>
  <si>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</si>
  <si>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</si>
  <si>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</si>
  <si>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</si>
  <si>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</si>
  <si>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</si>
  <si>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</si>
  <si>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</si>
  <si>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</si>
  <si>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</si>
  <si>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</si>
  <si>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</si>
  <si>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</si>
  <si>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</si>
  <si>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</si>
  <si>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</si>
  <si>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</si>
  <si>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</si>
  <si>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</si>
  <si>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</si>
  <si>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</si>
  <si>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</si>
  <si>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</si>
  <si>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</si>
  <si>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</si>
  <si>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</si>
  <si>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</si>
  <si>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</si>
  <si>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</si>
  <si>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</si>
  <si>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</si>
  <si>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</si>
  <si>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</si>
  <si>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</si>
  <si>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</si>
  <si>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</si>
  <si>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</si>
  <si>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</si>
  <si>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</si>
  <si>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</si>
  <si>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</si>
  <si>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</si>
  <si>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</si>
  <si>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</si>
  <si>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</si>
  <si>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</si>
  <si>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</si>
  <si>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</si>
  <si>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</si>
  <si>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</si>
  <si>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</si>
  <si>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</si>
  <si>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</si>
  <si>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</si>
  <si>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</si>
  <si>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</si>
  <si>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</si>
  <si>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</si>
  <si>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</si>
  <si>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</si>
  <si>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</si>
  <si>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</si>
  <si>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</si>
  <si>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</si>
  <si>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</si>
  <si>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</si>
  <si>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</si>
  <si>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</si>
  <si>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</si>
  <si>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</si>
  <si>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</si>
  <si>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</si>
  <si>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</si>
  <si>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</si>
  <si>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</si>
  <si>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</si>
  <si>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</si>
  <si>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</si>
  <si>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</si>
  <si>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</si>
  <si>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</si>
  <si>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</si>
  <si>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</si>
  <si>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</si>
  <si>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</si>
  <si>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</si>
  <si>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</si>
  <si>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</si>
  <si>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</si>
  <si>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</si>
  <si>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</si>
  <si>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</si>
  <si>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</si>
  <si>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</si>
  <si>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</si>
  <si>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</si>
  <si>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</si>
  <si>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</si>
  <si>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</si>
  <si>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</si>
  <si>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</si>
  <si>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</si>
  <si>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</si>
  <si>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</si>
  <si>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</si>
  <si>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</si>
  <si>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</si>
  <si>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</si>
  <si>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</si>
  <si>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</si>
  <si>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</si>
  <si>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</si>
  <si>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</si>
  <si>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</si>
  <si>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</si>
  <si>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</si>
  <si>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</si>
  <si>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</si>
  <si>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</si>
  <si>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</si>
  <si>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</si>
  <si>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</si>
  <si>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</si>
  <si>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</si>
  <si>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</si>
  <si>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</si>
  <si>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</si>
  <si>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</si>
  <si>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</si>
  <si>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</si>
  <si>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</si>
  <si>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</si>
  <si>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</si>
  <si>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</si>
  <si>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</si>
  <si>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</si>
  <si>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</si>
  <si>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</si>
  <si>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</si>
  <si>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</si>
  <si>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</si>
  <si>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</si>
  <si>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</si>
  <si>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</si>
  <si>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</si>
  <si>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</si>
  <si>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</si>
  <si>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</si>
  <si>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</si>
  <si>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</si>
  <si>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</si>
  <si>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</si>
  <si>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</si>
  <si>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</si>
  <si>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</si>
  <si>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</si>
  <si>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</si>
  <si>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</si>
  <si>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</si>
  <si>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</si>
  <si>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</si>
  <si>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</si>
  <si>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</si>
  <si>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</si>
  <si>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</si>
  <si>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</si>
  <si>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</si>
  <si>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</si>
  <si>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</si>
  <si>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</si>
  <si>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</si>
  <si>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</si>
  <si>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</si>
  <si>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</si>
  <si>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</si>
  <si>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</si>
  <si>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</si>
  <si>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</si>
  <si>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</si>
  <si>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</si>
  <si>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</si>
  <si>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</si>
  <si>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</si>
  <si>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</si>
  <si>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</si>
  <si>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</si>
  <si>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</si>
  <si>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</si>
  <si>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</si>
  <si>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</si>
  <si>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</si>
  <si>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</si>
  <si>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</si>
  <si>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</si>
  <si>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</si>
  <si>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</si>
  <si>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</si>
  <si>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</si>
  <si>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</si>
  <si>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</si>
  <si>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</si>
  <si>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</si>
  <si>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</si>
  <si>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</si>
  <si>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</si>
  <si>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</si>
  <si>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</si>
  <si>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</si>
  <si>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</si>
  <si>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</si>
  <si>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</si>
  <si>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</si>
  <si>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</si>
  <si>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</si>
  <si>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</si>
  <si>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</si>
  <si>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</si>
  <si>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</si>
  <si>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</si>
  <si>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</si>
  <si>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</si>
  <si>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</si>
  <si>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</si>
  <si>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</si>
  <si>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</si>
  <si>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</si>
  <si>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</si>
  <si>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</si>
  <si>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</si>
  <si>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</si>
  <si>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</si>
  <si>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</si>
  <si>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</si>
  <si>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</si>
  <si>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</si>
  <si>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</si>
  <si>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</si>
  <si>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</si>
  <si>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</si>
  <si>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</si>
  <si>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</si>
  <si>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</si>
  <si>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</si>
  <si>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</si>
  <si>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</si>
  <si>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</si>
  <si>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</si>
  <si>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</si>
  <si>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</si>
  <si>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</si>
  <si>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</si>
  <si>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</si>
  <si>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</si>
  <si>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</si>
  <si>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</si>
  <si>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</si>
  <si>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</si>
  <si>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</si>
  <si>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</si>
  <si>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</si>
  <si>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</si>
  <si>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</si>
  <si>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</si>
  <si>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</si>
  <si>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</si>
  <si>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</si>
  <si>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</si>
  <si>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</si>
  <si>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</si>
  <si>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</si>
  <si>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</si>
  <si>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</si>
  <si>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</si>
  <si>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</si>
  <si>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</si>
  <si>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</si>
  <si>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</si>
  <si>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</si>
  <si>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</si>
  <si>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</si>
  <si>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</si>
  <si>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</si>
  <si>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</si>
  <si>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</si>
  <si>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</si>
  <si>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</si>
  <si>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</si>
  <si>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</si>
  <si>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</si>
  <si>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</si>
  <si>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</si>
  <si>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</si>
  <si>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</si>
  <si>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</si>
  <si>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</si>
  <si>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</si>
  <si>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</si>
  <si>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</si>
  <si>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</si>
  <si>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</si>
  <si>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</si>
  <si>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</si>
  <si>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</si>
  <si>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</si>
  <si>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</si>
  <si>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</si>
  <si>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</si>
  <si>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</si>
  <si>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</si>
  <si>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</si>
  <si>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</si>
  <si>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</si>
  <si>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</si>
  <si>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</si>
  <si>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</si>
  <si>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</si>
  <si>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</si>
  <si>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</si>
  <si>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</si>
  <si>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</si>
  <si>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</si>
  <si>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</si>
  <si>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</si>
  <si>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</si>
  <si>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</si>
  <si>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</si>
  <si>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</si>
  <si>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</si>
  <si>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</si>
  <si>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</si>
  <si>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</si>
  <si>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</si>
  <si>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</si>
  <si>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</si>
  <si>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</si>
  <si>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</si>
  <si>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</si>
  <si>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</si>
  <si>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</si>
  <si>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</si>
  <si>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</si>
  <si>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</si>
  <si>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</si>
  <si>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</si>
  <si>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</si>
  <si>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</si>
  <si>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</si>
  <si>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</si>
  <si>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</si>
  <si>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</si>
  <si>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</si>
  <si>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</si>
  <si>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</si>
  <si>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</si>
  <si>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</si>
  <si>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</si>
  <si>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</si>
  <si>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</si>
  <si>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</si>
  <si>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</si>
  <si>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</si>
  <si>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</si>
  <si>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</si>
  <si>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</si>
  <si>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</si>
  <si>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</si>
  <si>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</si>
  <si>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</si>
  <si>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</si>
  <si>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</si>
  <si>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</si>
  <si>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</si>
  <si>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</si>
  <si>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</si>
  <si>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</si>
  <si>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</si>
  <si>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</si>
  <si>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</si>
  <si>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</si>
  <si>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</si>
  <si>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</si>
  <si>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</si>
  <si>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</si>
  <si>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</si>
  <si>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</si>
  <si>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</si>
  <si>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</si>
  <si>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</si>
  <si>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</si>
  <si>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</si>
  <si>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</si>
  <si>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</si>
  <si>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</si>
  <si>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</si>
  <si>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</si>
  <si>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</si>
  <si>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</si>
  <si>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</si>
  <si>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</si>
  <si>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</si>
  <si>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</si>
  <si>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</si>
  <si>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</si>
  <si>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</si>
  <si>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</si>
  <si>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</si>
  <si>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</si>
  <si>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</si>
  <si>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</si>
  <si>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</si>
  <si>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</si>
  <si>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</si>
  <si>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</si>
  <si>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</si>
  <si>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</si>
  <si>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</si>
  <si>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</si>
  <si>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</si>
  <si>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</si>
  <si>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</si>
  <si>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</si>
  <si>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</si>
  <si>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</si>
  <si>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</si>
  <si>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</si>
  <si>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</si>
  <si>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</si>
  <si>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</si>
  <si>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</si>
  <si>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</si>
  <si>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</si>
  <si>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</si>
  <si>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</si>
  <si>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</si>
  <si>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</si>
  <si>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</si>
  <si>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</si>
  <si>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</si>
  <si>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</si>
  <si>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</si>
  <si>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</si>
  <si>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</si>
  <si>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</si>
  <si>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</si>
  <si>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</si>
  <si>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</si>
  <si>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</si>
  <si>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</si>
  <si>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</si>
  <si>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</si>
  <si>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</si>
  <si>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</si>
  <si>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</si>
  <si>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</si>
  <si>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</si>
  <si>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</si>
  <si>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</si>
  <si>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</si>
  <si>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</si>
  <si>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</si>
  <si>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</si>
  <si>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</si>
  <si>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</si>
  <si>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</si>
  <si>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</si>
  <si>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</si>
  <si>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</si>
  <si>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</si>
  <si>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</si>
  <si>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</si>
  <si>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</si>
  <si>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</si>
  <si>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</si>
  <si>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</si>
  <si>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</si>
  <si>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</si>
  <si>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</si>
  <si>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</si>
  <si>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</si>
  <si>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</si>
  <si>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</si>
  <si>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</si>
  <si>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</si>
  <si>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</si>
  <si>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</si>
  <si>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</si>
  <si>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</si>
  <si>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</si>
  <si>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</si>
  <si>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</si>
  <si>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</si>
  <si>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</si>
  <si>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</si>
  <si>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</si>
  <si>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</si>
  <si>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</si>
  <si>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</si>
  <si>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</si>
  <si>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</si>
  <si>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</si>
  <si>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</si>
  <si>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</si>
  <si>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</si>
  <si>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</si>
  <si>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</si>
  <si>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</si>
  <si>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</si>
  <si>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</si>
  <si>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</si>
  <si>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</si>
  <si>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</si>
  <si>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</si>
  <si>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</si>
  <si>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</si>
  <si>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</si>
  <si>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</si>
  <si>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</si>
  <si>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</si>
  <si>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</si>
  <si>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</si>
  <si>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</si>
  <si>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</si>
  <si>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</si>
  <si>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</si>
  <si>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</si>
  <si>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</si>
  <si>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</si>
  <si>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</si>
  <si>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</si>
  <si>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</si>
  <si>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</si>
  <si>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</si>
  <si>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</si>
  <si>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</si>
  <si>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</si>
  <si>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</si>
  <si>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</si>
  <si>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</si>
  <si>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</si>
  <si>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</si>
  <si>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</si>
  <si>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</si>
  <si>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</si>
  <si>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</si>
  <si>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</si>
  <si>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</si>
  <si>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</si>
  <si>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</si>
  <si>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</si>
  <si>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</si>
  <si>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</si>
  <si>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</si>
  <si>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</si>
  <si>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</si>
  <si>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</si>
  <si>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</si>
  <si>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</si>
  <si>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</si>
  <si>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</si>
  <si>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</si>
  <si>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</si>
  <si>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</si>
  <si>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</si>
  <si>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</si>
  <si>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</si>
  <si>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</si>
  <si>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</si>
  <si>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</si>
  <si>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</si>
  <si>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</si>
  <si>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</si>
  <si>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</si>
  <si>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</si>
  <si>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</si>
  <si>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</si>
  <si>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</si>
  <si>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</si>
  <si>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</si>
  <si>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</si>
  <si>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</si>
  <si>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</si>
  <si>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</si>
  <si>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</si>
  <si>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</si>
  <si>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</si>
  <si>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</si>
  <si>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</si>
  <si>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</si>
  <si>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</si>
  <si>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</si>
  <si>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</si>
  <si>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</si>
  <si>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</si>
  <si>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</si>
  <si>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</si>
  <si>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</si>
  <si>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</si>
  <si>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</si>
  <si>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</si>
  <si>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</si>
  <si>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</si>
  <si>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</si>
  <si>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</si>
  <si>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</si>
  <si>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</si>
  <si>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</si>
  <si>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</si>
  <si>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</si>
  <si>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</si>
  <si>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</si>
  <si>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</si>
  <si>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</si>
  <si>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</si>
  <si>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</si>
  <si>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</si>
  <si>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</si>
  <si>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</si>
  <si>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</si>
  <si>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</si>
  <si>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</si>
  <si>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</si>
  <si>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</si>
  <si>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</si>
  <si>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</si>
  <si>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</si>
  <si>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</si>
  <si>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GEONAME</t>
  </si>
  <si>
    <t>NAM</t>
  </si>
  <si>
    <t>EMEA</t>
  </si>
  <si>
    <t>LEN</t>
  </si>
  <si>
    <t>Mid</t>
  </si>
  <si>
    <t>Right</t>
  </si>
  <si>
    <t>Test</t>
  </si>
  <si>
    <t>Xlookup Region ID</t>
  </si>
  <si>
    <t>Index Match Region ID</t>
  </si>
  <si>
    <t>LATAM</t>
  </si>
  <si>
    <t>APAC</t>
  </si>
  <si>
    <t>Total</t>
  </si>
  <si>
    <t>Region Name</t>
  </si>
  <si>
    <t>Quarter</t>
  </si>
  <si>
    <t>Date Start</t>
  </si>
  <si>
    <t>Date End</t>
  </si>
  <si>
    <t>Q1 2020</t>
  </si>
  <si>
    <t>Q2 2020</t>
  </si>
  <si>
    <t>Q3 2020</t>
  </si>
  <si>
    <t>Q4 2020</t>
  </si>
  <si>
    <t>Q1 2021</t>
  </si>
  <si>
    <t>Q2 2021</t>
  </si>
  <si>
    <t>Quarter by Lookup</t>
  </si>
  <si>
    <t>Region</t>
  </si>
  <si>
    <t>Sum of Vol</t>
  </si>
  <si>
    <t>Row Labels</t>
  </si>
  <si>
    <t>Grand Total</t>
  </si>
  <si>
    <t>Column Labels</t>
  </si>
  <si>
    <t>Year and Quarter</t>
  </si>
  <si>
    <t>2020 Q1</t>
  </si>
  <si>
    <t>Year</t>
  </si>
  <si>
    <t>Q1</t>
  </si>
  <si>
    <t>Q2</t>
  </si>
  <si>
    <t>Q3</t>
  </si>
  <si>
    <t>Q4</t>
  </si>
  <si>
    <t>Quarter2</t>
  </si>
  <si>
    <t>Quarter/Year</t>
  </si>
  <si>
    <t>Year/Quarter</t>
  </si>
  <si>
    <t>2020 Q2</t>
  </si>
  <si>
    <t>2020 Q3</t>
  </si>
  <si>
    <t>2020 Q4</t>
  </si>
  <si>
    <t>2021 Q1</t>
  </si>
  <si>
    <t>2021 Q2</t>
  </si>
  <si>
    <t>Count of CLID</t>
  </si>
  <si>
    <t>#</t>
  </si>
  <si>
    <t>%</t>
  </si>
  <si>
    <t>Q1 YoY</t>
  </si>
  <si>
    <t>Q2 YoY</t>
  </si>
  <si>
    <t>Diff From Actual</t>
  </si>
  <si>
    <t>Vol Per CL</t>
  </si>
  <si>
    <t>Q2 Forcast</t>
  </si>
  <si>
    <t>APAC Total</t>
  </si>
  <si>
    <t>EMEA Total</t>
  </si>
  <si>
    <t>LATAM Total</t>
  </si>
  <si>
    <t>NAM Total</t>
  </si>
  <si>
    <t>Q2 Yoy</t>
  </si>
  <si>
    <t>Q1 Region %</t>
  </si>
  <si>
    <t>Q1--&gt;Q2 Change</t>
  </si>
  <si>
    <t>Active Q2?</t>
  </si>
  <si>
    <t># of CL</t>
  </si>
  <si>
    <t>Q2 Volumes</t>
  </si>
  <si>
    <t>The overall volumes for Q2 have increased compared to the previous Q2</t>
  </si>
  <si>
    <t>Q1 2021 volumes increased by 4% overall from previous Q1</t>
  </si>
  <si>
    <t>Q2 volumes increased by 2.7% overall from previous Q2; not meeting forcast based on Q1</t>
  </si>
  <si>
    <t>All regions fell short of Q2 forcast, most significantly LATAM</t>
  </si>
  <si>
    <t>In LATAM, 3rd largest client dropped after Q1 2021</t>
  </si>
  <si>
    <t>In LATAM, 2 largest clients increased volumes by over 2% compared to last year, leading to similar overall volumes from the entire LATAM</t>
  </si>
  <si>
    <t>In EMEA, 1st and 2nd largest clients increased volume by 1.4% and 3% YoY, respecitvely</t>
  </si>
  <si>
    <t>% Diff.</t>
  </si>
  <si>
    <t>Largest client in APAC increased volume in Q1 by 4.3% YoY, but only .9% for Q2</t>
  </si>
  <si>
    <t>Q2 2021 Widget Inc. Overview</t>
  </si>
  <si>
    <t>All data as of 6/30/2021</t>
  </si>
  <si>
    <t>Volume</t>
  </si>
  <si>
    <t>Clients</t>
  </si>
  <si>
    <t>Prior Year</t>
  </si>
  <si>
    <t>% Change</t>
  </si>
  <si>
    <t>Q2 Volume</t>
  </si>
  <si>
    <t>Q2 Customers</t>
  </si>
  <si>
    <t>Key findings:</t>
  </si>
  <si>
    <t>Q2 2021 volume increase slowed from 4.04% in Q1 2021 to 2.67%, or ~14k in volume driven by:</t>
  </si>
  <si>
    <t>-loss of two LATAM clients accounted for 56.5%, or ~8k volume, of slowed growth from 9% in Q1 to flat in Q2</t>
  </si>
  <si>
    <t>-NAM client anniversaried in Q2 2021 increased Q1 growth and reduced Q2 percieved growth</t>
  </si>
  <si>
    <t>Report run as of 8/29/23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</si>
</sst>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%;\(0.00%\)"/>
    <numFmt numFmtId="168" formatCode="###,\K"/>
  </numFmts>
  <fonts count="20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36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b/>
      <sz val="24"/>
      <name val="Arial"/>
      <family val="2"/>
    </font>
    <font>
      <b/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theme="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77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/>
    <xf numFmtId="14" fontId="0" fillId="0" borderId="0" xfId="0" applyNumberFormat="1" applyAlignment="1"/>
    <xf numFmtId="0" fontId="1" fillId="0" borderId="0" xfId="0" applyFont="1" applyAlignment="1"/>
    <xf numFmtId="164" fontId="0" fillId="0" borderId="0" xfId="2" applyNumberFormat="1" applyFont="1" applyAlignment="1"/>
    <xf numFmtId="0" fontId="4" fillId="2" borderId="1" xfId="0" applyFont="1" applyFill="1" applyBorder="1" applyAlignment="1"/>
    <xf numFmtId="0" fontId="5" fillId="3" borderId="2" xfId="0" applyFont="1" applyFill="1" applyBorder="1" applyAlignment="1"/>
    <xf numFmtId="0" fontId="5" fillId="4" borderId="3" xfId="0" applyFont="1" applyFill="1" applyBorder="1" applyAlignment="1"/>
    <xf numFmtId="0" fontId="5" fillId="3" borderId="4" xfId="0" applyFont="1" applyFill="1" applyBorder="1" applyAlignment="1"/>
    <xf numFmtId="0" fontId="5" fillId="3" borderId="3" xfId="0" applyFont="1" applyFill="1" applyBorder="1" applyAlignment="1"/>
    <xf numFmtId="164" fontId="5" fillId="3" borderId="4" xfId="2" applyNumberFormat="1" applyFont="1" applyFill="1" applyBorder="1" applyAlignment="1"/>
    <xf numFmtId="164" fontId="5" fillId="3" borderId="2" xfId="2" applyNumberFormat="1" applyFont="1" applyFill="1" applyBorder="1" applyAlignment="1"/>
    <xf numFmtId="164" fontId="5" fillId="3" borderId="3" xfId="2" applyNumberFormat="1" applyFont="1" applyFill="1" applyBorder="1" applyAlignment="1"/>
    <xf numFmtId="164" fontId="5" fillId="3" borderId="3" xfId="0" applyNumberFormat="1" applyFont="1" applyFill="1" applyBorder="1" applyAlignment="1"/>
    <xf numFmtId="164" fontId="0" fillId="0" borderId="0" xfId="0" applyNumberFormat="1">
      <alignment wrapText="1"/>
    </xf>
    <xf numFmtId="14" fontId="1" fillId="0" borderId="0" xfId="0" applyNumberFormat="1" applyFont="1" applyAlignment="1"/>
    <xf numFmtId="0" fontId="6" fillId="0" borderId="0" xfId="0" applyFont="1" applyAlignment="1"/>
    <xf numFmtId="0" fontId="0" fillId="0" borderId="0" xfId="0" pivotButton="1" applyAlignment="1"/>
    <xf numFmtId="0" fontId="0" fillId="0" borderId="0" xfId="0" applyAlignment="1">
      <alignment horizontal="left"/>
    </xf>
    <xf numFmtId="43" fontId="0" fillId="0" borderId="0" xfId="0" applyNumberFormat="1" applyAlignment="1"/>
    <xf numFmtId="164" fontId="0" fillId="0" borderId="0" xfId="0" applyNumberFormat="1" applyAlignment="1"/>
    <xf numFmtId="164" fontId="1" fillId="0" borderId="0" xfId="2" applyNumberFormat="1" applyFont="1" applyAlignment="1"/>
    <xf numFmtId="10" fontId="0" fillId="0" borderId="0" xfId="0" applyNumberFormat="1" applyAlignment="1"/>
    <xf numFmtId="10" fontId="0" fillId="0" borderId="0" xfId="0" applyNumberFormat="1" applyAlignment="1">
      <alignment horizontal="left"/>
    </xf>
    <xf numFmtId="0" fontId="8" fillId="0" borderId="0" xfId="0" applyFont="1" applyAlignment="1"/>
    <xf numFmtId="2" fontId="0" fillId="0" borderId="0" xfId="0" applyNumberFormat="1" applyAlignment="1"/>
    <xf numFmtId="10" fontId="0" fillId="0" borderId="0" xfId="3" applyNumberFormat="1" applyFont="1" applyAlignment="1"/>
    <xf numFmtId="1" fontId="0" fillId="0" borderId="0" xfId="0" applyNumberFormat="1" applyAlignment="1"/>
    <xf numFmtId="10" fontId="8" fillId="0" borderId="0" xfId="0" applyNumberFormat="1" applyFont="1" applyAlignment="1"/>
    <xf numFmtId="1" fontId="8" fillId="0" borderId="0" xfId="0" applyNumberFormat="1" applyFont="1" applyAlignment="1"/>
    <xf numFmtId="164" fontId="8" fillId="0" borderId="0" xfId="2" applyNumberFormat="1" applyFont="1" applyAlignment="1"/>
    <xf numFmtId="164" fontId="8" fillId="0" borderId="0" xfId="0" applyNumberFormat="1" applyFont="1" applyAlignment="1"/>
    <xf numFmtId="10" fontId="8" fillId="0" borderId="0" xfId="0" applyNumberFormat="1" applyFont="1" applyAlignment="1">
      <alignment horizontal="left"/>
    </xf>
    <xf numFmtId="43" fontId="1" fillId="0" borderId="0" xfId="0" applyNumberFormat="1" applyFont="1" applyAlignment="1"/>
    <xf numFmtId="0" fontId="1" fillId="0" borderId="0" xfId="0" quotePrefix="1" applyFont="1" applyAlignment="1"/>
    <xf numFmtId="0" fontId="8" fillId="0" borderId="0" xfId="0" applyFont="1" applyAlignment="1">
      <alignment horizontal="right"/>
    </xf>
    <xf numFmtId="164" fontId="8" fillId="0" borderId="5" xfId="0" applyNumberFormat="1" applyFont="1" applyBorder="1" applyAlignment="1"/>
    <xf numFmtId="0" fontId="9" fillId="0" borderId="0" xfId="0" applyFont="1" applyAlignment="1">
      <alignment horizontal="left" indent="1"/>
    </xf>
    <xf numFmtId="164" fontId="11" fillId="0" borderId="0" xfId="2" applyNumberFormat="1" applyFont="1" applyAlignment="1"/>
    <xf numFmtId="164" fontId="11" fillId="0" borderId="6" xfId="2" applyNumberFormat="1" applyFont="1" applyBorder="1" applyAlignment="1"/>
    <xf numFmtId="0" fontId="9" fillId="0" borderId="5" xfId="0" applyFont="1" applyBorder="1" applyAlignment="1"/>
    <xf numFmtId="164" fontId="9" fillId="0" borderId="5" xfId="2" applyNumberFormat="1" applyFont="1" applyBorder="1" applyAlignment="1"/>
    <xf numFmtId="164" fontId="9" fillId="0" borderId="7" xfId="2" applyNumberFormat="1" applyFont="1" applyBorder="1" applyAlignment="1"/>
    <xf numFmtId="164" fontId="11" fillId="6" borderId="0" xfId="2" applyNumberFormat="1" applyFont="1" applyFill="1" applyBorder="1" applyAlignment="1"/>
    <xf numFmtId="164" fontId="9" fillId="6" borderId="5" xfId="2" applyNumberFormat="1" applyFont="1" applyFill="1" applyBorder="1" applyAlignment="1"/>
    <xf numFmtId="164" fontId="11" fillId="0" borderId="9" xfId="2" applyNumberFormat="1" applyFont="1" applyBorder="1" applyAlignment="1"/>
    <xf numFmtId="164" fontId="11" fillId="6" borderId="0" xfId="2" applyNumberFormat="1" applyFont="1" applyFill="1" applyAlignment="1"/>
    <xf numFmtId="0" fontId="12" fillId="5" borderId="0" xfId="0" applyFont="1" applyFill="1" applyAlignment="1"/>
    <xf numFmtId="0" fontId="9" fillId="7" borderId="0" xfId="0" applyFont="1" applyFill="1" applyAlignment="1"/>
    <xf numFmtId="165" fontId="0" fillId="0" borderId="0" xfId="0" applyNumberFormat="1" applyAlignment="1"/>
    <xf numFmtId="165" fontId="8" fillId="0" borderId="5" xfId="0" applyNumberFormat="1" applyFont="1" applyBorder="1" applyAlignment="1"/>
    <xf numFmtId="0" fontId="2" fillId="0" borderId="0" xfId="0" applyFont="1" applyAlignment="1">
      <alignment horizontal="left" vertical="center" wrapText="1"/>
    </xf>
    <xf numFmtId="0" fontId="13" fillId="5" borderId="0" xfId="0" applyFont="1" applyFill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4" fillId="5" borderId="0" xfId="0" applyFont="1" applyFill="1" applyAlignment="1">
      <alignment horizontal="right"/>
    </xf>
    <xf numFmtId="0" fontId="14" fillId="5" borderId="0" xfId="0" applyFont="1" applyFill="1" applyAlignment="1">
      <alignment horizontal="left"/>
    </xf>
    <xf numFmtId="1" fontId="15" fillId="8" borderId="0" xfId="0" applyNumberFormat="1" applyFont="1" applyFill="1" applyAlignment="1">
      <alignment horizontal="center"/>
    </xf>
    <xf numFmtId="165" fontId="15" fillId="8" borderId="0" xfId="0" applyNumberFormat="1" applyFont="1" applyFill="1" applyAlignment="1">
      <alignment horizontal="right"/>
    </xf>
    <xf numFmtId="168" fontId="15" fillId="8" borderId="0" xfId="0" applyNumberFormat="1" applyFont="1" applyFill="1" applyAlignment="1">
      <alignment horizontal="center"/>
    </xf>
    <xf numFmtId="0" fontId="9" fillId="0" borderId="0" xfId="0" applyFont="1" applyAlignment="1"/>
    <xf numFmtId="0" fontId="17" fillId="0" borderId="0" xfId="0" applyFont="1" applyAlignment="1"/>
    <xf numFmtId="1" fontId="18" fillId="8" borderId="0" xfId="0" applyNumberFormat="1" applyFont="1" applyFill="1" applyAlignment="1">
      <alignment horizontal="center"/>
    </xf>
    <xf numFmtId="168" fontId="18" fillId="8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right" indent="2"/>
    </xf>
    <xf numFmtId="1" fontId="8" fillId="0" borderId="5" xfId="0" applyNumberFormat="1" applyFont="1" applyBorder="1" applyAlignment="1">
      <alignment horizontal="right" indent="2"/>
    </xf>
    <xf numFmtId="0" fontId="9" fillId="7" borderId="0" xfId="0" applyFont="1" applyFill="1" applyAlignment="1">
      <alignment horizontal="left" indent="2"/>
    </xf>
    <xf numFmtId="0" fontId="9" fillId="7" borderId="0" xfId="0" applyFont="1" applyFill="1" applyAlignment="1">
      <alignment horizontal="right" indent="1"/>
    </xf>
    <xf numFmtId="1" fontId="0" fillId="0" borderId="0" xfId="0" applyNumberFormat="1" applyAlignment="1">
      <alignment horizontal="left" indent="3"/>
    </xf>
    <xf numFmtId="1" fontId="8" fillId="0" borderId="5" xfId="0" applyNumberFormat="1" applyFont="1" applyBorder="1" applyAlignment="1">
      <alignment horizontal="left" indent="3"/>
    </xf>
    <xf numFmtId="0" fontId="9" fillId="7" borderId="6" xfId="0" applyFont="1" applyFill="1" applyBorder="1" applyAlignment="1">
      <alignment horizontal="right" indent="1"/>
    </xf>
    <xf numFmtId="0" fontId="19" fillId="0" borderId="0" xfId="0" applyFont="1" applyAlignment="1">
      <alignment horizontal="center"/>
    </xf>
  </cellXfs>
  <cellStyles count="4">
    <cellStyle name="Comma" xfId="2" builtinId="3"/>
    <cellStyle name="Normal" xfId="0" builtinId="0"/>
    <cellStyle name="Percent" xfId="3" builtinId="5"/>
    <cellStyle name="Text UPPER lower" xfId="1" xr:uid="{00000000-0005-0000-0000-000003000000}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(* #,##0_);_(* \(#,##0\);_(* &quot;-&quot;??_);_(@_)"/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numFmt numFmtId="19" formatCode="m/d/yy"/>
      <alignment horizontal="general" vertical="bottom" textRotation="0" wrapText="0" indent="0" justifyLastLine="0" shrinkToFit="0" readingOrder="0"/>
    </dxf>
    <dxf>
      <numFmt numFmtId="19" formatCode="m/d/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9" formatCode="m/d/yy"/>
      <alignment horizontal="general" vertical="bottom" textRotation="0" wrapText="0" indent="0" justifyLastLine="0" shrinkToFit="0" readingOrder="0"/>
    </dxf>
    <dxf>
      <numFmt numFmtId="19" formatCode="m/d/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060367454068234E-3"/>
          <c:y val="0"/>
          <c:w val="0.62222222222222223"/>
          <c:h val="1"/>
        </c:manualLayout>
      </c:layout>
      <c:doughnutChart>
        <c:varyColors val="1"/>
        <c:ser>
          <c:idx val="5"/>
          <c:order val="0"/>
          <c:tx>
            <c:strRef>
              <c:f>Summary!$H$37</c:f>
              <c:strCache>
                <c:ptCount val="1"/>
                <c:pt idx="0">
                  <c:v>Q2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50-744B-86DD-A50D671D4E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50-744B-86DD-A50D671D4E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50-744B-86DD-A50D671D4E3C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0E8-644A-BC1A-B43106D411CB}"/>
              </c:ext>
            </c:extLst>
          </c:dPt>
          <c:dLbls>
            <c:numFmt formatCode="###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Summary!$B$38:$B$41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Summary!$H$38:$H$41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E8-644A-BC1A-B43106D41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6"/>
      </c:doughnutChart>
      <c:spPr>
        <a:noFill/>
        <a:ln w="0">
          <a:noFill/>
        </a:ln>
        <a:effectLst/>
      </c:spPr>
    </c:plotArea>
    <c:legend>
      <c:legendPos val="r"/>
      <c:layout>
        <c:manualLayout>
          <c:xMode val="edge"/>
          <c:yMode val="edge"/>
          <c:x val="0.66574278215223082"/>
          <c:y val="0.24300743657042864"/>
          <c:w val="0.21606516426825956"/>
          <c:h val="0.51380285797608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060367454068234E-3"/>
          <c:y val="0"/>
          <c:w val="0.62222222222222223"/>
          <c:h val="1"/>
        </c:manualLayout>
      </c:layout>
      <c:doughnutChart>
        <c:varyColors val="1"/>
        <c:ser>
          <c:idx val="4"/>
          <c:order val="0"/>
          <c:tx>
            <c:strRef>
              <c:f>Summary!$H$47</c:f>
              <c:strCache>
                <c:ptCount val="1"/>
                <c:pt idx="0">
                  <c:v>Q2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6BF-0F41-AC12-FD1A285EEA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21-6845-B48C-A509DECA27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21-6845-B48C-A509DECA2719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36BF-0F41-AC12-FD1A285EEA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Summary!$B$48:$B$51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Summary!$H$48:$H$51</c:f>
              <c:numCache>
                <c:formatCode>_(* #,##0_);_(* \(#,##0\);_(* "-"??_);_(@_)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BF-0F41-AC12-FD1A285EE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6"/>
      </c:doughnutChart>
      <c:spPr>
        <a:noFill/>
        <a:ln w="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v>Q2 2020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6C3-9E46-958B-510B3CC839C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6C3-9E46-958B-510B3CC839C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6C3-9E46-958B-510B3CC839CE}"/>
              </c:ext>
            </c:extLst>
          </c:dPt>
          <c:dLbls>
            <c:numFmt formatCode="###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Summary!$B$38:$B$41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Summary!$D$38:$D$41</c:f>
              <c:numCache>
                <c:formatCode>_(* #,##0_);_(* \(#,##0\);_(* "-"??_);_(@_)</c:formatCode>
                <c:ptCount val="4"/>
                <c:pt idx="0">
                  <c:v>576618</c:v>
                </c:pt>
                <c:pt idx="1">
                  <c:v>173566</c:v>
                </c:pt>
                <c:pt idx="2">
                  <c:v>107338</c:v>
                </c:pt>
                <c:pt idx="3">
                  <c:v>82618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C3-9E46-958B-510B3CC839CE}"/>
            </c:ext>
          </c:extLst>
        </c:ser>
        <c:ser>
          <c:idx val="5"/>
          <c:order val="1"/>
          <c:tx>
            <c:v>Q2 2021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6C3-9E46-958B-510B3CC839C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6C3-9E46-958B-510B3CC839C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6C3-9E46-958B-510B3CC839CE}"/>
              </c:ext>
            </c:extLst>
          </c:dPt>
          <c:dLbls>
            <c:numFmt formatCode="###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Summary!$B$38:$B$41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Summary!$H$38:$H$41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C3-9E46-958B-510B3CC83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579107344"/>
        <c:axId val="1181783119"/>
      </c:barChart>
      <c:catAx>
        <c:axId val="15791073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783119"/>
        <c:crosses val="autoZero"/>
        <c:auto val="1"/>
        <c:lblAlgn val="ctr"/>
        <c:lblOffset val="100"/>
        <c:noMultiLvlLbl val="0"/>
      </c:catAx>
      <c:valAx>
        <c:axId val="1181783119"/>
        <c:scaling>
          <c:orientation val="minMax"/>
        </c:scaling>
        <c:delete val="1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157910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870233856790401"/>
          <c:y val="4.7539370078740158E-2"/>
          <c:w val="0.13942148882421593"/>
          <c:h val="0.220811023622047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14</xdr:row>
      <xdr:rowOff>38100</xdr:rowOff>
    </xdr:from>
    <xdr:to>
      <xdr:col>5</xdr:col>
      <xdr:colOff>711200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466E46-DC1C-DC1A-B6D7-CE0A859AB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368300</xdr:colOff>
      <xdr:row>14</xdr:row>
      <xdr:rowOff>0</xdr:rowOff>
    </xdr:from>
    <xdr:to>
      <xdr:col>11</xdr:col>
      <xdr:colOff>266700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B321BF-14B1-D947-B738-CECBC2BE5B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393700</xdr:colOff>
      <xdr:row>4</xdr:row>
      <xdr:rowOff>38100</xdr:rowOff>
    </xdr:from>
    <xdr:to>
      <xdr:col>17</xdr:col>
      <xdr:colOff>152400</xdr:colOff>
      <xdr:row>32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F5DCD2-497A-9ED4-46F0-D0194EECC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4.553106944448" createdVersion="8" refreshedVersion="8" minRefreshableVersion="3" recordCount="53" xr:uid="{240B6AD7-2056-9D47-92B9-1A3627CAD362}">
  <cacheSource type="worksheet">
    <worksheetSource name="GEOByClient"/>
  </cacheSource>
  <cacheFields count="7">
    <cacheField name="CLID" numFmtId="0">
      <sharedItems count="53">
        <s v="C-CL69323"/>
        <s v="C-CL97995"/>
        <s v="C-CL87299"/>
        <s v="C-CL38496"/>
        <s v="C-CL75562"/>
        <s v="C-CL31601"/>
        <s v="C-CL33189"/>
        <s v="C-CL22140"/>
        <s v="C-CL49960"/>
        <s v="C-CL43946"/>
        <s v="C-CL37714"/>
        <s v="C-CL75274"/>
        <s v="C-CL61534"/>
        <s v="C-CL85641"/>
        <s v="C-CL46663"/>
        <s v="C-CL17270"/>
        <s v="C-CL57593"/>
        <s v="C-CL96680"/>
        <s v="C-CL79204"/>
        <s v="C-CL83029"/>
        <s v="C-CL22675"/>
        <s v="C-CL83083"/>
        <s v="C-CL36191"/>
        <s v="C-CL81431"/>
        <s v="C-CL96487"/>
        <s v="C-CL52426"/>
        <s v="C-CL64939"/>
        <s v="C-CL50651"/>
        <s v="C-CL13213"/>
        <s v="C-CL90358"/>
        <s v="C-CL71409"/>
        <s v="C-CL24510"/>
        <s v="C-CL95487"/>
        <s v="C-CL23634"/>
        <s v="C-CL50297"/>
        <s v="C-CL35993"/>
        <s v="C-CL60563"/>
        <s v="C-CL11420"/>
        <s v="C-CL13257"/>
        <s v="C-CL94846"/>
        <s v="C-CL87149"/>
        <s v="C-CL49900"/>
        <s v="C-CL29380"/>
        <s v="C-CL37879"/>
        <s v="C-CL55399"/>
        <s v="C-CL44634"/>
        <s v="C-CL67438"/>
        <s v="C-CL79103"/>
        <s v="C-CL99768"/>
        <s v="C-CL28683"/>
        <s v="C-CL99496"/>
        <s v="C-CL92654"/>
        <s v="C-CL82440"/>
      </sharedItems>
    </cacheField>
    <cacheField name="GEOID" numFmtId="0">
      <sharedItems/>
    </cacheField>
    <cacheField name="LEN" numFmtId="0">
      <sharedItems containsSemiMixedTypes="0" containsString="0" containsNumber="1" containsInteger="1" minValue="9" maxValue="9"/>
    </cacheField>
    <cacheField name="Mid" numFmtId="0">
      <sharedItems/>
    </cacheField>
    <cacheField name="Right" numFmtId="0">
      <sharedItems/>
    </cacheField>
    <cacheField name="Test" numFmtId="0">
      <sharedItems/>
    </cacheField>
    <cacheField name="Region" numFmtId="0">
      <sharedItems count="4">
        <s v="NAM"/>
        <s v="EMEA"/>
        <s v="APAC"/>
        <s v="LATA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4.665320370368" createdVersion="8" refreshedVersion="8" minRefreshableVersion="3" recordCount="907" xr:uid="{AB5BF4BB-DE00-EF49-A3C0-E2BDA60FB0CA}">
  <cacheSource type="worksheet">
    <worksheetSource name="VolumeByClient"/>
  </cacheSource>
  <cacheFields count="13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12" base="1">
        <rangePr groupBy="months" startDate="2020-01-31T00:00:00" endDate="2021-07-01T00:00:00"/>
        <groupItems count="14">
          <s v="&lt;1/31/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1"/>
        </groupItems>
      </fieldGroup>
    </cacheField>
    <cacheField name="Vol" numFmtId="164">
      <sharedItems containsSemiMixedTypes="0" containsString="0" containsNumber="1" containsInteger="1" minValue="26" maxValue="41598"/>
    </cacheField>
    <cacheField name="LEN" numFmtId="0">
      <sharedItems containsSemiMixedTypes="0" containsString="0" containsNumber="1" containsInteger="1" minValue="7" maxValue="7"/>
    </cacheField>
    <cacheField name="Xlookup Region ID" numFmtId="0">
      <sharedItems/>
    </cacheField>
    <cacheField name="Index Match Region ID" numFmtId="0">
      <sharedItems/>
    </cacheField>
    <cacheField name="Region Name" numFmtId="0">
      <sharedItems count="4">
        <s v="LATAM"/>
        <s v="NAM"/>
        <s v="EMEA"/>
        <s v="APAC"/>
      </sharedItems>
    </cacheField>
    <cacheField name="Quarter" numFmtId="0">
      <sharedItems/>
    </cacheField>
    <cacheField name="Quarter by Lookup" numFmtId="0">
      <sharedItems/>
    </cacheField>
    <cacheField name="Year and Quarter" numFmtId="0">
      <sharedItems count="6">
        <s v="2020 Q1"/>
        <s v="2020 Q2"/>
        <s v="2020 Q3"/>
        <s v="2020 Q4"/>
        <s v="2021 Q2"/>
        <s v="2021 Q1"/>
      </sharedItems>
    </cacheField>
    <cacheField name="Field1" numFmtId="0" formula="Vol" databaseField="0"/>
    <cacheField name="Quarters" numFmtId="0" databaseField="0">
      <fieldGroup base="1">
        <rangePr groupBy="quarters" startDate="2020-01-31T00:00:00" endDate="2021-07-01T00:00:00"/>
        <groupItems count="6">
          <s v="&lt;1/31/20"/>
          <s v="Qtr1"/>
          <s v="Qtr2"/>
          <s v="Qtr3"/>
          <s v="Qtr4"/>
          <s v="&gt;7/1/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1/31/20"/>
          <s v="2020"/>
          <s v="2021"/>
          <s v="&gt;7/1/21"/>
        </groupItems>
      </fieldGroup>
    </cacheField>
  </cacheFields>
  <extLst>
    <ext xmlns:x14="http://schemas.microsoft.com/office/spreadsheetml/2009/9/main" uri="{725AE2AE-9491-48be-B2B4-4EB974FC3084}">
      <x14:pivotCacheDefinition pivotCacheId="105104943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GEO1001"/>
    <n v="9"/>
    <s v="CL69323"/>
    <s v="CL69323"/>
    <b v="1"/>
    <x v="0"/>
  </r>
  <r>
    <x v="1"/>
    <s v="GEO1001"/>
    <n v="9"/>
    <s v="CL97995"/>
    <s v="CL97995"/>
    <b v="1"/>
    <x v="0"/>
  </r>
  <r>
    <x v="2"/>
    <s v="GEO1003"/>
    <n v="9"/>
    <s v="CL87299"/>
    <s v="CL87299"/>
    <b v="1"/>
    <x v="1"/>
  </r>
  <r>
    <x v="3"/>
    <s v="GEO1001"/>
    <n v="9"/>
    <s v="CL38496"/>
    <s v="CL38496"/>
    <b v="1"/>
    <x v="0"/>
  </r>
  <r>
    <x v="4"/>
    <s v="GEO1003"/>
    <n v="9"/>
    <s v="CL75562"/>
    <s v="CL75562"/>
    <b v="1"/>
    <x v="1"/>
  </r>
  <r>
    <x v="5"/>
    <s v="GEO1001"/>
    <n v="9"/>
    <s v="CL31601"/>
    <s v="CL31601"/>
    <b v="1"/>
    <x v="0"/>
  </r>
  <r>
    <x v="6"/>
    <s v="GEO1001"/>
    <n v="9"/>
    <s v="CL33189"/>
    <s v="CL33189"/>
    <b v="1"/>
    <x v="0"/>
  </r>
  <r>
    <x v="7"/>
    <s v="GEO1001"/>
    <n v="9"/>
    <s v="CL22140"/>
    <s v="CL22140"/>
    <b v="1"/>
    <x v="0"/>
  </r>
  <r>
    <x v="8"/>
    <s v="GEO1002"/>
    <n v="9"/>
    <s v="CL49960"/>
    <s v="CL49960"/>
    <b v="1"/>
    <x v="2"/>
  </r>
  <r>
    <x v="9"/>
    <s v="GEO1004"/>
    <n v="9"/>
    <s v="CL43946"/>
    <s v="CL43946"/>
    <b v="1"/>
    <x v="3"/>
  </r>
  <r>
    <x v="10"/>
    <s v="GEO1001"/>
    <n v="9"/>
    <s v="CL37714"/>
    <s v="CL37714"/>
    <b v="1"/>
    <x v="0"/>
  </r>
  <r>
    <x v="11"/>
    <s v="GEO1002"/>
    <n v="9"/>
    <s v="CL75274"/>
    <s v="CL75274"/>
    <b v="1"/>
    <x v="2"/>
  </r>
  <r>
    <x v="12"/>
    <s v="GEO1001"/>
    <n v="9"/>
    <s v="CL61534"/>
    <s v="CL61534"/>
    <b v="1"/>
    <x v="0"/>
  </r>
  <r>
    <x v="13"/>
    <s v="GEO1004"/>
    <n v="9"/>
    <s v="CL85641"/>
    <s v="CL85641"/>
    <b v="1"/>
    <x v="3"/>
  </r>
  <r>
    <x v="14"/>
    <s v="GEO1001"/>
    <n v="9"/>
    <s v="CL46663"/>
    <s v="CL46663"/>
    <b v="1"/>
    <x v="0"/>
  </r>
  <r>
    <x v="15"/>
    <s v="GEO1001"/>
    <n v="9"/>
    <s v="CL17270"/>
    <s v="CL17270"/>
    <b v="1"/>
    <x v="0"/>
  </r>
  <r>
    <x v="16"/>
    <s v="GEO1001"/>
    <n v="9"/>
    <s v="CL57593"/>
    <s v="CL57593"/>
    <b v="1"/>
    <x v="0"/>
  </r>
  <r>
    <x v="17"/>
    <s v="GEO1001"/>
    <n v="9"/>
    <s v="CL96680"/>
    <s v="CL96680"/>
    <b v="1"/>
    <x v="0"/>
  </r>
  <r>
    <x v="18"/>
    <s v="GEO1001"/>
    <n v="9"/>
    <s v="CL79204"/>
    <s v="CL79204"/>
    <b v="1"/>
    <x v="0"/>
  </r>
  <r>
    <x v="19"/>
    <s v="GEO1001"/>
    <n v="9"/>
    <s v="CL83029"/>
    <s v="CL83029"/>
    <b v="1"/>
    <x v="0"/>
  </r>
  <r>
    <x v="20"/>
    <s v="GEO1004"/>
    <n v="9"/>
    <s v="CL22675"/>
    <s v="CL22675"/>
    <b v="1"/>
    <x v="3"/>
  </r>
  <r>
    <x v="21"/>
    <s v="GEO1002"/>
    <n v="9"/>
    <s v="CL83083"/>
    <s v="CL83083"/>
    <b v="1"/>
    <x v="2"/>
  </r>
  <r>
    <x v="22"/>
    <s v="GEO1004"/>
    <n v="9"/>
    <s v="CL36191"/>
    <s v="CL36191"/>
    <b v="1"/>
    <x v="3"/>
  </r>
  <r>
    <x v="23"/>
    <s v="GEO1004"/>
    <n v="9"/>
    <s v="CL81431"/>
    <s v="CL81431"/>
    <b v="1"/>
    <x v="3"/>
  </r>
  <r>
    <x v="24"/>
    <s v="GEO1002"/>
    <n v="9"/>
    <s v="CL96487"/>
    <s v="CL96487"/>
    <b v="1"/>
    <x v="2"/>
  </r>
  <r>
    <x v="25"/>
    <s v="GEO1001"/>
    <n v="9"/>
    <s v="CL52426"/>
    <s v="CL52426"/>
    <b v="1"/>
    <x v="0"/>
  </r>
  <r>
    <x v="26"/>
    <s v="GEO1001"/>
    <n v="9"/>
    <s v="CL64939"/>
    <s v="CL64939"/>
    <b v="1"/>
    <x v="0"/>
  </r>
  <r>
    <x v="27"/>
    <s v="GEO1001"/>
    <n v="9"/>
    <s v="CL50651"/>
    <s v="CL50651"/>
    <b v="1"/>
    <x v="0"/>
  </r>
  <r>
    <x v="28"/>
    <s v="GEO1001"/>
    <n v="9"/>
    <s v="CL13213"/>
    <s v="CL13213"/>
    <b v="1"/>
    <x v="0"/>
  </r>
  <r>
    <x v="29"/>
    <s v="GEO1003"/>
    <n v="9"/>
    <s v="CL90358"/>
    <s v="CL90358"/>
    <b v="1"/>
    <x v="1"/>
  </r>
  <r>
    <x v="30"/>
    <s v="GEO1003"/>
    <n v="9"/>
    <s v="CL71409"/>
    <s v="CL71409"/>
    <b v="1"/>
    <x v="1"/>
  </r>
  <r>
    <x v="31"/>
    <s v="GEO1002"/>
    <n v="9"/>
    <s v="CL24510"/>
    <s v="CL24510"/>
    <b v="1"/>
    <x v="2"/>
  </r>
  <r>
    <x v="32"/>
    <s v="GEO1002"/>
    <n v="9"/>
    <s v="CL95487"/>
    <s v="CL95487"/>
    <b v="1"/>
    <x v="2"/>
  </r>
  <r>
    <x v="33"/>
    <s v="GEO1004"/>
    <n v="9"/>
    <s v="CL23634"/>
    <s v="CL23634"/>
    <b v="1"/>
    <x v="3"/>
  </r>
  <r>
    <x v="34"/>
    <s v="GEO1001"/>
    <n v="9"/>
    <s v="CL50297"/>
    <s v="CL50297"/>
    <b v="1"/>
    <x v="0"/>
  </r>
  <r>
    <x v="35"/>
    <s v="GEO1002"/>
    <n v="9"/>
    <s v="CL35993"/>
    <s v="CL35993"/>
    <b v="1"/>
    <x v="2"/>
  </r>
  <r>
    <x v="36"/>
    <s v="GEO1002"/>
    <n v="9"/>
    <s v="CL60563"/>
    <s v="CL60563"/>
    <b v="1"/>
    <x v="2"/>
  </r>
  <r>
    <x v="37"/>
    <s v="GEO1004"/>
    <n v="9"/>
    <s v="CL11420"/>
    <s v="CL11420"/>
    <b v="1"/>
    <x v="3"/>
  </r>
  <r>
    <x v="38"/>
    <s v="GEO1003"/>
    <n v="9"/>
    <s v="CL13257"/>
    <s v="CL13257"/>
    <b v="1"/>
    <x v="1"/>
  </r>
  <r>
    <x v="39"/>
    <s v="GEO1001"/>
    <n v="9"/>
    <s v="CL94846"/>
    <s v="CL94846"/>
    <b v="1"/>
    <x v="0"/>
  </r>
  <r>
    <x v="40"/>
    <s v="GEO1003"/>
    <n v="9"/>
    <s v="CL87149"/>
    <s v="CL87149"/>
    <b v="1"/>
    <x v="1"/>
  </r>
  <r>
    <x v="41"/>
    <s v="GEO1004"/>
    <n v="9"/>
    <s v="CL49900"/>
    <s v="CL49900"/>
    <b v="1"/>
    <x v="3"/>
  </r>
  <r>
    <x v="42"/>
    <s v="GEO1003"/>
    <n v="9"/>
    <s v="CL29380"/>
    <s v="CL29380"/>
    <b v="1"/>
    <x v="1"/>
  </r>
  <r>
    <x v="43"/>
    <s v="GEO1004"/>
    <n v="9"/>
    <s v="CL37879"/>
    <s v="CL37879"/>
    <b v="1"/>
    <x v="3"/>
  </r>
  <r>
    <x v="44"/>
    <s v="GEO1002"/>
    <n v="9"/>
    <s v="CL55399"/>
    <s v="CL55399"/>
    <b v="1"/>
    <x v="2"/>
  </r>
  <r>
    <x v="45"/>
    <s v="GEO1002"/>
    <n v="9"/>
    <s v="CL44634"/>
    <s v="CL44634"/>
    <b v="1"/>
    <x v="2"/>
  </r>
  <r>
    <x v="46"/>
    <s v="GEO1004"/>
    <n v="9"/>
    <s v="CL67438"/>
    <s v="CL67438"/>
    <b v="1"/>
    <x v="3"/>
  </r>
  <r>
    <x v="47"/>
    <s v="GEO1002"/>
    <n v="9"/>
    <s v="CL79103"/>
    <s v="CL79103"/>
    <b v="1"/>
    <x v="2"/>
  </r>
  <r>
    <x v="48"/>
    <s v="GEO1002"/>
    <n v="9"/>
    <s v="CL99768"/>
    <s v="CL99768"/>
    <b v="1"/>
    <x v="2"/>
  </r>
  <r>
    <x v="49"/>
    <s v="GEO1004"/>
    <n v="9"/>
    <s v="CL28683"/>
    <s v="CL28683"/>
    <b v="1"/>
    <x v="3"/>
  </r>
  <r>
    <x v="50"/>
    <s v="GEO1002"/>
    <n v="9"/>
    <s v="CL99496"/>
    <s v="CL99496"/>
    <b v="1"/>
    <x v="2"/>
  </r>
  <r>
    <x v="51"/>
    <s v="GEO1003"/>
    <n v="9"/>
    <s v="CL92654"/>
    <s v="CL92654"/>
    <b v="1"/>
    <x v="1"/>
  </r>
  <r>
    <x v="52"/>
    <s v="GEO1002"/>
    <n v="9"/>
    <s v="CL82440"/>
    <s v="CL82440"/>
    <b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n v="884"/>
    <n v="7"/>
    <s v="GEO1004"/>
    <s v="GEO1004"/>
    <x v="0"/>
    <s v="Q1 2020"/>
    <s v="Q1 2020"/>
    <x v="0"/>
  </r>
  <r>
    <x v="0"/>
    <x v="1"/>
    <n v="886"/>
    <n v="7"/>
    <s v="GEO1004"/>
    <s v="GEO1004"/>
    <x v="0"/>
    <s v="Q2 2020"/>
    <s v="Q2 2020"/>
    <x v="1"/>
  </r>
  <r>
    <x v="0"/>
    <x v="2"/>
    <n v="968"/>
    <n v="7"/>
    <s v="GEO1004"/>
    <s v="GEO1004"/>
    <x v="0"/>
    <s v="Q2 2020"/>
    <s v="Q2 2020"/>
    <x v="1"/>
  </r>
  <r>
    <x v="0"/>
    <x v="3"/>
    <n v="564"/>
    <n v="7"/>
    <s v="GEO1004"/>
    <s v="GEO1004"/>
    <x v="0"/>
    <s v="Q2 2020"/>
    <s v="Q2 2020"/>
    <x v="1"/>
  </r>
  <r>
    <x v="0"/>
    <x v="4"/>
    <n v="648"/>
    <n v="7"/>
    <s v="GEO1004"/>
    <s v="GEO1004"/>
    <x v="0"/>
    <s v="Q3 2020"/>
    <s v="Q3 2020"/>
    <x v="2"/>
  </r>
  <r>
    <x v="0"/>
    <x v="5"/>
    <n v="406"/>
    <n v="7"/>
    <s v="GEO1004"/>
    <s v="GEO1004"/>
    <x v="0"/>
    <s v="Q3 2020"/>
    <s v="Q3 2020"/>
    <x v="2"/>
  </r>
  <r>
    <x v="0"/>
    <x v="6"/>
    <n v="569"/>
    <n v="7"/>
    <s v="GEO1004"/>
    <s v="GEO1004"/>
    <x v="0"/>
    <s v="Q3 2020"/>
    <s v="Q3 2020"/>
    <x v="2"/>
  </r>
  <r>
    <x v="0"/>
    <x v="7"/>
    <n v="487"/>
    <n v="7"/>
    <s v="GEO1004"/>
    <s v="GEO1004"/>
    <x v="0"/>
    <s v="Q4 2020"/>
    <s v="Q4 2020"/>
    <x v="3"/>
  </r>
  <r>
    <x v="0"/>
    <x v="8"/>
    <n v="729"/>
    <n v="7"/>
    <s v="GEO1004"/>
    <s v="GEO1004"/>
    <x v="0"/>
    <s v="Q4 2020"/>
    <s v="Q4 2020"/>
    <x v="3"/>
  </r>
  <r>
    <x v="0"/>
    <x v="9"/>
    <n v="565"/>
    <n v="7"/>
    <s v="GEO1004"/>
    <s v="GEO1004"/>
    <x v="0"/>
    <s v="Q4 2020"/>
    <s v="Q4 2020"/>
    <x v="3"/>
  </r>
  <r>
    <x v="0"/>
    <x v="10"/>
    <n v="561"/>
    <n v="7"/>
    <s v="GEO1004"/>
    <s v="GEO1004"/>
    <x v="0"/>
    <s v="Q2 2021"/>
    <s v="Q2 2021"/>
    <x v="4"/>
  </r>
  <r>
    <x v="0"/>
    <x v="11"/>
    <n v="1014"/>
    <n v="7"/>
    <s v="GEO1004"/>
    <s v="GEO1004"/>
    <x v="0"/>
    <s v="Q2 2021"/>
    <s v="Q2 2021"/>
    <x v="4"/>
  </r>
  <r>
    <x v="0"/>
    <x v="12"/>
    <n v="878"/>
    <n v="7"/>
    <s v="GEO1004"/>
    <s v="GEO1004"/>
    <x v="0"/>
    <s v="Q2 2021"/>
    <s v="Q2 2021"/>
    <x v="4"/>
  </r>
  <r>
    <x v="0"/>
    <x v="13"/>
    <n v="922"/>
    <n v="7"/>
    <s v="GEO1004"/>
    <s v="GEO1004"/>
    <x v="0"/>
    <s v="Q1 2021"/>
    <s v="Q1 2021"/>
    <x v="5"/>
  </r>
  <r>
    <x v="0"/>
    <x v="14"/>
    <n v="668"/>
    <n v="7"/>
    <s v="GEO1004"/>
    <s v="GEO1004"/>
    <x v="0"/>
    <s v="Q1 2021"/>
    <s v="Q1 2021"/>
    <x v="5"/>
  </r>
  <r>
    <x v="0"/>
    <x v="15"/>
    <n v="725"/>
    <n v="7"/>
    <s v="GEO1004"/>
    <s v="GEO1004"/>
    <x v="0"/>
    <s v="Q1 2021"/>
    <s v="Q1 2021"/>
    <x v="5"/>
  </r>
  <r>
    <x v="1"/>
    <x v="16"/>
    <n v="1194"/>
    <n v="7"/>
    <s v="GEO1001"/>
    <s v="GEO1001"/>
    <x v="1"/>
    <s v="Q1 2020"/>
    <s v="Q1 2020"/>
    <x v="0"/>
  </r>
  <r>
    <x v="1"/>
    <x v="17"/>
    <n v="942"/>
    <n v="7"/>
    <s v="GEO1001"/>
    <s v="GEO1001"/>
    <x v="1"/>
    <s v="Q1 2020"/>
    <s v="Q1 2020"/>
    <x v="0"/>
  </r>
  <r>
    <x v="1"/>
    <x v="0"/>
    <n v="1448"/>
    <n v="7"/>
    <s v="GEO1001"/>
    <s v="GEO1001"/>
    <x v="1"/>
    <s v="Q1 2020"/>
    <s v="Q1 2020"/>
    <x v="0"/>
  </r>
  <r>
    <x v="1"/>
    <x v="1"/>
    <n v="1323"/>
    <n v="7"/>
    <s v="GEO1001"/>
    <s v="GEO1001"/>
    <x v="1"/>
    <s v="Q2 2020"/>
    <s v="Q2 2020"/>
    <x v="1"/>
  </r>
  <r>
    <x v="1"/>
    <x v="2"/>
    <n v="1573"/>
    <n v="7"/>
    <s v="GEO1001"/>
    <s v="GEO1001"/>
    <x v="1"/>
    <s v="Q2 2020"/>
    <s v="Q2 2020"/>
    <x v="1"/>
  </r>
  <r>
    <x v="1"/>
    <x v="3"/>
    <n v="820"/>
    <n v="7"/>
    <s v="GEO1001"/>
    <s v="GEO1001"/>
    <x v="1"/>
    <s v="Q2 2020"/>
    <s v="Q2 2020"/>
    <x v="1"/>
  </r>
  <r>
    <x v="1"/>
    <x v="4"/>
    <n v="1069"/>
    <n v="7"/>
    <s v="GEO1001"/>
    <s v="GEO1001"/>
    <x v="1"/>
    <s v="Q3 2020"/>
    <s v="Q3 2020"/>
    <x v="2"/>
  </r>
  <r>
    <x v="1"/>
    <x v="5"/>
    <n v="571"/>
    <n v="7"/>
    <s v="GEO1001"/>
    <s v="GEO1001"/>
    <x v="1"/>
    <s v="Q3 2020"/>
    <s v="Q3 2020"/>
    <x v="2"/>
  </r>
  <r>
    <x v="1"/>
    <x v="6"/>
    <n v="947"/>
    <n v="7"/>
    <s v="GEO1001"/>
    <s v="GEO1001"/>
    <x v="1"/>
    <s v="Q3 2020"/>
    <s v="Q3 2020"/>
    <x v="2"/>
  </r>
  <r>
    <x v="1"/>
    <x v="7"/>
    <n v="694"/>
    <n v="7"/>
    <s v="GEO1001"/>
    <s v="GEO1001"/>
    <x v="1"/>
    <s v="Q4 2020"/>
    <s v="Q4 2020"/>
    <x v="3"/>
  </r>
  <r>
    <x v="1"/>
    <x v="8"/>
    <n v="1197"/>
    <n v="7"/>
    <s v="GEO1001"/>
    <s v="GEO1001"/>
    <x v="1"/>
    <s v="Q4 2020"/>
    <s v="Q4 2020"/>
    <x v="3"/>
  </r>
  <r>
    <x v="1"/>
    <x v="9"/>
    <n v="822"/>
    <n v="7"/>
    <s v="GEO1001"/>
    <s v="GEO1001"/>
    <x v="1"/>
    <s v="Q4 2020"/>
    <s v="Q4 2020"/>
    <x v="3"/>
  </r>
  <r>
    <x v="1"/>
    <x v="10"/>
    <n v="846"/>
    <n v="7"/>
    <s v="GEO1001"/>
    <s v="GEO1001"/>
    <x v="1"/>
    <s v="Q2 2021"/>
    <s v="Q2 2021"/>
    <x v="4"/>
  </r>
  <r>
    <x v="1"/>
    <x v="11"/>
    <n v="1553"/>
    <n v="7"/>
    <s v="GEO1001"/>
    <s v="GEO1001"/>
    <x v="1"/>
    <s v="Q2 2021"/>
    <s v="Q2 2021"/>
    <x v="4"/>
  </r>
  <r>
    <x v="1"/>
    <x v="12"/>
    <n v="1344"/>
    <n v="7"/>
    <s v="GEO1001"/>
    <s v="GEO1001"/>
    <x v="1"/>
    <s v="Q2 2021"/>
    <s v="Q2 2021"/>
    <x v="4"/>
  </r>
  <r>
    <x v="1"/>
    <x v="13"/>
    <n v="1436"/>
    <n v="7"/>
    <s v="GEO1001"/>
    <s v="GEO1001"/>
    <x v="1"/>
    <s v="Q1 2021"/>
    <s v="Q1 2021"/>
    <x v="5"/>
  </r>
  <r>
    <x v="1"/>
    <x v="14"/>
    <n v="970"/>
    <n v="7"/>
    <s v="GEO1001"/>
    <s v="GEO1001"/>
    <x v="1"/>
    <s v="Q1 2021"/>
    <s v="Q1 2021"/>
    <x v="5"/>
  </r>
  <r>
    <x v="1"/>
    <x v="15"/>
    <n v="1207"/>
    <n v="7"/>
    <s v="GEO1001"/>
    <s v="GEO1001"/>
    <x v="1"/>
    <s v="Q1 2021"/>
    <s v="Q1 2021"/>
    <x v="5"/>
  </r>
  <r>
    <x v="2"/>
    <x v="16"/>
    <n v="532"/>
    <n v="7"/>
    <s v="GEO1003"/>
    <s v="GEO1003"/>
    <x v="2"/>
    <s v="Q1 2020"/>
    <s v="Q1 2020"/>
    <x v="0"/>
  </r>
  <r>
    <x v="2"/>
    <x v="17"/>
    <n v="760"/>
    <n v="7"/>
    <s v="GEO1003"/>
    <s v="GEO1003"/>
    <x v="2"/>
    <s v="Q1 2020"/>
    <s v="Q1 2020"/>
    <x v="0"/>
  </r>
  <r>
    <x v="2"/>
    <x v="0"/>
    <n v="682"/>
    <n v="7"/>
    <s v="GEO1003"/>
    <s v="GEO1003"/>
    <x v="2"/>
    <s v="Q1 2020"/>
    <s v="Q1 2020"/>
    <x v="0"/>
  </r>
  <r>
    <x v="2"/>
    <x v="1"/>
    <n v="984"/>
    <n v="7"/>
    <s v="GEO1003"/>
    <s v="GEO1003"/>
    <x v="2"/>
    <s v="Q2 2020"/>
    <s v="Q2 2020"/>
    <x v="1"/>
  </r>
  <r>
    <x v="2"/>
    <x v="2"/>
    <n v="760"/>
    <n v="7"/>
    <s v="GEO1003"/>
    <s v="GEO1003"/>
    <x v="2"/>
    <s v="Q2 2020"/>
    <s v="Q2 2020"/>
    <x v="1"/>
  </r>
  <r>
    <x v="2"/>
    <x v="3"/>
    <n v="681"/>
    <n v="7"/>
    <s v="GEO1003"/>
    <s v="GEO1003"/>
    <x v="2"/>
    <s v="Q2 2020"/>
    <s v="Q2 2020"/>
    <x v="1"/>
  </r>
  <r>
    <x v="2"/>
    <x v="4"/>
    <n v="457"/>
    <n v="7"/>
    <s v="GEO1003"/>
    <s v="GEO1003"/>
    <x v="2"/>
    <s v="Q3 2020"/>
    <s v="Q3 2020"/>
    <x v="2"/>
  </r>
  <r>
    <x v="2"/>
    <x v="5"/>
    <n v="528"/>
    <n v="7"/>
    <s v="GEO1003"/>
    <s v="GEO1003"/>
    <x v="2"/>
    <s v="Q3 2020"/>
    <s v="Q3 2020"/>
    <x v="2"/>
  </r>
  <r>
    <x v="2"/>
    <x v="6"/>
    <n v="377"/>
    <n v="7"/>
    <s v="GEO1003"/>
    <s v="GEO1003"/>
    <x v="2"/>
    <s v="Q3 2020"/>
    <s v="Q3 2020"/>
    <x v="2"/>
  </r>
  <r>
    <x v="2"/>
    <x v="7"/>
    <n v="606"/>
    <n v="7"/>
    <s v="GEO1003"/>
    <s v="GEO1003"/>
    <x v="2"/>
    <s v="Q4 2020"/>
    <s v="Q4 2020"/>
    <x v="3"/>
  </r>
  <r>
    <x v="2"/>
    <x v="8"/>
    <n v="534"/>
    <n v="7"/>
    <s v="GEO1003"/>
    <s v="GEO1003"/>
    <x v="2"/>
    <s v="Q4 2020"/>
    <s v="Q4 2020"/>
    <x v="3"/>
  </r>
  <r>
    <x v="2"/>
    <x v="9"/>
    <n v="681"/>
    <n v="7"/>
    <s v="GEO1003"/>
    <s v="GEO1003"/>
    <x v="2"/>
    <s v="Q4 2020"/>
    <s v="Q4 2020"/>
    <x v="3"/>
  </r>
  <r>
    <x v="2"/>
    <x v="11"/>
    <n v="764"/>
    <n v="7"/>
    <s v="GEO1003"/>
    <s v="GEO1003"/>
    <x v="2"/>
    <s v="Q2 2021"/>
    <s v="Q2 2021"/>
    <x v="4"/>
  </r>
  <r>
    <x v="2"/>
    <x v="12"/>
    <n v="973"/>
    <n v="7"/>
    <s v="GEO1003"/>
    <s v="GEO1003"/>
    <x v="2"/>
    <s v="Q2 2021"/>
    <s v="Q2 2021"/>
    <x v="4"/>
  </r>
  <r>
    <x v="2"/>
    <x v="13"/>
    <n v="688"/>
    <n v="7"/>
    <s v="GEO1003"/>
    <s v="GEO1003"/>
    <x v="2"/>
    <s v="Q1 2021"/>
    <s v="Q1 2021"/>
    <x v="5"/>
  </r>
  <r>
    <x v="2"/>
    <x v="14"/>
    <n v="750"/>
    <n v="7"/>
    <s v="GEO1003"/>
    <s v="GEO1003"/>
    <x v="2"/>
    <s v="Q1 2021"/>
    <s v="Q1 2021"/>
    <x v="5"/>
  </r>
  <r>
    <x v="2"/>
    <x v="15"/>
    <n v="554"/>
    <n v="7"/>
    <s v="GEO1003"/>
    <s v="GEO1003"/>
    <x v="2"/>
    <s v="Q1 2021"/>
    <s v="Q1 2021"/>
    <x v="5"/>
  </r>
  <r>
    <x v="3"/>
    <x v="3"/>
    <n v="1342"/>
    <n v="7"/>
    <s v="GEO1001"/>
    <s v="GEO1001"/>
    <x v="1"/>
    <s v="Q2 2020"/>
    <s v="Q2 2020"/>
    <x v="1"/>
  </r>
  <r>
    <x v="3"/>
    <x v="4"/>
    <n v="1526"/>
    <n v="7"/>
    <s v="GEO1001"/>
    <s v="GEO1001"/>
    <x v="1"/>
    <s v="Q3 2020"/>
    <s v="Q3 2020"/>
    <x v="2"/>
  </r>
  <r>
    <x v="3"/>
    <x v="5"/>
    <n v="958"/>
    <n v="7"/>
    <s v="GEO1001"/>
    <s v="GEO1001"/>
    <x v="1"/>
    <s v="Q3 2020"/>
    <s v="Q3 2020"/>
    <x v="2"/>
  </r>
  <r>
    <x v="3"/>
    <x v="6"/>
    <n v="1340"/>
    <n v="7"/>
    <s v="GEO1001"/>
    <s v="GEO1001"/>
    <x v="1"/>
    <s v="Q3 2020"/>
    <s v="Q3 2020"/>
    <x v="2"/>
  </r>
  <r>
    <x v="3"/>
    <x v="7"/>
    <n v="1150"/>
    <n v="7"/>
    <s v="GEO1001"/>
    <s v="GEO1001"/>
    <x v="1"/>
    <s v="Q4 2020"/>
    <s v="Q4 2020"/>
    <x v="3"/>
  </r>
  <r>
    <x v="3"/>
    <x v="8"/>
    <n v="1721"/>
    <n v="7"/>
    <s v="GEO1001"/>
    <s v="GEO1001"/>
    <x v="1"/>
    <s v="Q4 2020"/>
    <s v="Q4 2020"/>
    <x v="3"/>
  </r>
  <r>
    <x v="3"/>
    <x v="9"/>
    <n v="1342"/>
    <n v="7"/>
    <s v="GEO1001"/>
    <s v="GEO1001"/>
    <x v="1"/>
    <s v="Q4 2020"/>
    <s v="Q4 2020"/>
    <x v="3"/>
  </r>
  <r>
    <x v="3"/>
    <x v="10"/>
    <n v="1325"/>
    <n v="7"/>
    <s v="GEO1001"/>
    <s v="GEO1001"/>
    <x v="1"/>
    <s v="Q2 2021"/>
    <s v="Q2 2021"/>
    <x v="4"/>
  </r>
  <r>
    <x v="3"/>
    <x v="11"/>
    <n v="2403"/>
    <n v="7"/>
    <s v="GEO1001"/>
    <s v="GEO1001"/>
    <x v="1"/>
    <s v="Q2 2021"/>
    <s v="Q2 2021"/>
    <x v="4"/>
  </r>
  <r>
    <x v="3"/>
    <x v="12"/>
    <n v="2089"/>
    <n v="7"/>
    <s v="GEO1001"/>
    <s v="GEO1001"/>
    <x v="1"/>
    <s v="Q2 2021"/>
    <s v="Q2 2021"/>
    <x v="4"/>
  </r>
  <r>
    <x v="3"/>
    <x v="13"/>
    <n v="2185"/>
    <n v="7"/>
    <s v="GEO1001"/>
    <s v="GEO1001"/>
    <x v="1"/>
    <s v="Q1 2021"/>
    <s v="Q1 2021"/>
    <x v="5"/>
  </r>
  <r>
    <x v="3"/>
    <x v="14"/>
    <n v="1542"/>
    <n v="7"/>
    <s v="GEO1001"/>
    <s v="GEO1001"/>
    <x v="1"/>
    <s v="Q1 2021"/>
    <s v="Q1 2021"/>
    <x v="5"/>
  </r>
  <r>
    <x v="3"/>
    <x v="15"/>
    <n v="1804"/>
    <n v="7"/>
    <s v="GEO1001"/>
    <s v="GEO1001"/>
    <x v="1"/>
    <s v="Q1 2021"/>
    <s v="Q1 2021"/>
    <x v="5"/>
  </r>
  <r>
    <x v="4"/>
    <x v="16"/>
    <n v="12887"/>
    <n v="7"/>
    <s v="GEO1001"/>
    <s v="GEO1001"/>
    <x v="1"/>
    <s v="Q1 2020"/>
    <s v="Q1 2020"/>
    <x v="0"/>
  </r>
  <r>
    <x v="4"/>
    <x v="17"/>
    <n v="18411"/>
    <n v="7"/>
    <s v="GEO1001"/>
    <s v="GEO1001"/>
    <x v="1"/>
    <s v="Q1 2020"/>
    <s v="Q1 2020"/>
    <x v="0"/>
  </r>
  <r>
    <x v="4"/>
    <x v="0"/>
    <n v="16571"/>
    <n v="7"/>
    <s v="GEO1001"/>
    <s v="GEO1001"/>
    <x v="1"/>
    <s v="Q1 2020"/>
    <s v="Q1 2020"/>
    <x v="0"/>
  </r>
  <r>
    <x v="4"/>
    <x v="1"/>
    <n v="23929"/>
    <n v="7"/>
    <s v="GEO1001"/>
    <s v="GEO1001"/>
    <x v="1"/>
    <s v="Q2 2020"/>
    <s v="Q2 2020"/>
    <x v="1"/>
  </r>
  <r>
    <x v="4"/>
    <x v="2"/>
    <n v="18409"/>
    <n v="7"/>
    <s v="GEO1001"/>
    <s v="GEO1001"/>
    <x v="1"/>
    <s v="Q2 2020"/>
    <s v="Q2 2020"/>
    <x v="1"/>
  </r>
  <r>
    <x v="4"/>
    <x v="3"/>
    <n v="16572"/>
    <n v="7"/>
    <s v="GEO1001"/>
    <s v="GEO1001"/>
    <x v="1"/>
    <s v="Q2 2020"/>
    <s v="Q2 2020"/>
    <x v="1"/>
  </r>
  <r>
    <x v="4"/>
    <x v="4"/>
    <n v="11044"/>
    <n v="7"/>
    <s v="GEO1001"/>
    <s v="GEO1001"/>
    <x v="1"/>
    <s v="Q3 2020"/>
    <s v="Q3 2020"/>
    <x v="2"/>
  </r>
  <r>
    <x v="4"/>
    <x v="5"/>
    <n v="12885"/>
    <n v="7"/>
    <s v="GEO1001"/>
    <s v="GEO1001"/>
    <x v="1"/>
    <s v="Q3 2020"/>
    <s v="Q3 2020"/>
    <x v="2"/>
  </r>
  <r>
    <x v="4"/>
    <x v="6"/>
    <n v="9208"/>
    <n v="7"/>
    <s v="GEO1001"/>
    <s v="GEO1001"/>
    <x v="1"/>
    <s v="Q3 2020"/>
    <s v="Q3 2020"/>
    <x v="2"/>
  </r>
  <r>
    <x v="4"/>
    <x v="7"/>
    <n v="14725"/>
    <n v="7"/>
    <s v="GEO1001"/>
    <s v="GEO1001"/>
    <x v="1"/>
    <s v="Q4 2020"/>
    <s v="Q4 2020"/>
    <x v="3"/>
  </r>
  <r>
    <x v="4"/>
    <x v="8"/>
    <n v="12888"/>
    <n v="7"/>
    <s v="GEO1001"/>
    <s v="GEO1001"/>
    <x v="1"/>
    <s v="Q4 2020"/>
    <s v="Q4 2020"/>
    <x v="3"/>
  </r>
  <r>
    <x v="4"/>
    <x v="9"/>
    <n v="16571"/>
    <n v="7"/>
    <s v="GEO1001"/>
    <s v="GEO1001"/>
    <x v="1"/>
    <s v="Q4 2020"/>
    <s v="Q4 2020"/>
    <x v="3"/>
  </r>
  <r>
    <x v="4"/>
    <x v="10"/>
    <n v="17235"/>
    <n v="7"/>
    <s v="GEO1001"/>
    <s v="GEO1001"/>
    <x v="1"/>
    <s v="Q2 2021"/>
    <s v="Q2 2021"/>
    <x v="4"/>
  </r>
  <r>
    <x v="4"/>
    <x v="11"/>
    <n v="19146"/>
    <n v="7"/>
    <s v="GEO1001"/>
    <s v="GEO1001"/>
    <x v="1"/>
    <s v="Q2 2021"/>
    <s v="Q2 2021"/>
    <x v="4"/>
  </r>
  <r>
    <x v="4"/>
    <x v="12"/>
    <n v="23690"/>
    <n v="7"/>
    <s v="GEO1001"/>
    <s v="GEO1001"/>
    <x v="1"/>
    <s v="Q2 2021"/>
    <s v="Q2 2021"/>
    <x v="4"/>
  </r>
  <r>
    <x v="4"/>
    <x v="13"/>
    <n v="17229"/>
    <n v="7"/>
    <s v="GEO1001"/>
    <s v="GEO1001"/>
    <x v="1"/>
    <s v="Q1 2021"/>
    <s v="Q1 2021"/>
    <x v="5"/>
  </r>
  <r>
    <x v="4"/>
    <x v="14"/>
    <n v="19330"/>
    <n v="7"/>
    <s v="GEO1001"/>
    <s v="GEO1001"/>
    <x v="1"/>
    <s v="Q1 2021"/>
    <s v="Q1 2021"/>
    <x v="5"/>
  </r>
  <r>
    <x v="4"/>
    <x v="15"/>
    <n v="12826"/>
    <n v="7"/>
    <s v="GEO1001"/>
    <s v="GEO1001"/>
    <x v="1"/>
    <s v="Q1 2021"/>
    <s v="Q1 2021"/>
    <x v="5"/>
  </r>
  <r>
    <x v="5"/>
    <x v="6"/>
    <n v="1249"/>
    <n v="7"/>
    <s v="GEO1004"/>
    <s v="GEO1004"/>
    <x v="0"/>
    <s v="Q3 2020"/>
    <s v="Q3 2020"/>
    <x v="2"/>
  </r>
  <r>
    <x v="5"/>
    <x v="7"/>
    <n v="913"/>
    <n v="7"/>
    <s v="GEO1004"/>
    <s v="GEO1004"/>
    <x v="0"/>
    <s v="Q4 2020"/>
    <s v="Q4 2020"/>
    <x v="3"/>
  </r>
  <r>
    <x v="5"/>
    <x v="8"/>
    <n v="1574"/>
    <n v="7"/>
    <s v="GEO1004"/>
    <s v="GEO1004"/>
    <x v="0"/>
    <s v="Q4 2020"/>
    <s v="Q4 2020"/>
    <x v="3"/>
  </r>
  <r>
    <x v="5"/>
    <x v="9"/>
    <n v="1082"/>
    <n v="7"/>
    <s v="GEO1004"/>
    <s v="GEO1004"/>
    <x v="0"/>
    <s v="Q4 2020"/>
    <s v="Q4 2020"/>
    <x v="3"/>
  </r>
  <r>
    <x v="5"/>
    <x v="13"/>
    <n v="1945"/>
    <n v="7"/>
    <s v="GEO1004"/>
    <s v="GEO1004"/>
    <x v="0"/>
    <s v="Q1 2021"/>
    <s v="Q1 2021"/>
    <x v="5"/>
  </r>
  <r>
    <x v="5"/>
    <x v="14"/>
    <n v="1296"/>
    <n v="7"/>
    <s v="GEO1004"/>
    <s v="GEO1004"/>
    <x v="0"/>
    <s v="Q1 2021"/>
    <s v="Q1 2021"/>
    <x v="5"/>
  </r>
  <r>
    <x v="5"/>
    <x v="15"/>
    <n v="1568"/>
    <n v="7"/>
    <s v="GEO1004"/>
    <s v="GEO1004"/>
    <x v="0"/>
    <s v="Q1 2021"/>
    <s v="Q1 2021"/>
    <x v="5"/>
  </r>
  <r>
    <x v="6"/>
    <x v="16"/>
    <n v="756"/>
    <n v="7"/>
    <s v="GEO1004"/>
    <s v="GEO1004"/>
    <x v="0"/>
    <s v="Q1 2020"/>
    <s v="Q1 2020"/>
    <x v="0"/>
  </r>
  <r>
    <x v="6"/>
    <x v="17"/>
    <n v="954"/>
    <n v="7"/>
    <s v="GEO1004"/>
    <s v="GEO1004"/>
    <x v="0"/>
    <s v="Q1 2020"/>
    <s v="Q1 2020"/>
    <x v="0"/>
  </r>
  <r>
    <x v="6"/>
    <x v="0"/>
    <n v="955"/>
    <n v="7"/>
    <s v="GEO1004"/>
    <s v="GEO1004"/>
    <x v="0"/>
    <s v="Q1 2020"/>
    <s v="Q1 2020"/>
    <x v="0"/>
  </r>
  <r>
    <x v="6"/>
    <x v="1"/>
    <n v="1261"/>
    <n v="7"/>
    <s v="GEO1004"/>
    <s v="GEO1004"/>
    <x v="0"/>
    <s v="Q2 2020"/>
    <s v="Q2 2020"/>
    <x v="1"/>
  </r>
  <r>
    <x v="6"/>
    <x v="2"/>
    <n v="1058"/>
    <n v="7"/>
    <s v="GEO1004"/>
    <s v="GEO1004"/>
    <x v="0"/>
    <s v="Q2 2020"/>
    <s v="Q2 2020"/>
    <x v="1"/>
  </r>
  <r>
    <x v="6"/>
    <x v="3"/>
    <n v="855"/>
    <n v="7"/>
    <s v="GEO1004"/>
    <s v="GEO1004"/>
    <x v="0"/>
    <s v="Q2 2020"/>
    <s v="Q2 2020"/>
    <x v="1"/>
  </r>
  <r>
    <x v="6"/>
    <x v="4"/>
    <n v="654"/>
    <n v="7"/>
    <s v="GEO1004"/>
    <s v="GEO1004"/>
    <x v="0"/>
    <s v="Q3 2020"/>
    <s v="Q3 2020"/>
    <x v="2"/>
  </r>
  <r>
    <x v="6"/>
    <x v="5"/>
    <n v="656"/>
    <n v="7"/>
    <s v="GEO1004"/>
    <s v="GEO1004"/>
    <x v="0"/>
    <s v="Q3 2020"/>
    <s v="Q3 2020"/>
    <x v="2"/>
  </r>
  <r>
    <x v="6"/>
    <x v="6"/>
    <n v="554"/>
    <n v="7"/>
    <s v="GEO1004"/>
    <s v="GEO1004"/>
    <x v="0"/>
    <s v="Q3 2020"/>
    <s v="Q3 2020"/>
    <x v="2"/>
  </r>
  <r>
    <x v="6"/>
    <x v="7"/>
    <n v="760"/>
    <n v="7"/>
    <s v="GEO1004"/>
    <s v="GEO1004"/>
    <x v="0"/>
    <s v="Q4 2020"/>
    <s v="Q4 2020"/>
    <x v="3"/>
  </r>
  <r>
    <x v="6"/>
    <x v="8"/>
    <n v="759"/>
    <n v="7"/>
    <s v="GEO1004"/>
    <s v="GEO1004"/>
    <x v="0"/>
    <s v="Q4 2020"/>
    <s v="Q4 2020"/>
    <x v="3"/>
  </r>
  <r>
    <x v="6"/>
    <x v="9"/>
    <n v="857"/>
    <n v="7"/>
    <s v="GEO1004"/>
    <s v="GEO1004"/>
    <x v="0"/>
    <s v="Q4 2020"/>
    <s v="Q4 2020"/>
    <x v="3"/>
  </r>
  <r>
    <x v="6"/>
    <x v="10"/>
    <n v="865"/>
    <n v="7"/>
    <s v="GEO1004"/>
    <s v="GEO1004"/>
    <x v="0"/>
    <s v="Q2 2021"/>
    <s v="Q2 2021"/>
    <x v="4"/>
  </r>
  <r>
    <x v="6"/>
    <x v="11"/>
    <n v="1078"/>
    <n v="7"/>
    <s v="GEO1004"/>
    <s v="GEO1004"/>
    <x v="0"/>
    <s v="Q2 2021"/>
    <s v="Q2 2021"/>
    <x v="4"/>
  </r>
  <r>
    <x v="6"/>
    <x v="12"/>
    <n v="1305"/>
    <n v="7"/>
    <s v="GEO1004"/>
    <s v="GEO1004"/>
    <x v="0"/>
    <s v="Q2 2021"/>
    <s v="Q2 2021"/>
    <x v="4"/>
  </r>
  <r>
    <x v="6"/>
    <x v="13"/>
    <n v="950"/>
    <n v="7"/>
    <s v="GEO1004"/>
    <s v="GEO1004"/>
    <x v="0"/>
    <s v="Q1 2021"/>
    <s v="Q1 2021"/>
    <x v="5"/>
  </r>
  <r>
    <x v="6"/>
    <x v="14"/>
    <n v="968"/>
    <n v="7"/>
    <s v="GEO1004"/>
    <s v="GEO1004"/>
    <x v="0"/>
    <s v="Q1 2021"/>
    <s v="Q1 2021"/>
    <x v="5"/>
  </r>
  <r>
    <x v="6"/>
    <x v="15"/>
    <n v="749"/>
    <n v="7"/>
    <s v="GEO1004"/>
    <s v="GEO1004"/>
    <x v="0"/>
    <s v="Q1 2021"/>
    <s v="Q1 2021"/>
    <x v="5"/>
  </r>
  <r>
    <x v="7"/>
    <x v="16"/>
    <n v="945"/>
    <n v="7"/>
    <s v="GEO1002"/>
    <s v="GEO1002"/>
    <x v="3"/>
    <s v="Q1 2020"/>
    <s v="Q1 2020"/>
    <x v="0"/>
  </r>
  <r>
    <x v="7"/>
    <x v="17"/>
    <n v="941"/>
    <n v="7"/>
    <s v="GEO1002"/>
    <s v="GEO1002"/>
    <x v="3"/>
    <s v="Q1 2020"/>
    <s v="Q1 2020"/>
    <x v="0"/>
  </r>
  <r>
    <x v="7"/>
    <x v="0"/>
    <n v="1164"/>
    <n v="7"/>
    <s v="GEO1002"/>
    <s v="GEO1002"/>
    <x v="3"/>
    <s v="Q1 2020"/>
    <s v="Q1 2020"/>
    <x v="0"/>
  </r>
  <r>
    <x v="7"/>
    <x v="1"/>
    <n v="1276"/>
    <n v="7"/>
    <s v="GEO1002"/>
    <s v="GEO1002"/>
    <x v="3"/>
    <s v="Q2 2020"/>
    <s v="Q2 2020"/>
    <x v="1"/>
  </r>
  <r>
    <x v="7"/>
    <x v="2"/>
    <n v="1275"/>
    <n v="7"/>
    <s v="GEO1002"/>
    <s v="GEO1002"/>
    <x v="3"/>
    <s v="Q2 2020"/>
    <s v="Q2 2020"/>
    <x v="1"/>
  </r>
  <r>
    <x v="7"/>
    <x v="3"/>
    <n v="834"/>
    <n v="7"/>
    <s v="GEO1002"/>
    <s v="GEO1002"/>
    <x v="3"/>
    <s v="Q2 2020"/>
    <s v="Q2 2020"/>
    <x v="1"/>
  </r>
  <r>
    <x v="7"/>
    <x v="4"/>
    <n v="833"/>
    <n v="7"/>
    <s v="GEO1002"/>
    <s v="GEO1002"/>
    <x v="3"/>
    <s v="Q3 2020"/>
    <s v="Q3 2020"/>
    <x v="2"/>
  </r>
  <r>
    <x v="7"/>
    <x v="5"/>
    <n v="610"/>
    <n v="7"/>
    <s v="GEO1002"/>
    <s v="GEO1002"/>
    <x v="3"/>
    <s v="Q3 2020"/>
    <s v="Q3 2020"/>
    <x v="2"/>
  </r>
  <r>
    <x v="7"/>
    <x v="6"/>
    <n v="722"/>
    <n v="7"/>
    <s v="GEO1002"/>
    <s v="GEO1002"/>
    <x v="3"/>
    <s v="Q3 2020"/>
    <s v="Q3 2020"/>
    <x v="2"/>
  </r>
  <r>
    <x v="7"/>
    <x v="7"/>
    <n v="722"/>
    <n v="7"/>
    <s v="GEO1002"/>
    <s v="GEO1002"/>
    <x v="3"/>
    <s v="Q4 2020"/>
    <s v="Q4 2020"/>
    <x v="3"/>
  </r>
  <r>
    <x v="7"/>
    <x v="8"/>
    <n v="939"/>
    <n v="7"/>
    <s v="GEO1002"/>
    <s v="GEO1002"/>
    <x v="3"/>
    <s v="Q4 2020"/>
    <s v="Q4 2020"/>
    <x v="3"/>
  </r>
  <r>
    <x v="7"/>
    <x v="9"/>
    <n v="829"/>
    <n v="7"/>
    <s v="GEO1002"/>
    <s v="GEO1002"/>
    <x v="3"/>
    <s v="Q4 2020"/>
    <s v="Q4 2020"/>
    <x v="3"/>
  </r>
  <r>
    <x v="7"/>
    <x v="10"/>
    <n v="848"/>
    <n v="7"/>
    <s v="GEO1002"/>
    <s v="GEO1002"/>
    <x v="3"/>
    <s v="Q2 2021"/>
    <s v="Q2 2021"/>
    <x v="4"/>
  </r>
  <r>
    <x v="7"/>
    <x v="11"/>
    <n v="1326"/>
    <n v="7"/>
    <s v="GEO1002"/>
    <s v="GEO1002"/>
    <x v="3"/>
    <s v="Q2 2021"/>
    <s v="Q2 2021"/>
    <x v="4"/>
  </r>
  <r>
    <x v="7"/>
    <x v="12"/>
    <n v="1309"/>
    <n v="7"/>
    <s v="GEO1002"/>
    <s v="GEO1002"/>
    <x v="3"/>
    <s v="Q2 2021"/>
    <s v="Q2 2021"/>
    <x v="4"/>
  </r>
  <r>
    <x v="7"/>
    <x v="13"/>
    <n v="1173"/>
    <n v="7"/>
    <s v="GEO1002"/>
    <s v="GEO1002"/>
    <x v="3"/>
    <s v="Q1 2021"/>
    <s v="Q1 2021"/>
    <x v="5"/>
  </r>
  <r>
    <x v="7"/>
    <x v="14"/>
    <n v="935"/>
    <n v="7"/>
    <s v="GEO1002"/>
    <s v="GEO1002"/>
    <x v="3"/>
    <s v="Q1 2021"/>
    <s v="Q1 2021"/>
    <x v="5"/>
  </r>
  <r>
    <x v="7"/>
    <x v="15"/>
    <n v="973"/>
    <n v="7"/>
    <s v="GEO1002"/>
    <s v="GEO1002"/>
    <x v="3"/>
    <s v="Q1 2021"/>
    <s v="Q1 2021"/>
    <x v="5"/>
  </r>
  <r>
    <x v="8"/>
    <x v="16"/>
    <n v="188"/>
    <n v="7"/>
    <s v="GEO1004"/>
    <s v="GEO1004"/>
    <x v="0"/>
    <s v="Q1 2020"/>
    <s v="Q1 2020"/>
    <x v="0"/>
  </r>
  <r>
    <x v="8"/>
    <x v="17"/>
    <n v="168"/>
    <n v="7"/>
    <s v="GEO1004"/>
    <s v="GEO1004"/>
    <x v="0"/>
    <s v="Q1 2020"/>
    <s v="Q1 2020"/>
    <x v="0"/>
  </r>
  <r>
    <x v="8"/>
    <x v="0"/>
    <n v="226"/>
    <n v="7"/>
    <s v="GEO1004"/>
    <s v="GEO1004"/>
    <x v="0"/>
    <s v="Q1 2020"/>
    <s v="Q1 2020"/>
    <x v="0"/>
  </r>
  <r>
    <x v="8"/>
    <x v="1"/>
    <n v="223"/>
    <n v="7"/>
    <s v="GEO1004"/>
    <s v="GEO1004"/>
    <x v="0"/>
    <s v="Q2 2020"/>
    <s v="Q2 2020"/>
    <x v="1"/>
  </r>
  <r>
    <x v="8"/>
    <x v="2"/>
    <n v="247"/>
    <n v="7"/>
    <s v="GEO1004"/>
    <s v="GEO1004"/>
    <x v="0"/>
    <s v="Q2 2020"/>
    <s v="Q2 2020"/>
    <x v="1"/>
  </r>
  <r>
    <x v="8"/>
    <x v="3"/>
    <n v="142"/>
    <n v="7"/>
    <s v="GEO1004"/>
    <s v="GEO1004"/>
    <x v="0"/>
    <s v="Q2 2020"/>
    <s v="Q2 2020"/>
    <x v="1"/>
  </r>
  <r>
    <x v="8"/>
    <x v="4"/>
    <n v="163"/>
    <n v="7"/>
    <s v="GEO1004"/>
    <s v="GEO1004"/>
    <x v="0"/>
    <s v="Q3 2020"/>
    <s v="Q3 2020"/>
    <x v="2"/>
  </r>
  <r>
    <x v="8"/>
    <x v="5"/>
    <n v="101"/>
    <n v="7"/>
    <s v="GEO1004"/>
    <s v="GEO1004"/>
    <x v="0"/>
    <s v="Q3 2020"/>
    <s v="Q3 2020"/>
    <x v="2"/>
  </r>
  <r>
    <x v="8"/>
    <x v="6"/>
    <n v="142"/>
    <n v="7"/>
    <s v="GEO1004"/>
    <s v="GEO1004"/>
    <x v="0"/>
    <s v="Q3 2020"/>
    <s v="Q3 2020"/>
    <x v="2"/>
  </r>
  <r>
    <x v="8"/>
    <x v="7"/>
    <n v="123"/>
    <n v="7"/>
    <s v="GEO1004"/>
    <s v="GEO1004"/>
    <x v="0"/>
    <s v="Q4 2020"/>
    <s v="Q4 2020"/>
    <x v="3"/>
  </r>
  <r>
    <x v="8"/>
    <x v="8"/>
    <n v="183"/>
    <n v="7"/>
    <s v="GEO1004"/>
    <s v="GEO1004"/>
    <x v="0"/>
    <s v="Q4 2020"/>
    <s v="Q4 2020"/>
    <x v="3"/>
  </r>
  <r>
    <x v="8"/>
    <x v="9"/>
    <n v="144"/>
    <n v="7"/>
    <s v="GEO1004"/>
    <s v="GEO1004"/>
    <x v="0"/>
    <s v="Q4 2020"/>
    <s v="Q4 2020"/>
    <x v="3"/>
  </r>
  <r>
    <x v="8"/>
    <x v="10"/>
    <n v="145"/>
    <n v="7"/>
    <s v="GEO1004"/>
    <s v="GEO1004"/>
    <x v="0"/>
    <s v="Q2 2021"/>
    <s v="Q2 2021"/>
    <x v="4"/>
  </r>
  <r>
    <x v="8"/>
    <x v="11"/>
    <n v="244"/>
    <n v="7"/>
    <s v="GEO1004"/>
    <s v="GEO1004"/>
    <x v="0"/>
    <s v="Q2 2021"/>
    <s v="Q2 2021"/>
    <x v="4"/>
  </r>
  <r>
    <x v="8"/>
    <x v="12"/>
    <n v="226"/>
    <n v="7"/>
    <s v="GEO1004"/>
    <s v="GEO1004"/>
    <x v="0"/>
    <s v="Q2 2021"/>
    <s v="Q2 2021"/>
    <x v="4"/>
  </r>
  <r>
    <x v="8"/>
    <x v="13"/>
    <n v="227"/>
    <n v="7"/>
    <s v="GEO1004"/>
    <s v="GEO1004"/>
    <x v="0"/>
    <s v="Q1 2021"/>
    <s v="Q1 2021"/>
    <x v="5"/>
  </r>
  <r>
    <x v="8"/>
    <x v="14"/>
    <n v="172"/>
    <n v="7"/>
    <s v="GEO1004"/>
    <s v="GEO1004"/>
    <x v="0"/>
    <s v="Q1 2021"/>
    <s v="Q1 2021"/>
    <x v="5"/>
  </r>
  <r>
    <x v="8"/>
    <x v="15"/>
    <n v="190"/>
    <n v="7"/>
    <s v="GEO1004"/>
    <s v="GEO1004"/>
    <x v="0"/>
    <s v="Q1 2021"/>
    <s v="Q1 2021"/>
    <x v="5"/>
  </r>
  <r>
    <x v="9"/>
    <x v="16"/>
    <n v="391"/>
    <n v="7"/>
    <s v="GEO1003"/>
    <s v="GEO1003"/>
    <x v="2"/>
    <s v="Q1 2020"/>
    <s v="Q1 2020"/>
    <x v="0"/>
  </r>
  <r>
    <x v="9"/>
    <x v="17"/>
    <n v="553"/>
    <n v="7"/>
    <s v="GEO1003"/>
    <s v="GEO1003"/>
    <x v="2"/>
    <s v="Q1 2020"/>
    <s v="Q1 2020"/>
    <x v="0"/>
  </r>
  <r>
    <x v="9"/>
    <x v="0"/>
    <n v="498"/>
    <n v="7"/>
    <s v="GEO1003"/>
    <s v="GEO1003"/>
    <x v="2"/>
    <s v="Q1 2020"/>
    <s v="Q1 2020"/>
    <x v="0"/>
  </r>
  <r>
    <x v="9"/>
    <x v="1"/>
    <n v="719"/>
    <n v="7"/>
    <s v="GEO1003"/>
    <s v="GEO1003"/>
    <x v="2"/>
    <s v="Q2 2020"/>
    <s v="Q2 2020"/>
    <x v="1"/>
  </r>
  <r>
    <x v="9"/>
    <x v="2"/>
    <n v="555"/>
    <n v="7"/>
    <s v="GEO1003"/>
    <s v="GEO1003"/>
    <x v="2"/>
    <s v="Q2 2020"/>
    <s v="Q2 2020"/>
    <x v="1"/>
  </r>
  <r>
    <x v="9"/>
    <x v="3"/>
    <n v="499"/>
    <n v="7"/>
    <s v="GEO1003"/>
    <s v="GEO1003"/>
    <x v="2"/>
    <s v="Q2 2020"/>
    <s v="Q2 2020"/>
    <x v="1"/>
  </r>
  <r>
    <x v="9"/>
    <x v="4"/>
    <n v="338"/>
    <n v="7"/>
    <s v="GEO1003"/>
    <s v="GEO1003"/>
    <x v="2"/>
    <s v="Q3 2020"/>
    <s v="Q3 2020"/>
    <x v="2"/>
  </r>
  <r>
    <x v="9"/>
    <x v="5"/>
    <n v="391"/>
    <n v="7"/>
    <s v="GEO1003"/>
    <s v="GEO1003"/>
    <x v="2"/>
    <s v="Q3 2020"/>
    <s v="Q3 2020"/>
    <x v="2"/>
  </r>
  <r>
    <x v="9"/>
    <x v="6"/>
    <n v="279"/>
    <n v="7"/>
    <s v="GEO1003"/>
    <s v="GEO1003"/>
    <x v="2"/>
    <s v="Q3 2020"/>
    <s v="Q3 2020"/>
    <x v="2"/>
  </r>
  <r>
    <x v="9"/>
    <x v="7"/>
    <n v="447"/>
    <n v="7"/>
    <s v="GEO1003"/>
    <s v="GEO1003"/>
    <x v="2"/>
    <s v="Q4 2020"/>
    <s v="Q4 2020"/>
    <x v="3"/>
  </r>
  <r>
    <x v="9"/>
    <x v="8"/>
    <n v="390"/>
    <n v="7"/>
    <s v="GEO1003"/>
    <s v="GEO1003"/>
    <x v="2"/>
    <s v="Q4 2020"/>
    <s v="Q4 2020"/>
    <x v="3"/>
  </r>
  <r>
    <x v="9"/>
    <x v="9"/>
    <n v="500"/>
    <n v="7"/>
    <s v="GEO1003"/>
    <s v="GEO1003"/>
    <x v="2"/>
    <s v="Q4 2020"/>
    <s v="Q4 2020"/>
    <x v="3"/>
  </r>
  <r>
    <x v="9"/>
    <x v="10"/>
    <n v="505"/>
    <n v="7"/>
    <s v="GEO1003"/>
    <s v="GEO1003"/>
    <x v="2"/>
    <s v="Q2 2021"/>
    <s v="Q2 2021"/>
    <x v="4"/>
  </r>
  <r>
    <x v="9"/>
    <x v="11"/>
    <n v="574"/>
    <n v="7"/>
    <s v="GEO1003"/>
    <s v="GEO1003"/>
    <x v="2"/>
    <s v="Q2 2021"/>
    <s v="Q2 2021"/>
    <x v="4"/>
  </r>
  <r>
    <x v="9"/>
    <x v="12"/>
    <n v="747"/>
    <n v="7"/>
    <s v="GEO1003"/>
    <s v="GEO1003"/>
    <x v="2"/>
    <s v="Q2 2021"/>
    <s v="Q2 2021"/>
    <x v="4"/>
  </r>
  <r>
    <x v="9"/>
    <x v="13"/>
    <n v="515"/>
    <n v="7"/>
    <s v="GEO1003"/>
    <s v="GEO1003"/>
    <x v="2"/>
    <s v="Q1 2021"/>
    <s v="Q1 2021"/>
    <x v="5"/>
  </r>
  <r>
    <x v="9"/>
    <x v="14"/>
    <n v="564"/>
    <n v="7"/>
    <s v="GEO1003"/>
    <s v="GEO1003"/>
    <x v="2"/>
    <s v="Q1 2021"/>
    <s v="Q1 2021"/>
    <x v="5"/>
  </r>
  <r>
    <x v="9"/>
    <x v="15"/>
    <n v="404"/>
    <n v="7"/>
    <s v="GEO1003"/>
    <s v="GEO1003"/>
    <x v="2"/>
    <s v="Q1 2021"/>
    <s v="Q1 2021"/>
    <x v="5"/>
  </r>
  <r>
    <x v="10"/>
    <x v="16"/>
    <n v="16996"/>
    <n v="7"/>
    <s v="GEO1001"/>
    <s v="GEO1001"/>
    <x v="1"/>
    <s v="Q1 2020"/>
    <s v="Q1 2020"/>
    <x v="0"/>
  </r>
  <r>
    <x v="10"/>
    <x v="17"/>
    <n v="19114"/>
    <n v="7"/>
    <s v="GEO1001"/>
    <s v="GEO1001"/>
    <x v="1"/>
    <s v="Q1 2020"/>
    <s v="Q1 2020"/>
    <x v="0"/>
  </r>
  <r>
    <x v="10"/>
    <x v="0"/>
    <n v="21243"/>
    <n v="7"/>
    <s v="GEO1001"/>
    <s v="GEO1001"/>
    <x v="1"/>
    <s v="Q1 2020"/>
    <s v="Q1 2020"/>
    <x v="0"/>
  </r>
  <r>
    <x v="10"/>
    <x v="1"/>
    <n v="25486"/>
    <n v="7"/>
    <s v="GEO1001"/>
    <s v="GEO1001"/>
    <x v="1"/>
    <s v="Q2 2020"/>
    <s v="Q2 2020"/>
    <x v="1"/>
  </r>
  <r>
    <x v="10"/>
    <x v="2"/>
    <n v="23366"/>
    <n v="7"/>
    <s v="GEO1001"/>
    <s v="GEO1001"/>
    <x v="1"/>
    <s v="Q2 2020"/>
    <s v="Q2 2020"/>
    <x v="1"/>
  </r>
  <r>
    <x v="10"/>
    <x v="3"/>
    <n v="16995"/>
    <n v="7"/>
    <s v="GEO1001"/>
    <s v="GEO1001"/>
    <x v="1"/>
    <s v="Q2 2020"/>
    <s v="Q2 2020"/>
    <x v="1"/>
  </r>
  <r>
    <x v="10"/>
    <x v="4"/>
    <n v="14870"/>
    <n v="7"/>
    <s v="GEO1001"/>
    <s v="GEO1001"/>
    <x v="1"/>
    <s v="Q3 2020"/>
    <s v="Q3 2020"/>
    <x v="2"/>
  </r>
  <r>
    <x v="10"/>
    <x v="5"/>
    <n v="12746"/>
    <n v="7"/>
    <s v="GEO1001"/>
    <s v="GEO1001"/>
    <x v="1"/>
    <s v="Q3 2020"/>
    <s v="Q3 2020"/>
    <x v="2"/>
  </r>
  <r>
    <x v="10"/>
    <x v="6"/>
    <n v="12748"/>
    <n v="7"/>
    <s v="GEO1001"/>
    <s v="GEO1001"/>
    <x v="1"/>
    <s v="Q3 2020"/>
    <s v="Q3 2020"/>
    <x v="2"/>
  </r>
  <r>
    <x v="10"/>
    <x v="7"/>
    <n v="14871"/>
    <n v="7"/>
    <s v="GEO1001"/>
    <s v="GEO1001"/>
    <x v="1"/>
    <s v="Q4 2020"/>
    <s v="Q4 2020"/>
    <x v="3"/>
  </r>
  <r>
    <x v="10"/>
    <x v="8"/>
    <n v="16997"/>
    <n v="7"/>
    <s v="GEO1001"/>
    <s v="GEO1001"/>
    <x v="1"/>
    <s v="Q4 2020"/>
    <s v="Q4 2020"/>
    <x v="3"/>
  </r>
  <r>
    <x v="10"/>
    <x v="9"/>
    <n v="16997"/>
    <n v="7"/>
    <s v="GEO1001"/>
    <s v="GEO1001"/>
    <x v="1"/>
    <s v="Q4 2020"/>
    <s v="Q4 2020"/>
    <x v="3"/>
  </r>
  <r>
    <x v="10"/>
    <x v="10"/>
    <n v="17844"/>
    <n v="7"/>
    <s v="GEO1001"/>
    <s v="GEO1001"/>
    <x v="1"/>
    <s v="Q2 2021"/>
    <s v="Q2 2021"/>
    <x v="4"/>
  </r>
  <r>
    <x v="10"/>
    <x v="11"/>
    <n v="23129"/>
    <n v="7"/>
    <s v="GEO1001"/>
    <s v="GEO1001"/>
    <x v="1"/>
    <s v="Q2 2021"/>
    <s v="Q2 2021"/>
    <x v="4"/>
  </r>
  <r>
    <x v="10"/>
    <x v="12"/>
    <n v="26253"/>
    <n v="7"/>
    <s v="GEO1001"/>
    <s v="GEO1001"/>
    <x v="1"/>
    <s v="Q2 2021"/>
    <s v="Q2 2021"/>
    <x v="4"/>
  </r>
  <r>
    <x v="10"/>
    <x v="13"/>
    <n v="21877"/>
    <n v="7"/>
    <s v="GEO1001"/>
    <s v="GEO1001"/>
    <x v="1"/>
    <s v="Q1 2021"/>
    <s v="Q1 2021"/>
    <x v="5"/>
  </r>
  <r>
    <x v="10"/>
    <x v="14"/>
    <n v="19020"/>
    <n v="7"/>
    <s v="GEO1001"/>
    <s v="GEO1001"/>
    <x v="1"/>
    <s v="Q1 2021"/>
    <s v="Q1 2021"/>
    <x v="5"/>
  </r>
  <r>
    <x v="10"/>
    <x v="15"/>
    <n v="17843"/>
    <n v="7"/>
    <s v="GEO1001"/>
    <s v="GEO1001"/>
    <x v="1"/>
    <s v="Q1 2021"/>
    <s v="Q1 2021"/>
    <x v="5"/>
  </r>
  <r>
    <x v="11"/>
    <x v="16"/>
    <n v="13879"/>
    <n v="7"/>
    <s v="GEO1001"/>
    <s v="GEO1001"/>
    <x v="1"/>
    <s v="Q1 2020"/>
    <s v="Q1 2020"/>
    <x v="0"/>
  </r>
  <r>
    <x v="11"/>
    <x v="17"/>
    <n v="19822"/>
    <n v="7"/>
    <s v="GEO1001"/>
    <s v="GEO1001"/>
    <x v="1"/>
    <s v="Q1 2020"/>
    <s v="Q1 2020"/>
    <x v="0"/>
  </r>
  <r>
    <x v="11"/>
    <x v="0"/>
    <n v="17842"/>
    <n v="7"/>
    <s v="GEO1001"/>
    <s v="GEO1001"/>
    <x v="1"/>
    <s v="Q1 2020"/>
    <s v="Q1 2020"/>
    <x v="0"/>
  </r>
  <r>
    <x v="11"/>
    <x v="1"/>
    <n v="25770"/>
    <n v="7"/>
    <s v="GEO1001"/>
    <s v="GEO1001"/>
    <x v="1"/>
    <s v="Q2 2020"/>
    <s v="Q2 2020"/>
    <x v="1"/>
  </r>
  <r>
    <x v="11"/>
    <x v="2"/>
    <n v="19823"/>
    <n v="7"/>
    <s v="GEO1001"/>
    <s v="GEO1001"/>
    <x v="1"/>
    <s v="Q2 2020"/>
    <s v="Q2 2020"/>
    <x v="1"/>
  </r>
  <r>
    <x v="11"/>
    <x v="3"/>
    <n v="17845"/>
    <n v="7"/>
    <s v="GEO1001"/>
    <s v="GEO1001"/>
    <x v="1"/>
    <s v="Q2 2020"/>
    <s v="Q2 2020"/>
    <x v="1"/>
  </r>
  <r>
    <x v="11"/>
    <x v="4"/>
    <n v="11899"/>
    <n v="7"/>
    <s v="GEO1001"/>
    <s v="GEO1001"/>
    <x v="1"/>
    <s v="Q3 2020"/>
    <s v="Q3 2020"/>
    <x v="2"/>
  </r>
  <r>
    <x v="11"/>
    <x v="5"/>
    <n v="13879"/>
    <n v="7"/>
    <s v="GEO1001"/>
    <s v="GEO1001"/>
    <x v="1"/>
    <s v="Q3 2020"/>
    <s v="Q3 2020"/>
    <x v="2"/>
  </r>
  <r>
    <x v="11"/>
    <x v="6"/>
    <n v="9913"/>
    <n v="7"/>
    <s v="GEO1001"/>
    <s v="GEO1001"/>
    <x v="1"/>
    <s v="Q3 2020"/>
    <s v="Q3 2020"/>
    <x v="2"/>
  </r>
  <r>
    <x v="11"/>
    <x v="7"/>
    <n v="15858"/>
    <n v="7"/>
    <s v="GEO1001"/>
    <s v="GEO1001"/>
    <x v="1"/>
    <s v="Q4 2020"/>
    <s v="Q4 2020"/>
    <x v="3"/>
  </r>
  <r>
    <x v="11"/>
    <x v="8"/>
    <n v="13882"/>
    <n v="7"/>
    <s v="GEO1001"/>
    <s v="GEO1001"/>
    <x v="1"/>
    <s v="Q4 2020"/>
    <s v="Q4 2020"/>
    <x v="3"/>
  </r>
  <r>
    <x v="11"/>
    <x v="9"/>
    <n v="17841"/>
    <n v="7"/>
    <s v="GEO1001"/>
    <s v="GEO1001"/>
    <x v="1"/>
    <s v="Q4 2020"/>
    <s v="Q4 2020"/>
    <x v="3"/>
  </r>
  <r>
    <x v="11"/>
    <x v="10"/>
    <n v="18554"/>
    <n v="7"/>
    <s v="GEO1001"/>
    <s v="GEO1001"/>
    <x v="1"/>
    <s v="Q2 2021"/>
    <s v="Q2 2021"/>
    <x v="4"/>
  </r>
  <r>
    <x v="11"/>
    <x v="11"/>
    <n v="20218"/>
    <n v="7"/>
    <s v="GEO1001"/>
    <s v="GEO1001"/>
    <x v="1"/>
    <s v="Q2 2021"/>
    <s v="Q2 2021"/>
    <x v="4"/>
  </r>
  <r>
    <x v="11"/>
    <x v="12"/>
    <n v="27062"/>
    <n v="7"/>
    <s v="GEO1001"/>
    <s v="GEO1001"/>
    <x v="1"/>
    <s v="Q2 2021"/>
    <s v="Q2 2021"/>
    <x v="4"/>
  </r>
  <r>
    <x v="11"/>
    <x v="13"/>
    <n v="18378"/>
    <n v="7"/>
    <s v="GEO1001"/>
    <s v="GEO1001"/>
    <x v="1"/>
    <s v="Q1 2021"/>
    <s v="Q1 2021"/>
    <x v="5"/>
  </r>
  <r>
    <x v="11"/>
    <x v="14"/>
    <n v="19729"/>
    <n v="7"/>
    <s v="GEO1001"/>
    <s v="GEO1001"/>
    <x v="1"/>
    <s v="Q1 2021"/>
    <s v="Q1 2021"/>
    <x v="5"/>
  </r>
  <r>
    <x v="11"/>
    <x v="15"/>
    <n v="14159"/>
    <n v="7"/>
    <s v="GEO1001"/>
    <s v="GEO1001"/>
    <x v="1"/>
    <s v="Q1 2021"/>
    <s v="Q1 2021"/>
    <x v="5"/>
  </r>
  <r>
    <x v="12"/>
    <x v="17"/>
    <n v="815"/>
    <n v="7"/>
    <s v="GEO1002"/>
    <s v="GEO1002"/>
    <x v="3"/>
    <s v="Q1 2020"/>
    <s v="Q1 2020"/>
    <x v="0"/>
  </r>
  <r>
    <x v="12"/>
    <x v="0"/>
    <n v="910"/>
    <n v="7"/>
    <s v="GEO1002"/>
    <s v="GEO1002"/>
    <x v="3"/>
    <s v="Q1 2020"/>
    <s v="Q1 2020"/>
    <x v="0"/>
  </r>
  <r>
    <x v="12"/>
    <x v="1"/>
    <n v="1091"/>
    <n v="7"/>
    <s v="GEO1002"/>
    <s v="GEO1002"/>
    <x v="3"/>
    <s v="Q2 2020"/>
    <s v="Q2 2020"/>
    <x v="1"/>
  </r>
  <r>
    <x v="12"/>
    <x v="2"/>
    <n v="995"/>
    <n v="7"/>
    <s v="GEO1002"/>
    <s v="GEO1002"/>
    <x v="3"/>
    <s v="Q2 2020"/>
    <s v="Q2 2020"/>
    <x v="1"/>
  </r>
  <r>
    <x v="12"/>
    <x v="3"/>
    <n v="727"/>
    <n v="7"/>
    <s v="GEO1002"/>
    <s v="GEO1002"/>
    <x v="3"/>
    <s v="Q2 2020"/>
    <s v="Q2 2020"/>
    <x v="1"/>
  </r>
  <r>
    <x v="12"/>
    <x v="4"/>
    <n v="635"/>
    <n v="7"/>
    <s v="GEO1002"/>
    <s v="GEO1002"/>
    <x v="3"/>
    <s v="Q3 2020"/>
    <s v="Q3 2020"/>
    <x v="2"/>
  </r>
  <r>
    <x v="12"/>
    <x v="5"/>
    <n v="544"/>
    <n v="7"/>
    <s v="GEO1002"/>
    <s v="GEO1002"/>
    <x v="3"/>
    <s v="Q3 2020"/>
    <s v="Q3 2020"/>
    <x v="2"/>
  </r>
  <r>
    <x v="12"/>
    <x v="6"/>
    <n v="545"/>
    <n v="7"/>
    <s v="GEO1002"/>
    <s v="GEO1002"/>
    <x v="3"/>
    <s v="Q3 2020"/>
    <s v="Q3 2020"/>
    <x v="2"/>
  </r>
  <r>
    <x v="12"/>
    <x v="7"/>
    <n v="637"/>
    <n v="7"/>
    <s v="GEO1002"/>
    <s v="GEO1002"/>
    <x v="3"/>
    <s v="Q4 2020"/>
    <s v="Q4 2020"/>
    <x v="3"/>
  </r>
  <r>
    <x v="12"/>
    <x v="8"/>
    <n v="723"/>
    <n v="7"/>
    <s v="GEO1002"/>
    <s v="GEO1002"/>
    <x v="3"/>
    <s v="Q4 2020"/>
    <s v="Q4 2020"/>
    <x v="3"/>
  </r>
  <r>
    <x v="12"/>
    <x v="9"/>
    <n v="727"/>
    <n v="7"/>
    <s v="GEO1002"/>
    <s v="GEO1002"/>
    <x v="3"/>
    <s v="Q4 2020"/>
    <s v="Q4 2020"/>
    <x v="3"/>
  </r>
  <r>
    <x v="12"/>
    <x v="10"/>
    <n v="722"/>
    <n v="7"/>
    <s v="GEO1002"/>
    <s v="GEO1002"/>
    <x v="3"/>
    <s v="Q2 2021"/>
    <s v="Q2 2021"/>
    <x v="4"/>
  </r>
  <r>
    <x v="12"/>
    <x v="11"/>
    <n v="1039"/>
    <n v="7"/>
    <s v="GEO1002"/>
    <s v="GEO1002"/>
    <x v="3"/>
    <s v="Q2 2021"/>
    <s v="Q2 2021"/>
    <x v="4"/>
  </r>
  <r>
    <x v="12"/>
    <x v="12"/>
    <n v="1124"/>
    <n v="7"/>
    <s v="GEO1002"/>
    <s v="GEO1002"/>
    <x v="3"/>
    <s v="Q2 2021"/>
    <s v="Q2 2021"/>
    <x v="4"/>
  </r>
  <r>
    <x v="12"/>
    <x v="13"/>
    <n v="895"/>
    <n v="7"/>
    <s v="GEO1002"/>
    <s v="GEO1002"/>
    <x v="3"/>
    <s v="Q1 2021"/>
    <s v="Q1 2021"/>
    <x v="5"/>
  </r>
  <r>
    <x v="12"/>
    <x v="14"/>
    <n v="851"/>
    <n v="7"/>
    <s v="GEO1002"/>
    <s v="GEO1002"/>
    <x v="3"/>
    <s v="Q1 2021"/>
    <s v="Q1 2021"/>
    <x v="5"/>
  </r>
  <r>
    <x v="12"/>
    <x v="15"/>
    <n v="741"/>
    <n v="7"/>
    <s v="GEO1002"/>
    <s v="GEO1002"/>
    <x v="3"/>
    <s v="Q1 2021"/>
    <s v="Q1 2021"/>
    <x v="5"/>
  </r>
  <r>
    <x v="13"/>
    <x v="16"/>
    <n v="1172"/>
    <n v="7"/>
    <s v="GEO1004"/>
    <s v="GEO1004"/>
    <x v="0"/>
    <s v="Q1 2020"/>
    <s v="Q1 2020"/>
    <x v="0"/>
  </r>
  <r>
    <x v="13"/>
    <x v="17"/>
    <n v="1483"/>
    <n v="7"/>
    <s v="GEO1004"/>
    <s v="GEO1004"/>
    <x v="0"/>
    <s v="Q1 2020"/>
    <s v="Q1 2020"/>
    <x v="0"/>
  </r>
  <r>
    <x v="13"/>
    <x v="0"/>
    <n v="1484"/>
    <n v="7"/>
    <s v="GEO1004"/>
    <s v="GEO1004"/>
    <x v="0"/>
    <s v="Q1 2020"/>
    <s v="Q1 2020"/>
    <x v="0"/>
  </r>
  <r>
    <x v="13"/>
    <x v="1"/>
    <n v="1949"/>
    <n v="7"/>
    <s v="GEO1004"/>
    <s v="GEO1004"/>
    <x v="0"/>
    <s v="Q2 2020"/>
    <s v="Q2 2020"/>
    <x v="1"/>
  </r>
  <r>
    <x v="13"/>
    <x v="2"/>
    <n v="1635"/>
    <n v="7"/>
    <s v="GEO1004"/>
    <s v="GEO1004"/>
    <x v="0"/>
    <s v="Q2 2020"/>
    <s v="Q2 2020"/>
    <x v="1"/>
  </r>
  <r>
    <x v="13"/>
    <x v="3"/>
    <n v="1326"/>
    <n v="7"/>
    <s v="GEO1004"/>
    <s v="GEO1004"/>
    <x v="0"/>
    <s v="Q2 2020"/>
    <s v="Q2 2020"/>
    <x v="1"/>
  </r>
  <r>
    <x v="13"/>
    <x v="4"/>
    <n v="1012"/>
    <n v="7"/>
    <s v="GEO1004"/>
    <s v="GEO1004"/>
    <x v="0"/>
    <s v="Q3 2020"/>
    <s v="Q3 2020"/>
    <x v="2"/>
  </r>
  <r>
    <x v="13"/>
    <x v="5"/>
    <n v="1018"/>
    <n v="7"/>
    <s v="GEO1004"/>
    <s v="GEO1004"/>
    <x v="0"/>
    <s v="Q3 2020"/>
    <s v="Q3 2020"/>
    <x v="2"/>
  </r>
  <r>
    <x v="13"/>
    <x v="6"/>
    <n v="861"/>
    <n v="7"/>
    <s v="GEO1004"/>
    <s v="GEO1004"/>
    <x v="0"/>
    <s v="Q3 2020"/>
    <s v="Q3 2020"/>
    <x v="2"/>
  </r>
  <r>
    <x v="13"/>
    <x v="7"/>
    <n v="1173"/>
    <n v="7"/>
    <s v="GEO1004"/>
    <s v="GEO1004"/>
    <x v="0"/>
    <s v="Q4 2020"/>
    <s v="Q4 2020"/>
    <x v="3"/>
  </r>
  <r>
    <x v="13"/>
    <x v="8"/>
    <n v="1169"/>
    <n v="7"/>
    <s v="GEO1004"/>
    <s v="GEO1004"/>
    <x v="0"/>
    <s v="Q4 2020"/>
    <s v="Q4 2020"/>
    <x v="3"/>
  </r>
  <r>
    <x v="13"/>
    <x v="9"/>
    <n v="1323"/>
    <n v="7"/>
    <s v="GEO1004"/>
    <s v="GEO1004"/>
    <x v="0"/>
    <s v="Q4 2020"/>
    <s v="Q4 2020"/>
    <x v="3"/>
  </r>
  <r>
    <x v="13"/>
    <x v="10"/>
    <n v="1318"/>
    <n v="7"/>
    <s v="GEO1004"/>
    <s v="GEO1004"/>
    <x v="0"/>
    <s v="Q2 2021"/>
    <s v="Q2 2021"/>
    <x v="4"/>
  </r>
  <r>
    <x v="13"/>
    <x v="11"/>
    <n v="1656"/>
    <n v="7"/>
    <s v="GEO1004"/>
    <s v="GEO1004"/>
    <x v="0"/>
    <s v="Q2 2021"/>
    <s v="Q2 2021"/>
    <x v="4"/>
  </r>
  <r>
    <x v="13"/>
    <x v="12"/>
    <n v="1987"/>
    <n v="7"/>
    <s v="GEO1004"/>
    <s v="GEO1004"/>
    <x v="0"/>
    <s v="Q2 2021"/>
    <s v="Q2 2021"/>
    <x v="4"/>
  </r>
  <r>
    <x v="13"/>
    <x v="13"/>
    <n v="1528"/>
    <n v="7"/>
    <s v="GEO1004"/>
    <s v="GEO1004"/>
    <x v="0"/>
    <s v="Q1 2021"/>
    <s v="Q1 2021"/>
    <x v="5"/>
  </r>
  <r>
    <x v="13"/>
    <x v="14"/>
    <n v="1557"/>
    <n v="7"/>
    <s v="GEO1004"/>
    <s v="GEO1004"/>
    <x v="0"/>
    <s v="Q1 2021"/>
    <s v="Q1 2021"/>
    <x v="5"/>
  </r>
  <r>
    <x v="13"/>
    <x v="15"/>
    <n v="1183"/>
    <n v="7"/>
    <s v="GEO1004"/>
    <s v="GEO1004"/>
    <x v="0"/>
    <s v="Q1 2021"/>
    <s v="Q1 2021"/>
    <x v="5"/>
  </r>
  <r>
    <x v="14"/>
    <x v="16"/>
    <n v="11332"/>
    <n v="7"/>
    <s v="GEO1001"/>
    <s v="GEO1001"/>
    <x v="1"/>
    <s v="Q1 2020"/>
    <s v="Q1 2020"/>
    <x v="0"/>
  </r>
  <r>
    <x v="14"/>
    <x v="17"/>
    <n v="12748"/>
    <n v="7"/>
    <s v="GEO1001"/>
    <s v="GEO1001"/>
    <x v="1"/>
    <s v="Q1 2020"/>
    <s v="Q1 2020"/>
    <x v="0"/>
  </r>
  <r>
    <x v="14"/>
    <x v="0"/>
    <n v="14162"/>
    <n v="7"/>
    <s v="GEO1001"/>
    <s v="GEO1001"/>
    <x v="1"/>
    <s v="Q1 2020"/>
    <s v="Q1 2020"/>
    <x v="0"/>
  </r>
  <r>
    <x v="14"/>
    <x v="1"/>
    <n v="16992"/>
    <n v="7"/>
    <s v="GEO1001"/>
    <s v="GEO1001"/>
    <x v="1"/>
    <s v="Q2 2020"/>
    <s v="Q2 2020"/>
    <x v="1"/>
  </r>
  <r>
    <x v="14"/>
    <x v="2"/>
    <n v="15578"/>
    <n v="7"/>
    <s v="GEO1001"/>
    <s v="GEO1001"/>
    <x v="1"/>
    <s v="Q2 2020"/>
    <s v="Q2 2020"/>
    <x v="1"/>
  </r>
  <r>
    <x v="14"/>
    <x v="3"/>
    <n v="11330"/>
    <n v="7"/>
    <s v="GEO1001"/>
    <s v="GEO1001"/>
    <x v="1"/>
    <s v="Q2 2020"/>
    <s v="Q2 2020"/>
    <x v="1"/>
  </r>
  <r>
    <x v="14"/>
    <x v="4"/>
    <n v="9912"/>
    <n v="7"/>
    <s v="GEO1001"/>
    <s v="GEO1001"/>
    <x v="1"/>
    <s v="Q3 2020"/>
    <s v="Q3 2020"/>
    <x v="2"/>
  </r>
  <r>
    <x v="14"/>
    <x v="5"/>
    <n v="8496"/>
    <n v="7"/>
    <s v="GEO1001"/>
    <s v="GEO1001"/>
    <x v="1"/>
    <s v="Q3 2020"/>
    <s v="Q3 2020"/>
    <x v="2"/>
  </r>
  <r>
    <x v="14"/>
    <x v="6"/>
    <n v="8502"/>
    <n v="7"/>
    <s v="GEO1001"/>
    <s v="GEO1001"/>
    <x v="1"/>
    <s v="Q3 2020"/>
    <s v="Q3 2020"/>
    <x v="2"/>
  </r>
  <r>
    <x v="14"/>
    <x v="7"/>
    <n v="9917"/>
    <n v="7"/>
    <s v="GEO1001"/>
    <s v="GEO1001"/>
    <x v="1"/>
    <s v="Q4 2020"/>
    <s v="Q4 2020"/>
    <x v="3"/>
  </r>
  <r>
    <x v="14"/>
    <x v="8"/>
    <n v="11330"/>
    <n v="7"/>
    <s v="GEO1001"/>
    <s v="GEO1001"/>
    <x v="1"/>
    <s v="Q4 2020"/>
    <s v="Q4 2020"/>
    <x v="3"/>
  </r>
  <r>
    <x v="14"/>
    <x v="9"/>
    <n v="11328"/>
    <n v="7"/>
    <s v="GEO1001"/>
    <s v="GEO1001"/>
    <x v="1"/>
    <s v="Q4 2020"/>
    <s v="Q4 2020"/>
    <x v="3"/>
  </r>
  <r>
    <x v="14"/>
    <x v="10"/>
    <n v="11781"/>
    <n v="7"/>
    <s v="GEO1001"/>
    <s v="GEO1001"/>
    <x v="1"/>
    <s v="Q2 2021"/>
    <s v="Q2 2021"/>
    <x v="4"/>
  </r>
  <r>
    <x v="14"/>
    <x v="11"/>
    <n v="15424"/>
    <n v="7"/>
    <s v="GEO1001"/>
    <s v="GEO1001"/>
    <x v="1"/>
    <s v="Q2 2021"/>
    <s v="Q2 2021"/>
    <x v="4"/>
  </r>
  <r>
    <x v="14"/>
    <x v="12"/>
    <n v="16906"/>
    <n v="7"/>
    <s v="GEO1001"/>
    <s v="GEO1001"/>
    <x v="1"/>
    <s v="Q2 2021"/>
    <s v="Q2 2021"/>
    <x v="4"/>
  </r>
  <r>
    <x v="14"/>
    <x v="13"/>
    <n v="14020"/>
    <n v="7"/>
    <s v="GEO1001"/>
    <s v="GEO1001"/>
    <x v="1"/>
    <s v="Q1 2021"/>
    <s v="Q1 2021"/>
    <x v="5"/>
  </r>
  <r>
    <x v="14"/>
    <x v="14"/>
    <n v="13386"/>
    <n v="7"/>
    <s v="GEO1001"/>
    <s v="GEO1001"/>
    <x v="1"/>
    <s v="Q1 2021"/>
    <s v="Q1 2021"/>
    <x v="5"/>
  </r>
  <r>
    <x v="14"/>
    <x v="15"/>
    <n v="11896"/>
    <n v="7"/>
    <s v="GEO1001"/>
    <s v="GEO1001"/>
    <x v="1"/>
    <s v="Q1 2021"/>
    <s v="Q1 2021"/>
    <x v="5"/>
  </r>
  <r>
    <x v="15"/>
    <x v="16"/>
    <n v="358"/>
    <n v="7"/>
    <s v="GEO1004"/>
    <s v="GEO1004"/>
    <x v="0"/>
    <s v="Q1 2020"/>
    <s v="Q1 2020"/>
    <x v="0"/>
  </r>
  <r>
    <x v="15"/>
    <x v="17"/>
    <n v="508"/>
    <n v="7"/>
    <s v="GEO1004"/>
    <s v="GEO1004"/>
    <x v="0"/>
    <s v="Q1 2020"/>
    <s v="Q1 2020"/>
    <x v="0"/>
  </r>
  <r>
    <x v="15"/>
    <x v="0"/>
    <n v="458"/>
    <n v="7"/>
    <s v="GEO1004"/>
    <s v="GEO1004"/>
    <x v="0"/>
    <s v="Q1 2020"/>
    <s v="Q1 2020"/>
    <x v="0"/>
  </r>
  <r>
    <x v="15"/>
    <x v="1"/>
    <n v="655"/>
    <n v="7"/>
    <s v="GEO1004"/>
    <s v="GEO1004"/>
    <x v="0"/>
    <s v="Q2 2020"/>
    <s v="Q2 2020"/>
    <x v="1"/>
  </r>
  <r>
    <x v="15"/>
    <x v="2"/>
    <n v="506"/>
    <n v="7"/>
    <s v="GEO1004"/>
    <s v="GEO1004"/>
    <x v="0"/>
    <s v="Q2 2020"/>
    <s v="Q2 2020"/>
    <x v="1"/>
  </r>
  <r>
    <x v="15"/>
    <x v="3"/>
    <n v="458"/>
    <n v="7"/>
    <s v="GEO1004"/>
    <s v="GEO1004"/>
    <x v="0"/>
    <s v="Q2 2020"/>
    <s v="Q2 2020"/>
    <x v="1"/>
  </r>
  <r>
    <x v="15"/>
    <x v="4"/>
    <n v="308"/>
    <n v="7"/>
    <s v="GEO1004"/>
    <s v="GEO1004"/>
    <x v="0"/>
    <s v="Q3 2020"/>
    <s v="Q3 2020"/>
    <x v="2"/>
  </r>
  <r>
    <x v="15"/>
    <x v="5"/>
    <n v="353"/>
    <n v="7"/>
    <s v="GEO1004"/>
    <s v="GEO1004"/>
    <x v="0"/>
    <s v="Q3 2020"/>
    <s v="Q3 2020"/>
    <x v="2"/>
  </r>
  <r>
    <x v="15"/>
    <x v="6"/>
    <n v="252"/>
    <n v="7"/>
    <s v="GEO1004"/>
    <s v="GEO1004"/>
    <x v="0"/>
    <s v="Q3 2020"/>
    <s v="Q3 2020"/>
    <x v="2"/>
  </r>
  <r>
    <x v="15"/>
    <x v="7"/>
    <n v="402"/>
    <n v="7"/>
    <s v="GEO1004"/>
    <s v="GEO1004"/>
    <x v="0"/>
    <s v="Q4 2020"/>
    <s v="Q4 2020"/>
    <x v="3"/>
  </r>
  <r>
    <x v="15"/>
    <x v="8"/>
    <n v="352"/>
    <n v="7"/>
    <s v="GEO1004"/>
    <s v="GEO1004"/>
    <x v="0"/>
    <s v="Q4 2020"/>
    <s v="Q4 2020"/>
    <x v="3"/>
  </r>
  <r>
    <x v="15"/>
    <x v="9"/>
    <n v="457"/>
    <n v="7"/>
    <s v="GEO1004"/>
    <s v="GEO1004"/>
    <x v="0"/>
    <s v="Q4 2020"/>
    <s v="Q4 2020"/>
    <x v="3"/>
  </r>
  <r>
    <x v="15"/>
    <x v="10"/>
    <n v="472"/>
    <n v="7"/>
    <s v="GEO1004"/>
    <s v="GEO1004"/>
    <x v="0"/>
    <s v="Q2 2021"/>
    <s v="Q2 2021"/>
    <x v="4"/>
  </r>
  <r>
    <x v="15"/>
    <x v="11"/>
    <n v="499"/>
    <n v="7"/>
    <s v="GEO1004"/>
    <s v="GEO1004"/>
    <x v="0"/>
    <s v="Q2 2021"/>
    <s v="Q2 2021"/>
    <x v="4"/>
  </r>
  <r>
    <x v="15"/>
    <x v="12"/>
    <n v="665"/>
    <n v="7"/>
    <s v="GEO1004"/>
    <s v="GEO1004"/>
    <x v="0"/>
    <s v="Q2 2021"/>
    <s v="Q2 2021"/>
    <x v="4"/>
  </r>
  <r>
    <x v="15"/>
    <x v="13"/>
    <n v="459"/>
    <n v="7"/>
    <s v="GEO1004"/>
    <s v="GEO1004"/>
    <x v="0"/>
    <s v="Q1 2021"/>
    <s v="Q1 2021"/>
    <x v="5"/>
  </r>
  <r>
    <x v="15"/>
    <x v="14"/>
    <n v="519"/>
    <n v="7"/>
    <s v="GEO1004"/>
    <s v="GEO1004"/>
    <x v="0"/>
    <s v="Q1 2021"/>
    <s v="Q1 2021"/>
    <x v="5"/>
  </r>
  <r>
    <x v="15"/>
    <x v="15"/>
    <n v="358"/>
    <n v="7"/>
    <s v="GEO1004"/>
    <s v="GEO1004"/>
    <x v="0"/>
    <s v="Q1 2021"/>
    <s v="Q1 2021"/>
    <x v="5"/>
  </r>
  <r>
    <x v="16"/>
    <x v="16"/>
    <n v="20394"/>
    <n v="7"/>
    <s v="GEO1001"/>
    <s v="GEO1001"/>
    <x v="1"/>
    <s v="Q1 2020"/>
    <s v="Q1 2020"/>
    <x v="0"/>
  </r>
  <r>
    <x v="16"/>
    <x v="17"/>
    <n v="22941"/>
    <n v="7"/>
    <s v="GEO1001"/>
    <s v="GEO1001"/>
    <x v="1"/>
    <s v="Q1 2020"/>
    <s v="Q1 2020"/>
    <x v="0"/>
  </r>
  <r>
    <x v="16"/>
    <x v="0"/>
    <n v="25487"/>
    <n v="7"/>
    <s v="GEO1001"/>
    <s v="GEO1001"/>
    <x v="1"/>
    <s v="Q1 2020"/>
    <s v="Q1 2020"/>
    <x v="0"/>
  </r>
  <r>
    <x v="16"/>
    <x v="1"/>
    <n v="30586"/>
    <n v="7"/>
    <s v="GEO1001"/>
    <s v="GEO1001"/>
    <x v="1"/>
    <s v="Q2 2020"/>
    <s v="Q2 2020"/>
    <x v="1"/>
  </r>
  <r>
    <x v="16"/>
    <x v="2"/>
    <n v="28040"/>
    <n v="7"/>
    <s v="GEO1001"/>
    <s v="GEO1001"/>
    <x v="1"/>
    <s v="Q2 2020"/>
    <s v="Q2 2020"/>
    <x v="1"/>
  </r>
  <r>
    <x v="16"/>
    <x v="3"/>
    <n v="20393"/>
    <n v="7"/>
    <s v="GEO1001"/>
    <s v="GEO1001"/>
    <x v="1"/>
    <s v="Q2 2020"/>
    <s v="Q2 2020"/>
    <x v="1"/>
  </r>
  <r>
    <x v="16"/>
    <x v="4"/>
    <n v="17841"/>
    <n v="7"/>
    <s v="GEO1001"/>
    <s v="GEO1001"/>
    <x v="1"/>
    <s v="Q3 2020"/>
    <s v="Q3 2020"/>
    <x v="2"/>
  </r>
  <r>
    <x v="16"/>
    <x v="5"/>
    <n v="15298"/>
    <n v="7"/>
    <s v="GEO1001"/>
    <s v="GEO1001"/>
    <x v="1"/>
    <s v="Q3 2020"/>
    <s v="Q3 2020"/>
    <x v="2"/>
  </r>
  <r>
    <x v="16"/>
    <x v="6"/>
    <n v="15295"/>
    <n v="7"/>
    <s v="GEO1001"/>
    <s v="GEO1001"/>
    <x v="1"/>
    <s v="Q3 2020"/>
    <s v="Q3 2020"/>
    <x v="2"/>
  </r>
  <r>
    <x v="16"/>
    <x v="7"/>
    <n v="17846"/>
    <n v="7"/>
    <s v="GEO1001"/>
    <s v="GEO1001"/>
    <x v="1"/>
    <s v="Q4 2020"/>
    <s v="Q4 2020"/>
    <x v="3"/>
  </r>
  <r>
    <x v="16"/>
    <x v="8"/>
    <n v="20388"/>
    <n v="7"/>
    <s v="GEO1001"/>
    <s v="GEO1001"/>
    <x v="1"/>
    <s v="Q4 2020"/>
    <s v="Q4 2020"/>
    <x v="3"/>
  </r>
  <r>
    <x v="16"/>
    <x v="9"/>
    <n v="20391"/>
    <n v="7"/>
    <s v="GEO1001"/>
    <s v="GEO1001"/>
    <x v="1"/>
    <s v="Q4 2020"/>
    <s v="Q4 2020"/>
    <x v="3"/>
  </r>
  <r>
    <x v="16"/>
    <x v="10"/>
    <n v="20289"/>
    <n v="7"/>
    <s v="GEO1001"/>
    <s v="GEO1001"/>
    <x v="1"/>
    <s v="Q2 2021"/>
    <s v="Q2 2021"/>
    <x v="4"/>
  </r>
  <r>
    <x v="16"/>
    <x v="11"/>
    <n v="29437"/>
    <n v="7"/>
    <s v="GEO1001"/>
    <s v="GEO1001"/>
    <x v="1"/>
    <s v="Q2 2021"/>
    <s v="Q2 2021"/>
    <x v="4"/>
  </r>
  <r>
    <x v="16"/>
    <x v="12"/>
    <n v="32113"/>
    <n v="7"/>
    <s v="GEO1001"/>
    <s v="GEO1001"/>
    <x v="1"/>
    <s v="Q2 2021"/>
    <s v="Q2 2021"/>
    <x v="4"/>
  </r>
  <r>
    <x v="16"/>
    <x v="13"/>
    <n v="26762"/>
    <n v="7"/>
    <s v="GEO1001"/>
    <s v="GEO1001"/>
    <x v="1"/>
    <s v="Q1 2021"/>
    <s v="Q1 2021"/>
    <x v="5"/>
  </r>
  <r>
    <x v="16"/>
    <x v="14"/>
    <n v="22713"/>
    <n v="7"/>
    <s v="GEO1001"/>
    <s v="GEO1001"/>
    <x v="1"/>
    <s v="Q1 2021"/>
    <s v="Q1 2021"/>
    <x v="5"/>
  </r>
  <r>
    <x v="16"/>
    <x v="15"/>
    <n v="20286"/>
    <n v="7"/>
    <s v="GEO1001"/>
    <s v="GEO1001"/>
    <x v="1"/>
    <s v="Q1 2021"/>
    <s v="Q1 2021"/>
    <x v="5"/>
  </r>
  <r>
    <x v="17"/>
    <x v="16"/>
    <n v="11682"/>
    <n v="7"/>
    <s v="GEO1004"/>
    <s v="GEO1004"/>
    <x v="0"/>
    <s v="Q1 2020"/>
    <s v="Q1 2020"/>
    <x v="0"/>
  </r>
  <r>
    <x v="17"/>
    <x v="17"/>
    <n v="14802"/>
    <n v="7"/>
    <s v="GEO1004"/>
    <s v="GEO1004"/>
    <x v="0"/>
    <s v="Q1 2020"/>
    <s v="Q1 2020"/>
    <x v="0"/>
  </r>
  <r>
    <x v="17"/>
    <x v="0"/>
    <n v="14798"/>
    <n v="7"/>
    <s v="GEO1004"/>
    <s v="GEO1004"/>
    <x v="0"/>
    <s v="Q1 2020"/>
    <s v="Q1 2020"/>
    <x v="0"/>
  </r>
  <r>
    <x v="17"/>
    <x v="1"/>
    <n v="19470"/>
    <n v="7"/>
    <s v="GEO1004"/>
    <s v="GEO1004"/>
    <x v="0"/>
    <s v="Q2 2020"/>
    <s v="Q2 2020"/>
    <x v="1"/>
  </r>
  <r>
    <x v="17"/>
    <x v="2"/>
    <n v="16356"/>
    <n v="7"/>
    <s v="GEO1004"/>
    <s v="GEO1004"/>
    <x v="0"/>
    <s v="Q2 2020"/>
    <s v="Q2 2020"/>
    <x v="1"/>
  </r>
  <r>
    <x v="17"/>
    <x v="3"/>
    <n v="13245"/>
    <n v="7"/>
    <s v="GEO1004"/>
    <s v="GEO1004"/>
    <x v="0"/>
    <s v="Q2 2020"/>
    <s v="Q2 2020"/>
    <x v="1"/>
  </r>
  <r>
    <x v="17"/>
    <x v="4"/>
    <n v="10130"/>
    <n v="7"/>
    <s v="GEO1004"/>
    <s v="GEO1004"/>
    <x v="0"/>
    <s v="Q3 2020"/>
    <s v="Q3 2020"/>
    <x v="2"/>
  </r>
  <r>
    <x v="17"/>
    <x v="5"/>
    <n v="10124"/>
    <n v="7"/>
    <s v="GEO1004"/>
    <s v="GEO1004"/>
    <x v="0"/>
    <s v="Q3 2020"/>
    <s v="Q3 2020"/>
    <x v="2"/>
  </r>
  <r>
    <x v="17"/>
    <x v="6"/>
    <n v="8573"/>
    <n v="7"/>
    <s v="GEO1004"/>
    <s v="GEO1004"/>
    <x v="0"/>
    <s v="Q3 2020"/>
    <s v="Q3 2020"/>
    <x v="2"/>
  </r>
  <r>
    <x v="17"/>
    <x v="7"/>
    <n v="11682"/>
    <n v="7"/>
    <s v="GEO1004"/>
    <s v="GEO1004"/>
    <x v="0"/>
    <s v="Q4 2020"/>
    <s v="Q4 2020"/>
    <x v="3"/>
  </r>
  <r>
    <x v="17"/>
    <x v="8"/>
    <n v="11686"/>
    <n v="7"/>
    <s v="GEO1004"/>
    <s v="GEO1004"/>
    <x v="0"/>
    <s v="Q4 2020"/>
    <s v="Q4 2020"/>
    <x v="3"/>
  </r>
  <r>
    <x v="17"/>
    <x v="9"/>
    <n v="13239"/>
    <n v="7"/>
    <s v="GEO1004"/>
    <s v="GEO1004"/>
    <x v="0"/>
    <s v="Q4 2020"/>
    <s v="Q4 2020"/>
    <x v="3"/>
  </r>
  <r>
    <x v="17"/>
    <x v="10"/>
    <n v="13905"/>
    <n v="7"/>
    <s v="GEO1004"/>
    <s v="GEO1004"/>
    <x v="0"/>
    <s v="Q2 2021"/>
    <s v="Q2 2021"/>
    <x v="4"/>
  </r>
  <r>
    <x v="17"/>
    <x v="11"/>
    <n v="16273"/>
    <n v="7"/>
    <s v="GEO1004"/>
    <s v="GEO1004"/>
    <x v="0"/>
    <s v="Q2 2021"/>
    <s v="Q2 2021"/>
    <x v="4"/>
  </r>
  <r>
    <x v="17"/>
    <x v="12"/>
    <n v="20251"/>
    <n v="7"/>
    <s v="GEO1004"/>
    <s v="GEO1004"/>
    <x v="0"/>
    <s v="Q2 2021"/>
    <s v="Q2 2021"/>
    <x v="4"/>
  </r>
  <r>
    <x v="17"/>
    <x v="13"/>
    <n v="15092"/>
    <n v="7"/>
    <s v="GEO1004"/>
    <s v="GEO1004"/>
    <x v="0"/>
    <s v="Q1 2021"/>
    <s v="Q1 2021"/>
    <x v="5"/>
  </r>
  <r>
    <x v="17"/>
    <x v="14"/>
    <n v="15094"/>
    <n v="7"/>
    <s v="GEO1004"/>
    <s v="GEO1004"/>
    <x v="0"/>
    <s v="Q1 2021"/>
    <s v="Q1 2021"/>
    <x v="5"/>
  </r>
  <r>
    <x v="17"/>
    <x v="15"/>
    <n v="11799"/>
    <n v="7"/>
    <s v="GEO1004"/>
    <s v="GEO1004"/>
    <x v="0"/>
    <s v="Q1 2021"/>
    <s v="Q1 2021"/>
    <x v="5"/>
  </r>
  <r>
    <x v="18"/>
    <x v="4"/>
    <n v="326"/>
    <n v="7"/>
    <s v="GEO1002"/>
    <s v="GEO1002"/>
    <x v="3"/>
    <s v="Q3 2020"/>
    <s v="Q3 2020"/>
    <x v="2"/>
  </r>
  <r>
    <x v="18"/>
    <x v="5"/>
    <n v="202"/>
    <n v="7"/>
    <s v="GEO1002"/>
    <s v="GEO1002"/>
    <x v="3"/>
    <s v="Q3 2020"/>
    <s v="Q3 2020"/>
    <x v="2"/>
  </r>
  <r>
    <x v="18"/>
    <x v="6"/>
    <n v="283"/>
    <n v="7"/>
    <s v="GEO1002"/>
    <s v="GEO1002"/>
    <x v="3"/>
    <s v="Q3 2020"/>
    <s v="Q3 2020"/>
    <x v="2"/>
  </r>
  <r>
    <x v="18"/>
    <x v="7"/>
    <n v="243"/>
    <n v="7"/>
    <s v="GEO1002"/>
    <s v="GEO1002"/>
    <x v="3"/>
    <s v="Q4 2020"/>
    <s v="Q4 2020"/>
    <x v="3"/>
  </r>
  <r>
    <x v="18"/>
    <x v="8"/>
    <n v="368"/>
    <n v="7"/>
    <s v="GEO1002"/>
    <s v="GEO1002"/>
    <x v="3"/>
    <s v="Q4 2020"/>
    <s v="Q4 2020"/>
    <x v="3"/>
  </r>
  <r>
    <x v="18"/>
    <x v="9"/>
    <n v="285"/>
    <n v="7"/>
    <s v="GEO1002"/>
    <s v="GEO1002"/>
    <x v="3"/>
    <s v="Q4 2020"/>
    <s v="Q4 2020"/>
    <x v="3"/>
  </r>
  <r>
    <x v="18"/>
    <x v="10"/>
    <n v="292"/>
    <n v="7"/>
    <s v="GEO1002"/>
    <s v="GEO1002"/>
    <x v="3"/>
    <s v="Q2 2021"/>
    <s v="Q2 2021"/>
    <x v="4"/>
  </r>
  <r>
    <x v="18"/>
    <x v="11"/>
    <n v="495"/>
    <n v="7"/>
    <s v="GEO1002"/>
    <s v="GEO1002"/>
    <x v="3"/>
    <s v="Q2 2021"/>
    <s v="Q2 2021"/>
    <x v="4"/>
  </r>
  <r>
    <x v="18"/>
    <x v="12"/>
    <n v="467"/>
    <n v="7"/>
    <s v="GEO1002"/>
    <s v="GEO1002"/>
    <x v="3"/>
    <s v="Q2 2021"/>
    <s v="Q2 2021"/>
    <x v="4"/>
  </r>
  <r>
    <x v="18"/>
    <x v="13"/>
    <n v="451"/>
    <n v="7"/>
    <s v="GEO1002"/>
    <s v="GEO1002"/>
    <x v="3"/>
    <s v="Q1 2021"/>
    <s v="Q1 2021"/>
    <x v="5"/>
  </r>
  <r>
    <x v="18"/>
    <x v="14"/>
    <n v="320"/>
    <n v="7"/>
    <s v="GEO1002"/>
    <s v="GEO1002"/>
    <x v="3"/>
    <s v="Q1 2021"/>
    <s v="Q1 2021"/>
    <x v="5"/>
  </r>
  <r>
    <x v="18"/>
    <x v="15"/>
    <n v="361"/>
    <n v="7"/>
    <s v="GEO1002"/>
    <s v="GEO1002"/>
    <x v="3"/>
    <s v="Q1 2021"/>
    <s v="Q1 2021"/>
    <x v="5"/>
  </r>
  <r>
    <x v="19"/>
    <x v="16"/>
    <n v="2691"/>
    <n v="7"/>
    <s v="GEO1001"/>
    <s v="GEO1001"/>
    <x v="1"/>
    <s v="Q1 2020"/>
    <s v="Q1 2020"/>
    <x v="0"/>
  </r>
  <r>
    <x v="19"/>
    <x v="17"/>
    <n v="2129"/>
    <n v="7"/>
    <s v="GEO1001"/>
    <s v="GEO1001"/>
    <x v="1"/>
    <s v="Q1 2020"/>
    <s v="Q1 2020"/>
    <x v="0"/>
  </r>
  <r>
    <x v="19"/>
    <x v="0"/>
    <n v="3258"/>
    <n v="7"/>
    <s v="GEO1001"/>
    <s v="GEO1001"/>
    <x v="1"/>
    <s v="Q1 2020"/>
    <s v="Q1 2020"/>
    <x v="0"/>
  </r>
  <r>
    <x v="19"/>
    <x v="1"/>
    <n v="2978"/>
    <n v="7"/>
    <s v="GEO1001"/>
    <s v="GEO1001"/>
    <x v="1"/>
    <s v="Q2 2020"/>
    <s v="Q2 2020"/>
    <x v="1"/>
  </r>
  <r>
    <x v="19"/>
    <x v="2"/>
    <n v="3544"/>
    <n v="7"/>
    <s v="GEO1001"/>
    <s v="GEO1001"/>
    <x v="1"/>
    <s v="Q2 2020"/>
    <s v="Q2 2020"/>
    <x v="1"/>
  </r>
  <r>
    <x v="19"/>
    <x v="3"/>
    <n v="1845"/>
    <n v="7"/>
    <s v="GEO1001"/>
    <s v="GEO1001"/>
    <x v="1"/>
    <s v="Q2 2020"/>
    <s v="Q2 2020"/>
    <x v="1"/>
  </r>
  <r>
    <x v="19"/>
    <x v="4"/>
    <n v="2414"/>
    <n v="7"/>
    <s v="GEO1001"/>
    <s v="GEO1001"/>
    <x v="1"/>
    <s v="Q3 2020"/>
    <s v="Q3 2020"/>
    <x v="2"/>
  </r>
  <r>
    <x v="19"/>
    <x v="5"/>
    <n v="1281"/>
    <n v="7"/>
    <s v="GEO1001"/>
    <s v="GEO1001"/>
    <x v="1"/>
    <s v="Q3 2020"/>
    <s v="Q3 2020"/>
    <x v="2"/>
  </r>
  <r>
    <x v="19"/>
    <x v="6"/>
    <n v="2131"/>
    <n v="7"/>
    <s v="GEO1001"/>
    <s v="GEO1001"/>
    <x v="1"/>
    <s v="Q3 2020"/>
    <s v="Q3 2020"/>
    <x v="2"/>
  </r>
  <r>
    <x v="19"/>
    <x v="7"/>
    <n v="1560"/>
    <n v="7"/>
    <s v="GEO1001"/>
    <s v="GEO1001"/>
    <x v="1"/>
    <s v="Q4 2020"/>
    <s v="Q4 2020"/>
    <x v="3"/>
  </r>
  <r>
    <x v="19"/>
    <x v="8"/>
    <n v="2691"/>
    <n v="7"/>
    <s v="GEO1001"/>
    <s v="GEO1001"/>
    <x v="1"/>
    <s v="Q4 2020"/>
    <s v="Q4 2020"/>
    <x v="3"/>
  </r>
  <r>
    <x v="19"/>
    <x v="9"/>
    <n v="1843"/>
    <n v="7"/>
    <s v="GEO1001"/>
    <s v="GEO1001"/>
    <x v="1"/>
    <s v="Q4 2020"/>
    <s v="Q4 2020"/>
    <x v="3"/>
  </r>
  <r>
    <x v="19"/>
    <x v="10"/>
    <n v="1864"/>
    <n v="7"/>
    <s v="GEO1001"/>
    <s v="GEO1001"/>
    <x v="1"/>
    <s v="Q2 2021"/>
    <s v="Q2 2021"/>
    <x v="4"/>
  </r>
  <r>
    <x v="19"/>
    <x v="11"/>
    <n v="3527"/>
    <n v="7"/>
    <s v="GEO1001"/>
    <s v="GEO1001"/>
    <x v="1"/>
    <s v="Q2 2021"/>
    <s v="Q2 2021"/>
    <x v="4"/>
  </r>
  <r>
    <x v="19"/>
    <x v="12"/>
    <n v="3010"/>
    <n v="7"/>
    <s v="GEO1001"/>
    <s v="GEO1001"/>
    <x v="1"/>
    <s v="Q2 2021"/>
    <s v="Q2 2021"/>
    <x v="4"/>
  </r>
  <r>
    <x v="19"/>
    <x v="13"/>
    <n v="3387"/>
    <n v="7"/>
    <s v="GEO1001"/>
    <s v="GEO1001"/>
    <x v="1"/>
    <s v="Q1 2021"/>
    <s v="Q1 2021"/>
    <x v="5"/>
  </r>
  <r>
    <x v="19"/>
    <x v="14"/>
    <n v="2190"/>
    <n v="7"/>
    <s v="GEO1001"/>
    <s v="GEO1001"/>
    <x v="1"/>
    <s v="Q1 2021"/>
    <s v="Q1 2021"/>
    <x v="5"/>
  </r>
  <r>
    <x v="19"/>
    <x v="15"/>
    <n v="2719"/>
    <n v="7"/>
    <s v="GEO1001"/>
    <s v="GEO1001"/>
    <x v="1"/>
    <s v="Q1 2021"/>
    <s v="Q1 2021"/>
    <x v="5"/>
  </r>
  <r>
    <x v="20"/>
    <x v="16"/>
    <n v="484"/>
    <n v="7"/>
    <s v="GEO1004"/>
    <s v="GEO1004"/>
    <x v="0"/>
    <s v="Q1 2020"/>
    <s v="Q1 2020"/>
    <x v="0"/>
  </r>
  <r>
    <x v="20"/>
    <x v="17"/>
    <n v="546"/>
    <n v="7"/>
    <s v="GEO1004"/>
    <s v="GEO1004"/>
    <x v="0"/>
    <s v="Q1 2020"/>
    <s v="Q1 2020"/>
    <x v="0"/>
  </r>
  <r>
    <x v="20"/>
    <x v="0"/>
    <n v="609"/>
    <n v="7"/>
    <s v="GEO1004"/>
    <s v="GEO1004"/>
    <x v="0"/>
    <s v="Q1 2020"/>
    <s v="Q1 2020"/>
    <x v="0"/>
  </r>
  <r>
    <x v="20"/>
    <x v="1"/>
    <n v="727"/>
    <n v="7"/>
    <s v="GEO1004"/>
    <s v="GEO1004"/>
    <x v="0"/>
    <s v="Q2 2020"/>
    <s v="Q2 2020"/>
    <x v="1"/>
  </r>
  <r>
    <x v="20"/>
    <x v="2"/>
    <n v="663"/>
    <n v="7"/>
    <s v="GEO1004"/>
    <s v="GEO1004"/>
    <x v="0"/>
    <s v="Q2 2020"/>
    <s v="Q2 2020"/>
    <x v="1"/>
  </r>
  <r>
    <x v="20"/>
    <x v="3"/>
    <n v="489"/>
    <n v="7"/>
    <s v="GEO1004"/>
    <s v="GEO1004"/>
    <x v="0"/>
    <s v="Q2 2020"/>
    <s v="Q2 2020"/>
    <x v="1"/>
  </r>
  <r>
    <x v="20"/>
    <x v="4"/>
    <n v="422"/>
    <n v="7"/>
    <s v="GEO1004"/>
    <s v="GEO1004"/>
    <x v="0"/>
    <s v="Q3 2020"/>
    <s v="Q3 2020"/>
    <x v="2"/>
  </r>
  <r>
    <x v="20"/>
    <x v="5"/>
    <n v="366"/>
    <n v="7"/>
    <s v="GEO1004"/>
    <s v="GEO1004"/>
    <x v="0"/>
    <s v="Q3 2020"/>
    <s v="Q3 2020"/>
    <x v="2"/>
  </r>
  <r>
    <x v="20"/>
    <x v="6"/>
    <n v="365"/>
    <n v="7"/>
    <s v="GEO1004"/>
    <s v="GEO1004"/>
    <x v="0"/>
    <s v="Q3 2020"/>
    <s v="Q3 2020"/>
    <x v="2"/>
  </r>
  <r>
    <x v="20"/>
    <x v="7"/>
    <n v="428"/>
    <n v="7"/>
    <s v="GEO1004"/>
    <s v="GEO1004"/>
    <x v="0"/>
    <s v="Q4 2020"/>
    <s v="Q4 2020"/>
    <x v="3"/>
  </r>
  <r>
    <x v="20"/>
    <x v="8"/>
    <n v="486"/>
    <n v="7"/>
    <s v="GEO1004"/>
    <s v="GEO1004"/>
    <x v="0"/>
    <s v="Q4 2020"/>
    <s v="Q4 2020"/>
    <x v="3"/>
  </r>
  <r>
    <x v="20"/>
    <x v="9"/>
    <n v="488"/>
    <n v="7"/>
    <s v="GEO1004"/>
    <s v="GEO1004"/>
    <x v="0"/>
    <s v="Q4 2020"/>
    <s v="Q4 2020"/>
    <x v="3"/>
  </r>
  <r>
    <x v="20"/>
    <x v="15"/>
    <n v="483"/>
    <n v="7"/>
    <s v="GEO1004"/>
    <s v="GEO1004"/>
    <x v="0"/>
    <s v="Q1 2021"/>
    <s v="Q1 2021"/>
    <x v="5"/>
  </r>
  <r>
    <x v="21"/>
    <x v="16"/>
    <n v="13597"/>
    <n v="7"/>
    <s v="GEO1002"/>
    <s v="GEO1002"/>
    <x v="3"/>
    <s v="Q1 2020"/>
    <s v="Q1 2020"/>
    <x v="0"/>
  </r>
  <r>
    <x v="21"/>
    <x v="17"/>
    <n v="15298"/>
    <n v="7"/>
    <s v="GEO1002"/>
    <s v="GEO1002"/>
    <x v="3"/>
    <s v="Q1 2020"/>
    <s v="Q1 2020"/>
    <x v="0"/>
  </r>
  <r>
    <x v="21"/>
    <x v="0"/>
    <n v="16992"/>
    <n v="7"/>
    <s v="GEO1002"/>
    <s v="GEO1002"/>
    <x v="3"/>
    <s v="Q1 2020"/>
    <s v="Q1 2020"/>
    <x v="0"/>
  </r>
  <r>
    <x v="21"/>
    <x v="1"/>
    <n v="20394"/>
    <n v="7"/>
    <s v="GEO1002"/>
    <s v="GEO1002"/>
    <x v="3"/>
    <s v="Q2 2020"/>
    <s v="Q2 2020"/>
    <x v="1"/>
  </r>
  <r>
    <x v="21"/>
    <x v="2"/>
    <n v="18695"/>
    <n v="7"/>
    <s v="GEO1002"/>
    <s v="GEO1002"/>
    <x v="3"/>
    <s v="Q2 2020"/>
    <s v="Q2 2020"/>
    <x v="1"/>
  </r>
  <r>
    <x v="21"/>
    <x v="3"/>
    <n v="13597"/>
    <n v="7"/>
    <s v="GEO1002"/>
    <s v="GEO1002"/>
    <x v="3"/>
    <s v="Q2 2020"/>
    <s v="Q2 2020"/>
    <x v="1"/>
  </r>
  <r>
    <x v="21"/>
    <x v="4"/>
    <n v="11899"/>
    <n v="7"/>
    <s v="GEO1002"/>
    <s v="GEO1002"/>
    <x v="3"/>
    <s v="Q3 2020"/>
    <s v="Q3 2020"/>
    <x v="2"/>
  </r>
  <r>
    <x v="21"/>
    <x v="5"/>
    <n v="10197"/>
    <n v="7"/>
    <s v="GEO1002"/>
    <s v="GEO1002"/>
    <x v="3"/>
    <s v="Q3 2020"/>
    <s v="Q3 2020"/>
    <x v="2"/>
  </r>
  <r>
    <x v="21"/>
    <x v="6"/>
    <n v="10196"/>
    <n v="7"/>
    <s v="GEO1002"/>
    <s v="GEO1002"/>
    <x v="3"/>
    <s v="Q3 2020"/>
    <s v="Q3 2020"/>
    <x v="2"/>
  </r>
  <r>
    <x v="21"/>
    <x v="7"/>
    <n v="11895"/>
    <n v="7"/>
    <s v="GEO1002"/>
    <s v="GEO1002"/>
    <x v="3"/>
    <s v="Q4 2020"/>
    <s v="Q4 2020"/>
    <x v="3"/>
  </r>
  <r>
    <x v="21"/>
    <x v="8"/>
    <n v="13596"/>
    <n v="7"/>
    <s v="GEO1002"/>
    <s v="GEO1002"/>
    <x v="3"/>
    <s v="Q4 2020"/>
    <s v="Q4 2020"/>
    <x v="3"/>
  </r>
  <r>
    <x v="21"/>
    <x v="9"/>
    <n v="13595"/>
    <n v="7"/>
    <s v="GEO1002"/>
    <s v="GEO1002"/>
    <x v="3"/>
    <s v="Q4 2020"/>
    <s v="Q4 2020"/>
    <x v="3"/>
  </r>
  <r>
    <x v="21"/>
    <x v="10"/>
    <n v="13732"/>
    <n v="7"/>
    <s v="GEO1002"/>
    <s v="GEO1002"/>
    <x v="3"/>
    <s v="Q2 2021"/>
    <s v="Q2 2021"/>
    <x v="4"/>
  </r>
  <r>
    <x v="21"/>
    <x v="11"/>
    <n v="19253"/>
    <n v="7"/>
    <s v="GEO1002"/>
    <s v="GEO1002"/>
    <x v="3"/>
    <s v="Q2 2021"/>
    <s v="Q2 2021"/>
    <x v="4"/>
  </r>
  <r>
    <x v="21"/>
    <x v="12"/>
    <n v="20185"/>
    <n v="7"/>
    <s v="GEO1002"/>
    <s v="GEO1002"/>
    <x v="3"/>
    <s v="Q2 2021"/>
    <s v="Q2 2021"/>
    <x v="4"/>
  </r>
  <r>
    <x v="21"/>
    <x v="13"/>
    <n v="17502"/>
    <n v="7"/>
    <s v="GEO1002"/>
    <s v="GEO1002"/>
    <x v="3"/>
    <s v="Q1 2021"/>
    <s v="Q1 2021"/>
    <x v="5"/>
  </r>
  <r>
    <x v="21"/>
    <x v="14"/>
    <n v="16057"/>
    <n v="7"/>
    <s v="GEO1002"/>
    <s v="GEO1002"/>
    <x v="3"/>
    <s v="Q1 2021"/>
    <s v="Q1 2021"/>
    <x v="5"/>
  </r>
  <r>
    <x v="21"/>
    <x v="15"/>
    <n v="14276"/>
    <n v="7"/>
    <s v="GEO1002"/>
    <s v="GEO1002"/>
    <x v="3"/>
    <s v="Q1 2021"/>
    <s v="Q1 2021"/>
    <x v="5"/>
  </r>
  <r>
    <x v="22"/>
    <x v="16"/>
    <n v="864"/>
    <n v="7"/>
    <s v="GEO1001"/>
    <s v="GEO1001"/>
    <x v="1"/>
    <s v="Q1 2020"/>
    <s v="Q1 2020"/>
    <x v="0"/>
  </r>
  <r>
    <x v="22"/>
    <x v="17"/>
    <n v="765"/>
    <n v="7"/>
    <s v="GEO1001"/>
    <s v="GEO1001"/>
    <x v="1"/>
    <s v="Q1 2020"/>
    <s v="Q1 2020"/>
    <x v="0"/>
  </r>
  <r>
    <x v="22"/>
    <x v="0"/>
    <n v="1051"/>
    <n v="7"/>
    <s v="GEO1001"/>
    <s v="GEO1001"/>
    <x v="1"/>
    <s v="Q1 2020"/>
    <s v="Q1 2020"/>
    <x v="0"/>
  </r>
  <r>
    <x v="22"/>
    <x v="1"/>
    <n v="1053"/>
    <n v="7"/>
    <s v="GEO1001"/>
    <s v="GEO1001"/>
    <x v="1"/>
    <s v="Q2 2020"/>
    <s v="Q2 2020"/>
    <x v="1"/>
  </r>
  <r>
    <x v="22"/>
    <x v="2"/>
    <n v="1146"/>
    <n v="7"/>
    <s v="GEO1001"/>
    <s v="GEO1001"/>
    <x v="1"/>
    <s v="Q2 2020"/>
    <s v="Q2 2020"/>
    <x v="1"/>
  </r>
  <r>
    <x v="22"/>
    <x v="3"/>
    <n v="674"/>
    <n v="7"/>
    <s v="GEO1001"/>
    <s v="GEO1001"/>
    <x v="1"/>
    <s v="Q2 2020"/>
    <s v="Q2 2020"/>
    <x v="1"/>
  </r>
  <r>
    <x v="22"/>
    <x v="4"/>
    <n v="764"/>
    <n v="7"/>
    <s v="GEO1001"/>
    <s v="GEO1001"/>
    <x v="1"/>
    <s v="Q3 2020"/>
    <s v="Q3 2020"/>
    <x v="2"/>
  </r>
  <r>
    <x v="22"/>
    <x v="5"/>
    <n v="482"/>
    <n v="7"/>
    <s v="GEO1001"/>
    <s v="GEO1001"/>
    <x v="1"/>
    <s v="Q3 2020"/>
    <s v="Q3 2020"/>
    <x v="2"/>
  </r>
  <r>
    <x v="22"/>
    <x v="6"/>
    <n v="673"/>
    <n v="7"/>
    <s v="GEO1001"/>
    <s v="GEO1001"/>
    <x v="1"/>
    <s v="Q3 2020"/>
    <s v="Q3 2020"/>
    <x v="2"/>
  </r>
  <r>
    <x v="22"/>
    <x v="7"/>
    <n v="575"/>
    <n v="7"/>
    <s v="GEO1001"/>
    <s v="GEO1001"/>
    <x v="1"/>
    <s v="Q4 2020"/>
    <s v="Q4 2020"/>
    <x v="3"/>
  </r>
  <r>
    <x v="22"/>
    <x v="8"/>
    <n v="865"/>
    <n v="7"/>
    <s v="GEO1001"/>
    <s v="GEO1001"/>
    <x v="1"/>
    <s v="Q4 2020"/>
    <s v="Q4 2020"/>
    <x v="3"/>
  </r>
  <r>
    <x v="22"/>
    <x v="9"/>
    <n v="674"/>
    <n v="7"/>
    <s v="GEO1001"/>
    <s v="GEO1001"/>
    <x v="1"/>
    <s v="Q4 2020"/>
    <s v="Q4 2020"/>
    <x v="3"/>
  </r>
  <r>
    <x v="22"/>
    <x v="10"/>
    <n v="681"/>
    <n v="7"/>
    <s v="GEO1001"/>
    <s v="GEO1001"/>
    <x v="1"/>
    <s v="Q2 2021"/>
    <s v="Q2 2021"/>
    <x v="4"/>
  </r>
  <r>
    <x v="22"/>
    <x v="11"/>
    <n v="1136"/>
    <n v="7"/>
    <s v="GEO1001"/>
    <s v="GEO1001"/>
    <x v="1"/>
    <s v="Q2 2021"/>
    <s v="Q2 2021"/>
    <x v="4"/>
  </r>
  <r>
    <x v="22"/>
    <x v="12"/>
    <n v="1095"/>
    <n v="7"/>
    <s v="GEO1001"/>
    <s v="GEO1001"/>
    <x v="1"/>
    <s v="Q2 2021"/>
    <s v="Q2 2021"/>
    <x v="4"/>
  </r>
  <r>
    <x v="22"/>
    <x v="13"/>
    <n v="1043"/>
    <n v="7"/>
    <s v="GEO1001"/>
    <s v="GEO1001"/>
    <x v="1"/>
    <s v="Q1 2021"/>
    <s v="Q1 2021"/>
    <x v="5"/>
  </r>
  <r>
    <x v="22"/>
    <x v="14"/>
    <n v="797"/>
    <n v="7"/>
    <s v="GEO1001"/>
    <s v="GEO1001"/>
    <x v="1"/>
    <s v="Q1 2021"/>
    <s v="Q1 2021"/>
    <x v="5"/>
  </r>
  <r>
    <x v="22"/>
    <x v="15"/>
    <n v="859"/>
    <n v="7"/>
    <s v="GEO1001"/>
    <s v="GEO1001"/>
    <x v="1"/>
    <s v="Q1 2021"/>
    <s v="Q1 2021"/>
    <x v="5"/>
  </r>
  <r>
    <x v="23"/>
    <x v="8"/>
    <n v="916"/>
    <n v="7"/>
    <s v="GEO1001"/>
    <s v="GEO1001"/>
    <x v="1"/>
    <s v="Q4 2020"/>
    <s v="Q4 2020"/>
    <x v="3"/>
  </r>
  <r>
    <x v="23"/>
    <x v="9"/>
    <n v="1176"/>
    <n v="7"/>
    <s v="GEO1001"/>
    <s v="GEO1001"/>
    <x v="1"/>
    <s v="Q4 2020"/>
    <s v="Q4 2020"/>
    <x v="3"/>
  </r>
  <r>
    <x v="23"/>
    <x v="10"/>
    <n v="1193"/>
    <n v="7"/>
    <s v="GEO1001"/>
    <s v="GEO1001"/>
    <x v="1"/>
    <s v="Q2 2021"/>
    <s v="Q2 2021"/>
    <x v="4"/>
  </r>
  <r>
    <x v="23"/>
    <x v="11"/>
    <n v="1360"/>
    <n v="7"/>
    <s v="GEO1001"/>
    <s v="GEO1001"/>
    <x v="1"/>
    <s v="Q2 2021"/>
    <s v="Q2 2021"/>
    <x v="4"/>
  </r>
  <r>
    <x v="23"/>
    <x v="12"/>
    <n v="1768"/>
    <n v="7"/>
    <s v="GEO1001"/>
    <s v="GEO1001"/>
    <x v="1"/>
    <s v="Q2 2021"/>
    <s v="Q2 2021"/>
    <x v="4"/>
  </r>
  <r>
    <x v="23"/>
    <x v="13"/>
    <n v="1192"/>
    <n v="7"/>
    <s v="GEO1001"/>
    <s v="GEO1001"/>
    <x v="1"/>
    <s v="Q1 2021"/>
    <s v="Q1 2021"/>
    <x v="5"/>
  </r>
  <r>
    <x v="23"/>
    <x v="14"/>
    <n v="1332"/>
    <n v="7"/>
    <s v="GEO1001"/>
    <s v="GEO1001"/>
    <x v="1"/>
    <s v="Q1 2021"/>
    <s v="Q1 2021"/>
    <x v="5"/>
  </r>
  <r>
    <x v="23"/>
    <x v="15"/>
    <n v="941"/>
    <n v="7"/>
    <s v="GEO1001"/>
    <s v="GEO1001"/>
    <x v="1"/>
    <s v="Q1 2021"/>
    <s v="Q1 2021"/>
    <x v="5"/>
  </r>
  <r>
    <x v="24"/>
    <x v="16"/>
    <n v="1131"/>
    <n v="7"/>
    <s v="GEO1001"/>
    <s v="GEO1001"/>
    <x v="1"/>
    <s v="Q1 2020"/>
    <s v="Q1 2020"/>
    <x v="0"/>
  </r>
  <r>
    <x v="24"/>
    <x v="17"/>
    <n v="1268"/>
    <n v="7"/>
    <s v="GEO1001"/>
    <s v="GEO1001"/>
    <x v="1"/>
    <s v="Q1 2020"/>
    <s v="Q1 2020"/>
    <x v="0"/>
  </r>
  <r>
    <x v="24"/>
    <x v="0"/>
    <n v="1410"/>
    <n v="7"/>
    <s v="GEO1001"/>
    <s v="GEO1001"/>
    <x v="1"/>
    <s v="Q1 2020"/>
    <s v="Q1 2020"/>
    <x v="0"/>
  </r>
  <r>
    <x v="24"/>
    <x v="1"/>
    <n v="1688"/>
    <n v="7"/>
    <s v="GEO1001"/>
    <s v="GEO1001"/>
    <x v="1"/>
    <s v="Q2 2020"/>
    <s v="Q2 2020"/>
    <x v="1"/>
  </r>
  <r>
    <x v="24"/>
    <x v="2"/>
    <n v="1548"/>
    <n v="7"/>
    <s v="GEO1001"/>
    <s v="GEO1001"/>
    <x v="1"/>
    <s v="Q2 2020"/>
    <s v="Q2 2020"/>
    <x v="1"/>
  </r>
  <r>
    <x v="24"/>
    <x v="3"/>
    <n v="1127"/>
    <n v="7"/>
    <s v="GEO1001"/>
    <s v="GEO1001"/>
    <x v="1"/>
    <s v="Q2 2020"/>
    <s v="Q2 2020"/>
    <x v="1"/>
  </r>
  <r>
    <x v="24"/>
    <x v="4"/>
    <n v="984"/>
    <n v="7"/>
    <s v="GEO1001"/>
    <s v="GEO1001"/>
    <x v="1"/>
    <s v="Q3 2020"/>
    <s v="Q3 2020"/>
    <x v="2"/>
  </r>
  <r>
    <x v="24"/>
    <x v="5"/>
    <n v="850"/>
    <n v="7"/>
    <s v="GEO1001"/>
    <s v="GEO1001"/>
    <x v="1"/>
    <s v="Q3 2020"/>
    <s v="Q3 2020"/>
    <x v="2"/>
  </r>
  <r>
    <x v="24"/>
    <x v="6"/>
    <n v="850"/>
    <n v="7"/>
    <s v="GEO1001"/>
    <s v="GEO1001"/>
    <x v="1"/>
    <s v="Q3 2020"/>
    <s v="Q3 2020"/>
    <x v="2"/>
  </r>
  <r>
    <x v="24"/>
    <x v="7"/>
    <n v="986"/>
    <n v="7"/>
    <s v="GEO1001"/>
    <s v="GEO1001"/>
    <x v="1"/>
    <s v="Q4 2020"/>
    <s v="Q4 2020"/>
    <x v="3"/>
  </r>
  <r>
    <x v="24"/>
    <x v="8"/>
    <n v="1129"/>
    <n v="7"/>
    <s v="GEO1001"/>
    <s v="GEO1001"/>
    <x v="1"/>
    <s v="Q4 2020"/>
    <s v="Q4 2020"/>
    <x v="3"/>
  </r>
  <r>
    <x v="24"/>
    <x v="9"/>
    <n v="1131"/>
    <n v="7"/>
    <s v="GEO1001"/>
    <s v="GEO1001"/>
    <x v="1"/>
    <s v="Q4 2020"/>
    <s v="Q4 2020"/>
    <x v="3"/>
  </r>
  <r>
    <x v="24"/>
    <x v="10"/>
    <n v="1119"/>
    <n v="7"/>
    <s v="GEO1001"/>
    <s v="GEO1001"/>
    <x v="1"/>
    <s v="Q2 2021"/>
    <s v="Q2 2021"/>
    <x v="4"/>
  </r>
  <r>
    <x v="24"/>
    <x v="11"/>
    <n v="1598"/>
    <n v="7"/>
    <s v="GEO1001"/>
    <s v="GEO1001"/>
    <x v="1"/>
    <s v="Q2 2021"/>
    <s v="Q2 2021"/>
    <x v="4"/>
  </r>
  <r>
    <x v="24"/>
    <x v="12"/>
    <n v="1707"/>
    <n v="7"/>
    <s v="GEO1001"/>
    <s v="GEO1001"/>
    <x v="1"/>
    <s v="Q2 2021"/>
    <s v="Q2 2021"/>
    <x v="4"/>
  </r>
  <r>
    <x v="24"/>
    <x v="13"/>
    <n v="1404"/>
    <n v="7"/>
    <s v="GEO1001"/>
    <s v="GEO1001"/>
    <x v="1"/>
    <s v="Q1 2021"/>
    <s v="Q1 2021"/>
    <x v="5"/>
  </r>
  <r>
    <x v="24"/>
    <x v="14"/>
    <n v="1252"/>
    <n v="7"/>
    <s v="GEO1001"/>
    <s v="GEO1001"/>
    <x v="1"/>
    <s v="Q1 2021"/>
    <s v="Q1 2021"/>
    <x v="5"/>
  </r>
  <r>
    <x v="24"/>
    <x v="15"/>
    <n v="1119"/>
    <n v="7"/>
    <s v="GEO1001"/>
    <s v="GEO1001"/>
    <x v="1"/>
    <s v="Q1 2021"/>
    <s v="Q1 2021"/>
    <x v="5"/>
  </r>
  <r>
    <x v="25"/>
    <x v="16"/>
    <n v="318"/>
    <n v="7"/>
    <s v="GEO1002"/>
    <s v="GEO1002"/>
    <x v="3"/>
    <s v="Q1 2020"/>
    <s v="Q1 2020"/>
    <x v="0"/>
  </r>
  <r>
    <x v="25"/>
    <x v="17"/>
    <n v="453"/>
    <n v="7"/>
    <s v="GEO1002"/>
    <s v="GEO1002"/>
    <x v="3"/>
    <s v="Q1 2020"/>
    <s v="Q1 2020"/>
    <x v="0"/>
  </r>
  <r>
    <x v="25"/>
    <x v="0"/>
    <n v="411"/>
    <n v="7"/>
    <s v="GEO1002"/>
    <s v="GEO1002"/>
    <x v="3"/>
    <s v="Q1 2020"/>
    <s v="Q1 2020"/>
    <x v="0"/>
  </r>
  <r>
    <x v="25"/>
    <x v="1"/>
    <n v="588"/>
    <n v="7"/>
    <s v="GEO1002"/>
    <s v="GEO1002"/>
    <x v="3"/>
    <s v="Q2 2020"/>
    <s v="Q2 2020"/>
    <x v="1"/>
  </r>
  <r>
    <x v="25"/>
    <x v="2"/>
    <n v="457"/>
    <n v="7"/>
    <s v="GEO1002"/>
    <s v="GEO1002"/>
    <x v="3"/>
    <s v="Q2 2020"/>
    <s v="Q2 2020"/>
    <x v="1"/>
  </r>
  <r>
    <x v="25"/>
    <x v="3"/>
    <n v="410"/>
    <n v="7"/>
    <s v="GEO1002"/>
    <s v="GEO1002"/>
    <x v="3"/>
    <s v="Q2 2020"/>
    <s v="Q2 2020"/>
    <x v="1"/>
  </r>
  <r>
    <x v="25"/>
    <x v="4"/>
    <n v="273"/>
    <n v="7"/>
    <s v="GEO1002"/>
    <s v="GEO1002"/>
    <x v="3"/>
    <s v="Q3 2020"/>
    <s v="Q3 2020"/>
    <x v="2"/>
  </r>
  <r>
    <x v="25"/>
    <x v="5"/>
    <n v="317"/>
    <n v="7"/>
    <s v="GEO1002"/>
    <s v="GEO1002"/>
    <x v="3"/>
    <s v="Q3 2020"/>
    <s v="Q3 2020"/>
    <x v="2"/>
  </r>
  <r>
    <x v="25"/>
    <x v="6"/>
    <n v="233"/>
    <n v="7"/>
    <s v="GEO1002"/>
    <s v="GEO1002"/>
    <x v="3"/>
    <s v="Q3 2020"/>
    <s v="Q3 2020"/>
    <x v="2"/>
  </r>
  <r>
    <x v="25"/>
    <x v="7"/>
    <n v="367"/>
    <n v="7"/>
    <s v="GEO1002"/>
    <s v="GEO1002"/>
    <x v="3"/>
    <s v="Q4 2020"/>
    <s v="Q4 2020"/>
    <x v="3"/>
  </r>
  <r>
    <x v="25"/>
    <x v="8"/>
    <n v="322"/>
    <n v="7"/>
    <s v="GEO1002"/>
    <s v="GEO1002"/>
    <x v="3"/>
    <s v="Q4 2020"/>
    <s v="Q4 2020"/>
    <x v="3"/>
  </r>
  <r>
    <x v="25"/>
    <x v="9"/>
    <n v="407"/>
    <n v="7"/>
    <s v="GEO1002"/>
    <s v="GEO1002"/>
    <x v="3"/>
    <s v="Q4 2020"/>
    <s v="Q4 2020"/>
    <x v="3"/>
  </r>
  <r>
    <x v="25"/>
    <x v="10"/>
    <n v="409"/>
    <n v="7"/>
    <s v="GEO1002"/>
    <s v="GEO1002"/>
    <x v="3"/>
    <s v="Q2 2021"/>
    <s v="Q2 2021"/>
    <x v="4"/>
  </r>
  <r>
    <x v="25"/>
    <x v="11"/>
    <n v="459"/>
    <n v="7"/>
    <s v="GEO1002"/>
    <s v="GEO1002"/>
    <x v="3"/>
    <s v="Q2 2021"/>
    <s v="Q2 2021"/>
    <x v="4"/>
  </r>
  <r>
    <x v="25"/>
    <x v="12"/>
    <n v="591"/>
    <n v="7"/>
    <s v="GEO1002"/>
    <s v="GEO1002"/>
    <x v="3"/>
    <s v="Q2 2021"/>
    <s v="Q2 2021"/>
    <x v="4"/>
  </r>
  <r>
    <x v="25"/>
    <x v="13"/>
    <n v="421"/>
    <n v="7"/>
    <s v="GEO1002"/>
    <s v="GEO1002"/>
    <x v="3"/>
    <s v="Q1 2021"/>
    <s v="Q1 2021"/>
    <x v="5"/>
  </r>
  <r>
    <x v="25"/>
    <x v="14"/>
    <n v="456"/>
    <n v="7"/>
    <s v="GEO1002"/>
    <s v="GEO1002"/>
    <x v="3"/>
    <s v="Q1 2021"/>
    <s v="Q1 2021"/>
    <x v="5"/>
  </r>
  <r>
    <x v="25"/>
    <x v="15"/>
    <n v="316"/>
    <n v="7"/>
    <s v="GEO1002"/>
    <s v="GEO1002"/>
    <x v="3"/>
    <s v="Q1 2021"/>
    <s v="Q1 2021"/>
    <x v="5"/>
  </r>
  <r>
    <x v="26"/>
    <x v="16"/>
    <n v="1488"/>
    <n v="7"/>
    <s v="GEO1001"/>
    <s v="GEO1001"/>
    <x v="1"/>
    <s v="Q1 2020"/>
    <s v="Q1 2020"/>
    <x v="0"/>
  </r>
  <r>
    <x v="26"/>
    <x v="17"/>
    <n v="1674"/>
    <n v="7"/>
    <s v="GEO1001"/>
    <s v="GEO1001"/>
    <x v="1"/>
    <s v="Q1 2020"/>
    <s v="Q1 2020"/>
    <x v="0"/>
  </r>
  <r>
    <x v="26"/>
    <x v="0"/>
    <n v="1862"/>
    <n v="7"/>
    <s v="GEO1001"/>
    <s v="GEO1001"/>
    <x v="1"/>
    <s v="Q1 2020"/>
    <s v="Q1 2020"/>
    <x v="0"/>
  </r>
  <r>
    <x v="26"/>
    <x v="1"/>
    <n v="2231"/>
    <n v="7"/>
    <s v="GEO1001"/>
    <s v="GEO1001"/>
    <x v="1"/>
    <s v="Q2 2020"/>
    <s v="Q2 2020"/>
    <x v="1"/>
  </r>
  <r>
    <x v="26"/>
    <x v="2"/>
    <n v="2049"/>
    <n v="7"/>
    <s v="GEO1001"/>
    <s v="GEO1001"/>
    <x v="1"/>
    <s v="Q2 2020"/>
    <s v="Q2 2020"/>
    <x v="1"/>
  </r>
  <r>
    <x v="26"/>
    <x v="3"/>
    <n v="1489"/>
    <n v="7"/>
    <s v="GEO1001"/>
    <s v="GEO1001"/>
    <x v="1"/>
    <s v="Q2 2020"/>
    <s v="Q2 2020"/>
    <x v="1"/>
  </r>
  <r>
    <x v="26"/>
    <x v="4"/>
    <n v="1301"/>
    <n v="7"/>
    <s v="GEO1001"/>
    <s v="GEO1001"/>
    <x v="1"/>
    <s v="Q3 2020"/>
    <s v="Q3 2020"/>
    <x v="2"/>
  </r>
  <r>
    <x v="26"/>
    <x v="5"/>
    <n v="1118"/>
    <n v="7"/>
    <s v="GEO1001"/>
    <s v="GEO1001"/>
    <x v="1"/>
    <s v="Q3 2020"/>
    <s v="Q3 2020"/>
    <x v="2"/>
  </r>
  <r>
    <x v="26"/>
    <x v="6"/>
    <n v="1117"/>
    <n v="7"/>
    <s v="GEO1001"/>
    <s v="GEO1001"/>
    <x v="1"/>
    <s v="Q3 2020"/>
    <s v="Q3 2020"/>
    <x v="2"/>
  </r>
  <r>
    <x v="26"/>
    <x v="7"/>
    <n v="1301"/>
    <n v="7"/>
    <s v="GEO1001"/>
    <s v="GEO1001"/>
    <x v="1"/>
    <s v="Q4 2020"/>
    <s v="Q4 2020"/>
    <x v="3"/>
  </r>
  <r>
    <x v="26"/>
    <x v="8"/>
    <n v="1488"/>
    <n v="7"/>
    <s v="GEO1001"/>
    <s v="GEO1001"/>
    <x v="1"/>
    <s v="Q4 2020"/>
    <s v="Q4 2020"/>
    <x v="3"/>
  </r>
  <r>
    <x v="26"/>
    <x v="9"/>
    <n v="1489"/>
    <n v="7"/>
    <s v="GEO1001"/>
    <s v="GEO1001"/>
    <x v="1"/>
    <s v="Q4 2020"/>
    <s v="Q4 2020"/>
    <x v="3"/>
  </r>
  <r>
    <x v="26"/>
    <x v="10"/>
    <n v="1551"/>
    <n v="7"/>
    <s v="GEO1001"/>
    <s v="GEO1001"/>
    <x v="1"/>
    <s v="Q2 2021"/>
    <s v="Q2 2021"/>
    <x v="4"/>
  </r>
  <r>
    <x v="26"/>
    <x v="11"/>
    <n v="2067"/>
    <n v="7"/>
    <s v="GEO1001"/>
    <s v="GEO1001"/>
    <x v="1"/>
    <s v="Q2 2021"/>
    <s v="Q2 2021"/>
    <x v="4"/>
  </r>
  <r>
    <x v="26"/>
    <x v="12"/>
    <n v="2277"/>
    <n v="7"/>
    <s v="GEO1001"/>
    <s v="GEO1001"/>
    <x v="1"/>
    <s v="Q2 2021"/>
    <s v="Q2 2021"/>
    <x v="4"/>
  </r>
  <r>
    <x v="26"/>
    <x v="13"/>
    <n v="1854"/>
    <n v="7"/>
    <s v="GEO1001"/>
    <s v="GEO1001"/>
    <x v="1"/>
    <s v="Q1 2021"/>
    <s v="Q1 2021"/>
    <x v="5"/>
  </r>
  <r>
    <x v="26"/>
    <x v="14"/>
    <n v="1665"/>
    <n v="7"/>
    <s v="GEO1001"/>
    <s v="GEO1001"/>
    <x v="1"/>
    <s v="Q1 2021"/>
    <s v="Q1 2021"/>
    <x v="5"/>
  </r>
  <r>
    <x v="26"/>
    <x v="15"/>
    <n v="1516"/>
    <n v="7"/>
    <s v="GEO1001"/>
    <s v="GEO1001"/>
    <x v="1"/>
    <s v="Q1 2021"/>
    <s v="Q1 2021"/>
    <x v="5"/>
  </r>
  <r>
    <x v="27"/>
    <x v="16"/>
    <n v="644"/>
    <n v="7"/>
    <s v="GEO1002"/>
    <s v="GEO1002"/>
    <x v="3"/>
    <s v="Q1 2020"/>
    <s v="Q1 2020"/>
    <x v="0"/>
  </r>
  <r>
    <x v="27"/>
    <x v="17"/>
    <n v="814"/>
    <n v="7"/>
    <s v="GEO1002"/>
    <s v="GEO1002"/>
    <x v="3"/>
    <s v="Q1 2020"/>
    <s v="Q1 2020"/>
    <x v="0"/>
  </r>
  <r>
    <x v="27"/>
    <x v="0"/>
    <n v="814"/>
    <n v="7"/>
    <s v="GEO1002"/>
    <s v="GEO1002"/>
    <x v="3"/>
    <s v="Q1 2020"/>
    <s v="Q1 2020"/>
    <x v="0"/>
  </r>
  <r>
    <x v="27"/>
    <x v="1"/>
    <n v="1068"/>
    <n v="7"/>
    <s v="GEO1002"/>
    <s v="GEO1002"/>
    <x v="3"/>
    <s v="Q2 2020"/>
    <s v="Q2 2020"/>
    <x v="1"/>
  </r>
  <r>
    <x v="27"/>
    <x v="2"/>
    <n v="899"/>
    <n v="7"/>
    <s v="GEO1002"/>
    <s v="GEO1002"/>
    <x v="3"/>
    <s v="Q2 2020"/>
    <s v="Q2 2020"/>
    <x v="1"/>
  </r>
  <r>
    <x v="27"/>
    <x v="3"/>
    <n v="732"/>
    <n v="7"/>
    <s v="GEO1002"/>
    <s v="GEO1002"/>
    <x v="3"/>
    <s v="Q2 2020"/>
    <s v="Q2 2020"/>
    <x v="1"/>
  </r>
  <r>
    <x v="27"/>
    <x v="4"/>
    <n v="560"/>
    <n v="7"/>
    <s v="GEO1002"/>
    <s v="GEO1002"/>
    <x v="3"/>
    <s v="Q3 2020"/>
    <s v="Q3 2020"/>
    <x v="2"/>
  </r>
  <r>
    <x v="27"/>
    <x v="5"/>
    <n v="557"/>
    <n v="7"/>
    <s v="GEO1002"/>
    <s v="GEO1002"/>
    <x v="3"/>
    <s v="Q3 2020"/>
    <s v="Q3 2020"/>
    <x v="2"/>
  </r>
  <r>
    <x v="27"/>
    <x v="6"/>
    <n v="473"/>
    <n v="7"/>
    <s v="GEO1002"/>
    <s v="GEO1002"/>
    <x v="3"/>
    <s v="Q3 2020"/>
    <s v="Q3 2020"/>
    <x v="2"/>
  </r>
  <r>
    <x v="27"/>
    <x v="7"/>
    <n v="645"/>
    <n v="7"/>
    <s v="GEO1002"/>
    <s v="GEO1002"/>
    <x v="3"/>
    <s v="Q4 2020"/>
    <s v="Q4 2020"/>
    <x v="3"/>
  </r>
  <r>
    <x v="27"/>
    <x v="8"/>
    <n v="643"/>
    <n v="7"/>
    <s v="GEO1002"/>
    <s v="GEO1002"/>
    <x v="3"/>
    <s v="Q4 2020"/>
    <s v="Q4 2020"/>
    <x v="3"/>
  </r>
  <r>
    <x v="27"/>
    <x v="9"/>
    <n v="726"/>
    <n v="7"/>
    <s v="GEO1002"/>
    <s v="GEO1002"/>
    <x v="3"/>
    <s v="Q4 2020"/>
    <s v="Q4 2020"/>
    <x v="3"/>
  </r>
  <r>
    <x v="27"/>
    <x v="10"/>
    <n v="755"/>
    <n v="7"/>
    <s v="GEO1002"/>
    <s v="GEO1002"/>
    <x v="3"/>
    <s v="Q2 2021"/>
    <s v="Q2 2021"/>
    <x v="4"/>
  </r>
  <r>
    <x v="27"/>
    <x v="11"/>
    <n v="892"/>
    <n v="7"/>
    <s v="GEO1002"/>
    <s v="GEO1002"/>
    <x v="3"/>
    <s v="Q2 2021"/>
    <s v="Q2 2021"/>
    <x v="4"/>
  </r>
  <r>
    <x v="27"/>
    <x v="12"/>
    <n v="1125"/>
    <n v="7"/>
    <s v="GEO1002"/>
    <s v="GEO1002"/>
    <x v="3"/>
    <s v="Q2 2021"/>
    <s v="Q2 2021"/>
    <x v="4"/>
  </r>
  <r>
    <x v="27"/>
    <x v="13"/>
    <n v="828"/>
    <n v="7"/>
    <s v="GEO1002"/>
    <s v="GEO1002"/>
    <x v="3"/>
    <s v="Q1 2021"/>
    <s v="Q1 2021"/>
    <x v="5"/>
  </r>
  <r>
    <x v="27"/>
    <x v="14"/>
    <n v="855"/>
    <n v="7"/>
    <s v="GEO1002"/>
    <s v="GEO1002"/>
    <x v="3"/>
    <s v="Q1 2021"/>
    <s v="Q1 2021"/>
    <x v="5"/>
  </r>
  <r>
    <x v="27"/>
    <x v="15"/>
    <n v="668"/>
    <n v="7"/>
    <s v="GEO1002"/>
    <s v="GEO1002"/>
    <x v="3"/>
    <s v="Q1 2021"/>
    <s v="Q1 2021"/>
    <x v="5"/>
  </r>
  <r>
    <x v="28"/>
    <x v="16"/>
    <n v="6731"/>
    <n v="7"/>
    <s v="GEO1001"/>
    <s v="GEO1001"/>
    <x v="1"/>
    <s v="Q1 2020"/>
    <s v="Q1 2020"/>
    <x v="0"/>
  </r>
  <r>
    <x v="28"/>
    <x v="17"/>
    <n v="5312"/>
    <n v="7"/>
    <s v="GEO1001"/>
    <s v="GEO1001"/>
    <x v="1"/>
    <s v="Q1 2020"/>
    <s v="Q1 2020"/>
    <x v="0"/>
  </r>
  <r>
    <x v="28"/>
    <x v="0"/>
    <n v="8146"/>
    <n v="7"/>
    <s v="GEO1001"/>
    <s v="GEO1001"/>
    <x v="1"/>
    <s v="Q1 2020"/>
    <s v="Q1 2020"/>
    <x v="0"/>
  </r>
  <r>
    <x v="28"/>
    <x v="1"/>
    <n v="7438"/>
    <n v="7"/>
    <s v="GEO1001"/>
    <s v="GEO1001"/>
    <x v="1"/>
    <s v="Q2 2020"/>
    <s v="Q2 2020"/>
    <x v="1"/>
  </r>
  <r>
    <x v="28"/>
    <x v="2"/>
    <n v="8850"/>
    <n v="7"/>
    <s v="GEO1001"/>
    <s v="GEO1001"/>
    <x v="1"/>
    <s v="Q2 2020"/>
    <s v="Q2 2020"/>
    <x v="1"/>
  </r>
  <r>
    <x v="28"/>
    <x v="3"/>
    <n v="4608"/>
    <n v="7"/>
    <s v="GEO1001"/>
    <s v="GEO1001"/>
    <x v="1"/>
    <s v="Q2 2020"/>
    <s v="Q2 2020"/>
    <x v="1"/>
  </r>
  <r>
    <x v="28"/>
    <x v="4"/>
    <n v="6024"/>
    <n v="7"/>
    <s v="GEO1001"/>
    <s v="GEO1001"/>
    <x v="1"/>
    <s v="Q3 2020"/>
    <s v="Q3 2020"/>
    <x v="2"/>
  </r>
  <r>
    <x v="28"/>
    <x v="5"/>
    <n v="3188"/>
    <n v="7"/>
    <s v="GEO1001"/>
    <s v="GEO1001"/>
    <x v="1"/>
    <s v="Q3 2020"/>
    <s v="Q3 2020"/>
    <x v="2"/>
  </r>
  <r>
    <x v="28"/>
    <x v="6"/>
    <n v="5313"/>
    <n v="7"/>
    <s v="GEO1001"/>
    <s v="GEO1001"/>
    <x v="1"/>
    <s v="Q3 2020"/>
    <s v="Q3 2020"/>
    <x v="2"/>
  </r>
  <r>
    <x v="28"/>
    <x v="7"/>
    <n v="3897"/>
    <n v="7"/>
    <s v="GEO1001"/>
    <s v="GEO1001"/>
    <x v="1"/>
    <s v="Q4 2020"/>
    <s v="Q4 2020"/>
    <x v="3"/>
  </r>
  <r>
    <x v="28"/>
    <x v="8"/>
    <n v="6730"/>
    <n v="7"/>
    <s v="GEO1001"/>
    <s v="GEO1001"/>
    <x v="1"/>
    <s v="Q4 2020"/>
    <s v="Q4 2020"/>
    <x v="3"/>
  </r>
  <r>
    <x v="28"/>
    <x v="9"/>
    <n v="4607"/>
    <n v="7"/>
    <s v="GEO1001"/>
    <s v="GEO1001"/>
    <x v="1"/>
    <s v="Q4 2020"/>
    <s v="Q4 2020"/>
    <x v="3"/>
  </r>
  <r>
    <x v="28"/>
    <x v="10"/>
    <n v="4556"/>
    <n v="7"/>
    <s v="GEO1001"/>
    <s v="GEO1001"/>
    <x v="1"/>
    <s v="Q2 2021"/>
    <s v="Q2 2021"/>
    <x v="4"/>
  </r>
  <r>
    <x v="28"/>
    <x v="11"/>
    <n v="8806"/>
    <n v="7"/>
    <s v="GEO1001"/>
    <s v="GEO1001"/>
    <x v="1"/>
    <s v="Q2 2021"/>
    <s v="Q2 2021"/>
    <x v="4"/>
  </r>
  <r>
    <x v="28"/>
    <x v="12"/>
    <n v="7735"/>
    <n v="7"/>
    <s v="GEO1001"/>
    <s v="GEO1001"/>
    <x v="1"/>
    <s v="Q2 2021"/>
    <s v="Q2 2021"/>
    <x v="4"/>
  </r>
  <r>
    <x v="28"/>
    <x v="13"/>
    <n v="8064"/>
    <n v="7"/>
    <s v="GEO1001"/>
    <s v="GEO1001"/>
    <x v="1"/>
    <s v="Q1 2021"/>
    <s v="Q1 2021"/>
    <x v="5"/>
  </r>
  <r>
    <x v="28"/>
    <x v="14"/>
    <n v="5257"/>
    <n v="7"/>
    <s v="GEO1001"/>
    <s v="GEO1001"/>
    <x v="1"/>
    <s v="Q1 2021"/>
    <s v="Q1 2021"/>
    <x v="5"/>
  </r>
  <r>
    <x v="28"/>
    <x v="15"/>
    <n v="6996"/>
    <n v="7"/>
    <s v="GEO1001"/>
    <s v="GEO1001"/>
    <x v="1"/>
    <s v="Q1 2021"/>
    <s v="Q1 2021"/>
    <x v="5"/>
  </r>
  <r>
    <x v="29"/>
    <x v="16"/>
    <n v="1087"/>
    <n v="7"/>
    <s v="GEO1001"/>
    <s v="GEO1001"/>
    <x v="1"/>
    <s v="Q1 2020"/>
    <s v="Q1 2020"/>
    <x v="0"/>
  </r>
  <r>
    <x v="29"/>
    <x v="17"/>
    <n v="1224"/>
    <n v="7"/>
    <s v="GEO1001"/>
    <s v="GEO1001"/>
    <x v="1"/>
    <s v="Q1 2020"/>
    <s v="Q1 2020"/>
    <x v="0"/>
  </r>
  <r>
    <x v="29"/>
    <x v="0"/>
    <n v="1362"/>
    <n v="7"/>
    <s v="GEO1001"/>
    <s v="GEO1001"/>
    <x v="1"/>
    <s v="Q1 2020"/>
    <s v="Q1 2020"/>
    <x v="0"/>
  </r>
  <r>
    <x v="29"/>
    <x v="1"/>
    <n v="1633"/>
    <n v="7"/>
    <s v="GEO1001"/>
    <s v="GEO1001"/>
    <x v="1"/>
    <s v="Q2 2020"/>
    <s v="Q2 2020"/>
    <x v="1"/>
  </r>
  <r>
    <x v="29"/>
    <x v="2"/>
    <n v="1492"/>
    <n v="7"/>
    <s v="GEO1001"/>
    <s v="GEO1001"/>
    <x v="1"/>
    <s v="Q2 2020"/>
    <s v="Q2 2020"/>
    <x v="1"/>
  </r>
  <r>
    <x v="29"/>
    <x v="3"/>
    <n v="1091"/>
    <n v="7"/>
    <s v="GEO1001"/>
    <s v="GEO1001"/>
    <x v="1"/>
    <s v="Q2 2020"/>
    <s v="Q2 2020"/>
    <x v="1"/>
  </r>
  <r>
    <x v="29"/>
    <x v="4"/>
    <n v="950"/>
    <n v="7"/>
    <s v="GEO1001"/>
    <s v="GEO1001"/>
    <x v="1"/>
    <s v="Q3 2020"/>
    <s v="Q3 2020"/>
    <x v="2"/>
  </r>
  <r>
    <x v="29"/>
    <x v="5"/>
    <n v="818"/>
    <n v="7"/>
    <s v="GEO1001"/>
    <s v="GEO1001"/>
    <x v="1"/>
    <s v="Q3 2020"/>
    <s v="Q3 2020"/>
    <x v="2"/>
  </r>
  <r>
    <x v="29"/>
    <x v="6"/>
    <n v="820"/>
    <n v="7"/>
    <s v="GEO1001"/>
    <s v="GEO1001"/>
    <x v="1"/>
    <s v="Q3 2020"/>
    <s v="Q3 2020"/>
    <x v="2"/>
  </r>
  <r>
    <x v="29"/>
    <x v="7"/>
    <n v="954"/>
    <n v="7"/>
    <s v="GEO1001"/>
    <s v="GEO1001"/>
    <x v="1"/>
    <s v="Q4 2020"/>
    <s v="Q4 2020"/>
    <x v="3"/>
  </r>
  <r>
    <x v="29"/>
    <x v="8"/>
    <n v="1086"/>
    <n v="7"/>
    <s v="GEO1001"/>
    <s v="GEO1001"/>
    <x v="1"/>
    <s v="Q4 2020"/>
    <s v="Q4 2020"/>
    <x v="3"/>
  </r>
  <r>
    <x v="29"/>
    <x v="9"/>
    <n v="1091"/>
    <n v="7"/>
    <s v="GEO1001"/>
    <s v="GEO1001"/>
    <x v="1"/>
    <s v="Q4 2020"/>
    <s v="Q4 2020"/>
    <x v="3"/>
  </r>
  <r>
    <x v="29"/>
    <x v="12"/>
    <n v="1614"/>
    <n v="7"/>
    <s v="GEO1001"/>
    <s v="GEO1001"/>
    <x v="1"/>
    <s v="Q2 2021"/>
    <s v="Q2 2021"/>
    <x v="4"/>
  </r>
  <r>
    <x v="29"/>
    <x v="13"/>
    <n v="1426"/>
    <n v="7"/>
    <s v="GEO1001"/>
    <s v="GEO1001"/>
    <x v="1"/>
    <s v="Q1 2021"/>
    <s v="Q1 2021"/>
    <x v="5"/>
  </r>
  <r>
    <x v="29"/>
    <x v="14"/>
    <n v="1220"/>
    <n v="7"/>
    <s v="GEO1001"/>
    <s v="GEO1001"/>
    <x v="1"/>
    <s v="Q1 2021"/>
    <s v="Q1 2021"/>
    <x v="5"/>
  </r>
  <r>
    <x v="29"/>
    <x v="15"/>
    <n v="1113"/>
    <n v="7"/>
    <s v="GEO1001"/>
    <s v="GEO1001"/>
    <x v="1"/>
    <s v="Q1 2021"/>
    <s v="Q1 2021"/>
    <x v="5"/>
  </r>
  <r>
    <x v="30"/>
    <x v="16"/>
    <n v="303"/>
    <n v="7"/>
    <s v="GEO1004"/>
    <s v="GEO1004"/>
    <x v="0"/>
    <s v="Q1 2020"/>
    <s v="Q1 2020"/>
    <x v="0"/>
  </r>
  <r>
    <x v="30"/>
    <x v="17"/>
    <n v="304"/>
    <n v="7"/>
    <s v="GEO1004"/>
    <s v="GEO1004"/>
    <x v="0"/>
    <s v="Q1 2020"/>
    <s v="Q1 2020"/>
    <x v="0"/>
  </r>
  <r>
    <x v="30"/>
    <x v="0"/>
    <n v="375"/>
    <n v="7"/>
    <s v="GEO1004"/>
    <s v="GEO1004"/>
    <x v="0"/>
    <s v="Q1 2020"/>
    <s v="Q1 2020"/>
    <x v="0"/>
  </r>
  <r>
    <x v="30"/>
    <x v="1"/>
    <n v="407"/>
    <n v="7"/>
    <s v="GEO1004"/>
    <s v="GEO1004"/>
    <x v="0"/>
    <s v="Q2 2020"/>
    <s v="Q2 2020"/>
    <x v="1"/>
  </r>
  <r>
    <x v="30"/>
    <x v="2"/>
    <n v="405"/>
    <n v="7"/>
    <s v="GEO1004"/>
    <s v="GEO1004"/>
    <x v="0"/>
    <s v="Q2 2020"/>
    <s v="Q2 2020"/>
    <x v="1"/>
  </r>
  <r>
    <x v="30"/>
    <x v="3"/>
    <n v="267"/>
    <n v="7"/>
    <s v="GEO1004"/>
    <s v="GEO1004"/>
    <x v="0"/>
    <s v="Q2 2020"/>
    <s v="Q2 2020"/>
    <x v="1"/>
  </r>
  <r>
    <x v="30"/>
    <x v="4"/>
    <n v="264"/>
    <n v="7"/>
    <s v="GEO1004"/>
    <s v="GEO1004"/>
    <x v="0"/>
    <s v="Q3 2020"/>
    <s v="Q3 2020"/>
    <x v="2"/>
  </r>
  <r>
    <x v="30"/>
    <x v="5"/>
    <n v="195"/>
    <n v="7"/>
    <s v="GEO1004"/>
    <s v="GEO1004"/>
    <x v="0"/>
    <s v="Q3 2020"/>
    <s v="Q3 2020"/>
    <x v="2"/>
  </r>
  <r>
    <x v="30"/>
    <x v="6"/>
    <n v="232"/>
    <n v="7"/>
    <s v="GEO1004"/>
    <s v="GEO1004"/>
    <x v="0"/>
    <s v="Q3 2020"/>
    <s v="Q3 2020"/>
    <x v="2"/>
  </r>
  <r>
    <x v="30"/>
    <x v="7"/>
    <n v="233"/>
    <n v="7"/>
    <s v="GEO1004"/>
    <s v="GEO1004"/>
    <x v="0"/>
    <s v="Q4 2020"/>
    <s v="Q4 2020"/>
    <x v="3"/>
  </r>
  <r>
    <x v="30"/>
    <x v="8"/>
    <n v="306"/>
    <n v="7"/>
    <s v="GEO1004"/>
    <s v="GEO1004"/>
    <x v="0"/>
    <s v="Q4 2020"/>
    <s v="Q4 2020"/>
    <x v="3"/>
  </r>
  <r>
    <x v="30"/>
    <x v="9"/>
    <n v="267"/>
    <n v="7"/>
    <s v="GEO1004"/>
    <s v="GEO1004"/>
    <x v="0"/>
    <s v="Q4 2020"/>
    <s v="Q4 2020"/>
    <x v="3"/>
  </r>
  <r>
    <x v="30"/>
    <x v="10"/>
    <n v="261"/>
    <n v="7"/>
    <s v="GEO1004"/>
    <s v="GEO1004"/>
    <x v="0"/>
    <s v="Q2 2021"/>
    <s v="Q2 2021"/>
    <x v="4"/>
  </r>
  <r>
    <x v="30"/>
    <x v="11"/>
    <n v="405"/>
    <n v="7"/>
    <s v="GEO1004"/>
    <s v="GEO1004"/>
    <x v="0"/>
    <s v="Q2 2021"/>
    <s v="Q2 2021"/>
    <x v="4"/>
  </r>
  <r>
    <x v="30"/>
    <x v="12"/>
    <n v="422"/>
    <n v="7"/>
    <s v="GEO1004"/>
    <s v="GEO1004"/>
    <x v="0"/>
    <s v="Q2 2021"/>
    <s v="Q2 2021"/>
    <x v="4"/>
  </r>
  <r>
    <x v="30"/>
    <x v="13"/>
    <n v="390"/>
    <n v="7"/>
    <s v="GEO1004"/>
    <s v="GEO1004"/>
    <x v="0"/>
    <s v="Q1 2021"/>
    <s v="Q1 2021"/>
    <x v="5"/>
  </r>
  <r>
    <x v="30"/>
    <x v="14"/>
    <n v="304"/>
    <n v="7"/>
    <s v="GEO1004"/>
    <s v="GEO1004"/>
    <x v="0"/>
    <s v="Q1 2021"/>
    <s v="Q1 2021"/>
    <x v="5"/>
  </r>
  <r>
    <x v="30"/>
    <x v="15"/>
    <n v="302"/>
    <n v="7"/>
    <s v="GEO1004"/>
    <s v="GEO1004"/>
    <x v="0"/>
    <s v="Q1 2021"/>
    <s v="Q1 2021"/>
    <x v="5"/>
  </r>
  <r>
    <x v="31"/>
    <x v="16"/>
    <n v="30584"/>
    <n v="7"/>
    <s v="GEO1001"/>
    <s v="GEO1001"/>
    <x v="1"/>
    <s v="Q1 2020"/>
    <s v="Q1 2020"/>
    <x v="0"/>
  </r>
  <r>
    <x v="31"/>
    <x v="17"/>
    <n v="27186"/>
    <n v="7"/>
    <s v="GEO1001"/>
    <s v="GEO1001"/>
    <x v="1"/>
    <s v="Q1 2020"/>
    <s v="Q1 2020"/>
    <x v="0"/>
  </r>
  <r>
    <x v="31"/>
    <x v="0"/>
    <n v="37383"/>
    <n v="7"/>
    <s v="GEO1001"/>
    <s v="GEO1001"/>
    <x v="1"/>
    <s v="Q1 2020"/>
    <s v="Q1 2020"/>
    <x v="0"/>
  </r>
  <r>
    <x v="31"/>
    <x v="1"/>
    <n v="37379"/>
    <n v="7"/>
    <s v="GEO1001"/>
    <s v="GEO1001"/>
    <x v="1"/>
    <s v="Q2 2020"/>
    <s v="Q2 2020"/>
    <x v="1"/>
  </r>
  <r>
    <x v="31"/>
    <x v="2"/>
    <n v="40779"/>
    <n v="7"/>
    <s v="GEO1001"/>
    <s v="GEO1001"/>
    <x v="1"/>
    <s v="Q2 2020"/>
    <s v="Q2 2020"/>
    <x v="1"/>
  </r>
  <r>
    <x v="31"/>
    <x v="3"/>
    <n v="23788"/>
    <n v="7"/>
    <s v="GEO1001"/>
    <s v="GEO1001"/>
    <x v="1"/>
    <s v="Q2 2020"/>
    <s v="Q2 2020"/>
    <x v="1"/>
  </r>
  <r>
    <x v="31"/>
    <x v="4"/>
    <n v="27188"/>
    <n v="7"/>
    <s v="GEO1001"/>
    <s v="GEO1001"/>
    <x v="1"/>
    <s v="Q3 2020"/>
    <s v="Q3 2020"/>
    <x v="2"/>
  </r>
  <r>
    <x v="31"/>
    <x v="5"/>
    <n v="16996"/>
    <n v="7"/>
    <s v="GEO1001"/>
    <s v="GEO1001"/>
    <x v="1"/>
    <s v="Q3 2020"/>
    <s v="Q3 2020"/>
    <x v="2"/>
  </r>
  <r>
    <x v="31"/>
    <x v="6"/>
    <n v="23792"/>
    <n v="7"/>
    <s v="GEO1001"/>
    <s v="GEO1001"/>
    <x v="1"/>
    <s v="Q3 2020"/>
    <s v="Q3 2020"/>
    <x v="2"/>
  </r>
  <r>
    <x v="31"/>
    <x v="7"/>
    <n v="20390"/>
    <n v="7"/>
    <s v="GEO1001"/>
    <s v="GEO1001"/>
    <x v="1"/>
    <s v="Q4 2020"/>
    <s v="Q4 2020"/>
    <x v="3"/>
  </r>
  <r>
    <x v="31"/>
    <x v="8"/>
    <n v="30586"/>
    <n v="7"/>
    <s v="GEO1001"/>
    <s v="GEO1001"/>
    <x v="1"/>
    <s v="Q4 2020"/>
    <s v="Q4 2020"/>
    <x v="3"/>
  </r>
  <r>
    <x v="31"/>
    <x v="9"/>
    <n v="23787"/>
    <n v="7"/>
    <s v="GEO1001"/>
    <s v="GEO1001"/>
    <x v="1"/>
    <s v="Q4 2020"/>
    <s v="Q4 2020"/>
    <x v="3"/>
  </r>
  <r>
    <x v="31"/>
    <x v="10"/>
    <n v="24737"/>
    <n v="7"/>
    <s v="GEO1001"/>
    <s v="GEO1001"/>
    <x v="1"/>
    <s v="Q2 2021"/>
    <s v="Q2 2021"/>
    <x v="4"/>
  </r>
  <r>
    <x v="31"/>
    <x v="11"/>
    <n v="41598"/>
    <n v="7"/>
    <s v="GEO1001"/>
    <s v="GEO1001"/>
    <x v="1"/>
    <s v="Q2 2021"/>
    <s v="Q2 2021"/>
    <x v="4"/>
  </r>
  <r>
    <x v="31"/>
    <x v="12"/>
    <n v="38878"/>
    <n v="7"/>
    <s v="GEO1001"/>
    <s v="GEO1001"/>
    <x v="1"/>
    <s v="Q2 2021"/>
    <s v="Q2 2021"/>
    <x v="4"/>
  </r>
  <r>
    <x v="31"/>
    <x v="13"/>
    <n v="39253"/>
    <n v="7"/>
    <s v="GEO1001"/>
    <s v="GEO1001"/>
    <x v="1"/>
    <s v="Q1 2021"/>
    <s v="Q1 2021"/>
    <x v="5"/>
  </r>
  <r>
    <x v="31"/>
    <x v="14"/>
    <n v="27048"/>
    <n v="7"/>
    <s v="GEO1001"/>
    <s v="GEO1001"/>
    <x v="1"/>
    <s v="Q1 2021"/>
    <s v="Q1 2021"/>
    <x v="5"/>
  </r>
  <r>
    <x v="31"/>
    <x v="15"/>
    <n v="32111"/>
    <n v="7"/>
    <s v="GEO1001"/>
    <s v="GEO1001"/>
    <x v="1"/>
    <s v="Q1 2021"/>
    <s v="Q1 2021"/>
    <x v="5"/>
  </r>
  <r>
    <x v="32"/>
    <x v="16"/>
    <n v="866"/>
    <n v="7"/>
    <s v="GEO1003"/>
    <s v="GEO1003"/>
    <x v="2"/>
    <s v="Q1 2020"/>
    <s v="Q1 2020"/>
    <x v="0"/>
  </r>
  <r>
    <x v="32"/>
    <x v="17"/>
    <n v="1101"/>
    <n v="7"/>
    <s v="GEO1003"/>
    <s v="GEO1003"/>
    <x v="2"/>
    <s v="Q1 2020"/>
    <s v="Q1 2020"/>
    <x v="0"/>
  </r>
  <r>
    <x v="32"/>
    <x v="0"/>
    <n v="1103"/>
    <n v="7"/>
    <s v="GEO1003"/>
    <s v="GEO1003"/>
    <x v="2"/>
    <s v="Q1 2020"/>
    <s v="Q1 2020"/>
    <x v="0"/>
  </r>
  <r>
    <x v="32"/>
    <x v="1"/>
    <n v="1447"/>
    <n v="7"/>
    <s v="GEO1003"/>
    <s v="GEO1003"/>
    <x v="2"/>
    <s v="Q2 2020"/>
    <s v="Q2 2020"/>
    <x v="1"/>
  </r>
  <r>
    <x v="32"/>
    <x v="2"/>
    <n v="1213"/>
    <n v="7"/>
    <s v="GEO1003"/>
    <s v="GEO1003"/>
    <x v="2"/>
    <s v="Q2 2020"/>
    <s v="Q2 2020"/>
    <x v="1"/>
  </r>
  <r>
    <x v="32"/>
    <x v="3"/>
    <n v="988"/>
    <n v="7"/>
    <s v="GEO1003"/>
    <s v="GEO1003"/>
    <x v="2"/>
    <s v="Q2 2020"/>
    <s v="Q2 2020"/>
    <x v="1"/>
  </r>
  <r>
    <x v="32"/>
    <x v="4"/>
    <n v="752"/>
    <n v="7"/>
    <s v="GEO1003"/>
    <s v="GEO1003"/>
    <x v="2"/>
    <s v="Q3 2020"/>
    <s v="Q3 2020"/>
    <x v="2"/>
  </r>
  <r>
    <x v="32"/>
    <x v="5"/>
    <n v="756"/>
    <n v="7"/>
    <s v="GEO1003"/>
    <s v="GEO1003"/>
    <x v="2"/>
    <s v="Q3 2020"/>
    <s v="Q3 2020"/>
    <x v="2"/>
  </r>
  <r>
    <x v="32"/>
    <x v="6"/>
    <n v="641"/>
    <n v="7"/>
    <s v="GEO1003"/>
    <s v="GEO1003"/>
    <x v="2"/>
    <s v="Q3 2020"/>
    <s v="Q3 2020"/>
    <x v="2"/>
  </r>
  <r>
    <x v="32"/>
    <x v="7"/>
    <n v="867"/>
    <n v="7"/>
    <s v="GEO1003"/>
    <s v="GEO1003"/>
    <x v="2"/>
    <s v="Q4 2020"/>
    <s v="Q4 2020"/>
    <x v="3"/>
  </r>
  <r>
    <x v="32"/>
    <x v="8"/>
    <n v="866"/>
    <n v="7"/>
    <s v="GEO1003"/>
    <s v="GEO1003"/>
    <x v="2"/>
    <s v="Q4 2020"/>
    <s v="Q4 2020"/>
    <x v="3"/>
  </r>
  <r>
    <x v="32"/>
    <x v="9"/>
    <n v="986"/>
    <n v="7"/>
    <s v="GEO1003"/>
    <s v="GEO1003"/>
    <x v="2"/>
    <s v="Q4 2020"/>
    <s v="Q4 2020"/>
    <x v="3"/>
  </r>
  <r>
    <x v="32"/>
    <x v="10"/>
    <n v="997"/>
    <n v="7"/>
    <s v="GEO1003"/>
    <s v="GEO1003"/>
    <x v="2"/>
    <s v="Q2 2021"/>
    <s v="Q2 2021"/>
    <x v="4"/>
  </r>
  <r>
    <x v="32"/>
    <x v="11"/>
    <n v="1206"/>
    <n v="7"/>
    <s v="GEO1003"/>
    <s v="GEO1003"/>
    <x v="2"/>
    <s v="Q2 2021"/>
    <s v="Q2 2021"/>
    <x v="4"/>
  </r>
  <r>
    <x v="32"/>
    <x v="12"/>
    <n v="1519"/>
    <n v="7"/>
    <s v="GEO1003"/>
    <s v="GEO1003"/>
    <x v="2"/>
    <s v="Q2 2021"/>
    <s v="Q2 2021"/>
    <x v="4"/>
  </r>
  <r>
    <x v="32"/>
    <x v="13"/>
    <n v="1096"/>
    <n v="7"/>
    <s v="GEO1003"/>
    <s v="GEO1003"/>
    <x v="2"/>
    <s v="Q1 2021"/>
    <s v="Q1 2021"/>
    <x v="5"/>
  </r>
  <r>
    <x v="32"/>
    <x v="14"/>
    <n v="1110"/>
    <n v="7"/>
    <s v="GEO1003"/>
    <s v="GEO1003"/>
    <x v="2"/>
    <s v="Q1 2021"/>
    <s v="Q1 2021"/>
    <x v="5"/>
  </r>
  <r>
    <x v="32"/>
    <x v="15"/>
    <n v="880"/>
    <n v="7"/>
    <s v="GEO1003"/>
    <s v="GEO1003"/>
    <x v="2"/>
    <s v="Q1 2021"/>
    <s v="Q1 2021"/>
    <x v="5"/>
  </r>
  <r>
    <x v="33"/>
    <x v="16"/>
    <n v="9422"/>
    <n v="7"/>
    <s v="GEO1002"/>
    <s v="GEO1002"/>
    <x v="3"/>
    <s v="Q1 2020"/>
    <s v="Q1 2020"/>
    <x v="0"/>
  </r>
  <r>
    <x v="33"/>
    <x v="17"/>
    <n v="7438"/>
    <n v="7"/>
    <s v="GEO1002"/>
    <s v="GEO1002"/>
    <x v="3"/>
    <s v="Q1 2020"/>
    <s v="Q1 2020"/>
    <x v="0"/>
  </r>
  <r>
    <x v="33"/>
    <x v="0"/>
    <n v="11403"/>
    <n v="7"/>
    <s v="GEO1002"/>
    <s v="GEO1002"/>
    <x v="3"/>
    <s v="Q1 2020"/>
    <s v="Q1 2020"/>
    <x v="0"/>
  </r>
  <r>
    <x v="33"/>
    <x v="1"/>
    <n v="10408"/>
    <n v="7"/>
    <s v="GEO1002"/>
    <s v="GEO1002"/>
    <x v="3"/>
    <s v="Q2 2020"/>
    <s v="Q2 2020"/>
    <x v="1"/>
  </r>
  <r>
    <x v="33"/>
    <x v="2"/>
    <n v="12392"/>
    <n v="7"/>
    <s v="GEO1002"/>
    <s v="GEO1002"/>
    <x v="3"/>
    <s v="Q2 2020"/>
    <s v="Q2 2020"/>
    <x v="1"/>
  </r>
  <r>
    <x v="33"/>
    <x v="3"/>
    <n v="6449"/>
    <n v="7"/>
    <s v="GEO1002"/>
    <s v="GEO1002"/>
    <x v="3"/>
    <s v="Q2 2020"/>
    <s v="Q2 2020"/>
    <x v="1"/>
  </r>
  <r>
    <x v="33"/>
    <x v="4"/>
    <n v="8425"/>
    <n v="7"/>
    <s v="GEO1002"/>
    <s v="GEO1002"/>
    <x v="3"/>
    <s v="Q3 2020"/>
    <s v="Q3 2020"/>
    <x v="2"/>
  </r>
  <r>
    <x v="33"/>
    <x v="5"/>
    <n v="4464"/>
    <n v="7"/>
    <s v="GEO1002"/>
    <s v="GEO1002"/>
    <x v="3"/>
    <s v="Q3 2020"/>
    <s v="Q3 2020"/>
    <x v="2"/>
  </r>
  <r>
    <x v="33"/>
    <x v="6"/>
    <n v="7440"/>
    <n v="7"/>
    <s v="GEO1002"/>
    <s v="GEO1002"/>
    <x v="3"/>
    <s v="Q3 2020"/>
    <s v="Q3 2020"/>
    <x v="2"/>
  </r>
  <r>
    <x v="33"/>
    <x v="7"/>
    <n v="5452"/>
    <n v="7"/>
    <s v="GEO1002"/>
    <s v="GEO1002"/>
    <x v="3"/>
    <s v="Q4 2020"/>
    <s v="Q4 2020"/>
    <x v="3"/>
  </r>
  <r>
    <x v="33"/>
    <x v="8"/>
    <n v="9422"/>
    <n v="7"/>
    <s v="GEO1002"/>
    <s v="GEO1002"/>
    <x v="3"/>
    <s v="Q4 2020"/>
    <s v="Q4 2020"/>
    <x v="3"/>
  </r>
  <r>
    <x v="33"/>
    <x v="9"/>
    <n v="6445"/>
    <n v="7"/>
    <s v="GEO1002"/>
    <s v="GEO1002"/>
    <x v="3"/>
    <s v="Q4 2020"/>
    <s v="Q4 2020"/>
    <x v="3"/>
  </r>
  <r>
    <x v="33"/>
    <x v="10"/>
    <n v="6576"/>
    <n v="7"/>
    <s v="GEO1002"/>
    <s v="GEO1002"/>
    <x v="3"/>
    <s v="Q2 2021"/>
    <s v="Q2 2021"/>
    <x v="4"/>
  </r>
  <r>
    <x v="33"/>
    <x v="11"/>
    <n v="13012"/>
    <n v="7"/>
    <s v="GEO1002"/>
    <s v="GEO1002"/>
    <x v="3"/>
    <s v="Q2 2021"/>
    <s v="Q2 2021"/>
    <x v="4"/>
  </r>
  <r>
    <x v="33"/>
    <x v="12"/>
    <n v="10308"/>
    <n v="7"/>
    <s v="GEO1002"/>
    <s v="GEO1002"/>
    <x v="3"/>
    <s v="Q2 2021"/>
    <s v="Q2 2021"/>
    <x v="4"/>
  </r>
  <r>
    <x v="33"/>
    <x v="13"/>
    <n v="11287"/>
    <n v="7"/>
    <s v="GEO1002"/>
    <s v="GEO1002"/>
    <x v="3"/>
    <s v="Q1 2021"/>
    <s v="Q1 2021"/>
    <x v="5"/>
  </r>
  <r>
    <x v="33"/>
    <x v="14"/>
    <n v="7361"/>
    <n v="7"/>
    <s v="GEO1002"/>
    <s v="GEO1002"/>
    <x v="3"/>
    <s v="Q1 2021"/>
    <s v="Q1 2021"/>
    <x v="5"/>
  </r>
  <r>
    <x v="33"/>
    <x v="15"/>
    <n v="9604"/>
    <n v="7"/>
    <s v="GEO1002"/>
    <s v="GEO1002"/>
    <x v="3"/>
    <s v="Q1 2021"/>
    <s v="Q1 2021"/>
    <x v="5"/>
  </r>
  <r>
    <x v="34"/>
    <x v="16"/>
    <n v="19257"/>
    <n v="7"/>
    <s v="GEO1003"/>
    <s v="GEO1003"/>
    <x v="2"/>
    <s v="Q1 2020"/>
    <s v="Q1 2020"/>
    <x v="0"/>
  </r>
  <r>
    <x v="34"/>
    <x v="17"/>
    <n v="19258"/>
    <n v="7"/>
    <s v="GEO1003"/>
    <s v="GEO1003"/>
    <x v="2"/>
    <s v="Q1 2020"/>
    <s v="Q1 2020"/>
    <x v="0"/>
  </r>
  <r>
    <x v="34"/>
    <x v="0"/>
    <n v="23787"/>
    <n v="7"/>
    <s v="GEO1003"/>
    <s v="GEO1003"/>
    <x v="2"/>
    <s v="Q1 2020"/>
    <s v="Q1 2020"/>
    <x v="0"/>
  </r>
  <r>
    <x v="34"/>
    <x v="1"/>
    <n v="26053"/>
    <n v="7"/>
    <s v="GEO1003"/>
    <s v="GEO1003"/>
    <x v="2"/>
    <s v="Q2 2020"/>
    <s v="Q2 2020"/>
    <x v="1"/>
  </r>
  <r>
    <x v="34"/>
    <x v="2"/>
    <n v="26056"/>
    <n v="7"/>
    <s v="GEO1003"/>
    <s v="GEO1003"/>
    <x v="2"/>
    <s v="Q2 2020"/>
    <s v="Q2 2020"/>
    <x v="1"/>
  </r>
  <r>
    <x v="34"/>
    <x v="3"/>
    <n v="16993"/>
    <n v="7"/>
    <s v="GEO1003"/>
    <s v="GEO1003"/>
    <x v="2"/>
    <s v="Q2 2020"/>
    <s v="Q2 2020"/>
    <x v="1"/>
  </r>
  <r>
    <x v="34"/>
    <x v="4"/>
    <n v="16994"/>
    <n v="7"/>
    <s v="GEO1003"/>
    <s v="GEO1003"/>
    <x v="2"/>
    <s v="Q3 2020"/>
    <s v="Q3 2020"/>
    <x v="2"/>
  </r>
  <r>
    <x v="34"/>
    <x v="5"/>
    <n v="12464"/>
    <n v="7"/>
    <s v="GEO1003"/>
    <s v="GEO1003"/>
    <x v="2"/>
    <s v="Q3 2020"/>
    <s v="Q3 2020"/>
    <x v="2"/>
  </r>
  <r>
    <x v="34"/>
    <x v="6"/>
    <n v="14726"/>
    <n v="7"/>
    <s v="GEO1003"/>
    <s v="GEO1003"/>
    <x v="2"/>
    <s v="Q3 2020"/>
    <s v="Q3 2020"/>
    <x v="2"/>
  </r>
  <r>
    <x v="34"/>
    <x v="7"/>
    <n v="14726"/>
    <n v="7"/>
    <s v="GEO1003"/>
    <s v="GEO1003"/>
    <x v="2"/>
    <s v="Q4 2020"/>
    <s v="Q4 2020"/>
    <x v="3"/>
  </r>
  <r>
    <x v="34"/>
    <x v="8"/>
    <n v="19258"/>
    <n v="7"/>
    <s v="GEO1003"/>
    <s v="GEO1003"/>
    <x v="2"/>
    <s v="Q4 2020"/>
    <s v="Q4 2020"/>
    <x v="3"/>
  </r>
  <r>
    <x v="34"/>
    <x v="9"/>
    <n v="16992"/>
    <n v="7"/>
    <s v="GEO1003"/>
    <s v="GEO1003"/>
    <x v="2"/>
    <s v="Q4 2020"/>
    <s v="Q4 2020"/>
    <x v="3"/>
  </r>
  <r>
    <x v="34"/>
    <x v="10"/>
    <n v="17501"/>
    <n v="7"/>
    <s v="GEO1003"/>
    <s v="GEO1003"/>
    <x v="2"/>
    <s v="Q2 2021"/>
    <s v="Q2 2021"/>
    <x v="4"/>
  </r>
  <r>
    <x v="34"/>
    <x v="11"/>
    <n v="26834"/>
    <n v="7"/>
    <s v="GEO1003"/>
    <s v="GEO1003"/>
    <x v="2"/>
    <s v="Q2 2021"/>
    <s v="Q2 2021"/>
    <x v="4"/>
  </r>
  <r>
    <x v="34"/>
    <x v="12"/>
    <n v="26840"/>
    <n v="7"/>
    <s v="GEO1003"/>
    <s v="GEO1003"/>
    <x v="2"/>
    <s v="Q2 2021"/>
    <s v="Q2 2021"/>
    <x v="4"/>
  </r>
  <r>
    <x v="34"/>
    <x v="13"/>
    <n v="23553"/>
    <n v="7"/>
    <s v="GEO1003"/>
    <s v="GEO1003"/>
    <x v="2"/>
    <s v="Q1 2021"/>
    <s v="Q1 2021"/>
    <x v="5"/>
  </r>
  <r>
    <x v="34"/>
    <x v="14"/>
    <n v="19839"/>
    <n v="7"/>
    <s v="GEO1003"/>
    <s v="GEO1003"/>
    <x v="2"/>
    <s v="Q1 2021"/>
    <s v="Q1 2021"/>
    <x v="5"/>
  </r>
  <r>
    <x v="34"/>
    <x v="15"/>
    <n v="20221"/>
    <n v="7"/>
    <s v="GEO1003"/>
    <s v="GEO1003"/>
    <x v="2"/>
    <s v="Q1 2021"/>
    <s v="Q1 2021"/>
    <x v="5"/>
  </r>
  <r>
    <x v="35"/>
    <x v="16"/>
    <n v="277"/>
    <n v="7"/>
    <s v="GEO1002"/>
    <s v="GEO1002"/>
    <x v="3"/>
    <s v="Q1 2020"/>
    <s v="Q1 2020"/>
    <x v="0"/>
  </r>
  <r>
    <x v="35"/>
    <x v="17"/>
    <n v="244"/>
    <n v="7"/>
    <s v="GEO1002"/>
    <s v="GEO1002"/>
    <x v="3"/>
    <s v="Q1 2020"/>
    <s v="Q1 2020"/>
    <x v="0"/>
  </r>
  <r>
    <x v="35"/>
    <x v="0"/>
    <n v="337"/>
    <n v="7"/>
    <s v="GEO1002"/>
    <s v="GEO1002"/>
    <x v="3"/>
    <s v="Q1 2020"/>
    <s v="Q1 2020"/>
    <x v="0"/>
  </r>
  <r>
    <x v="35"/>
    <x v="1"/>
    <n v="332"/>
    <n v="7"/>
    <s v="GEO1002"/>
    <s v="GEO1002"/>
    <x v="3"/>
    <s v="Q2 2020"/>
    <s v="Q2 2020"/>
    <x v="1"/>
  </r>
  <r>
    <x v="35"/>
    <x v="2"/>
    <n v="362"/>
    <n v="7"/>
    <s v="GEO1002"/>
    <s v="GEO1002"/>
    <x v="3"/>
    <s v="Q2 2020"/>
    <s v="Q2 2020"/>
    <x v="1"/>
  </r>
  <r>
    <x v="35"/>
    <x v="3"/>
    <n v="213"/>
    <n v="7"/>
    <s v="GEO1002"/>
    <s v="GEO1002"/>
    <x v="3"/>
    <s v="Q2 2020"/>
    <s v="Q2 2020"/>
    <x v="1"/>
  </r>
  <r>
    <x v="35"/>
    <x v="4"/>
    <n v="248"/>
    <n v="7"/>
    <s v="GEO1002"/>
    <s v="GEO1002"/>
    <x v="3"/>
    <s v="Q3 2020"/>
    <s v="Q3 2020"/>
    <x v="2"/>
  </r>
  <r>
    <x v="35"/>
    <x v="5"/>
    <n v="156"/>
    <n v="7"/>
    <s v="GEO1002"/>
    <s v="GEO1002"/>
    <x v="3"/>
    <s v="Q3 2020"/>
    <s v="Q3 2020"/>
    <x v="2"/>
  </r>
  <r>
    <x v="35"/>
    <x v="6"/>
    <n v="218"/>
    <n v="7"/>
    <s v="GEO1002"/>
    <s v="GEO1002"/>
    <x v="3"/>
    <s v="Q3 2020"/>
    <s v="Q3 2020"/>
    <x v="2"/>
  </r>
  <r>
    <x v="35"/>
    <x v="7"/>
    <n v="182"/>
    <n v="7"/>
    <s v="GEO1002"/>
    <s v="GEO1002"/>
    <x v="3"/>
    <s v="Q4 2020"/>
    <s v="Q4 2020"/>
    <x v="3"/>
  </r>
  <r>
    <x v="35"/>
    <x v="8"/>
    <n v="276"/>
    <n v="7"/>
    <s v="GEO1002"/>
    <s v="GEO1002"/>
    <x v="3"/>
    <s v="Q4 2020"/>
    <s v="Q4 2020"/>
    <x v="3"/>
  </r>
  <r>
    <x v="35"/>
    <x v="9"/>
    <n v="218"/>
    <n v="7"/>
    <s v="GEO1002"/>
    <s v="GEO1002"/>
    <x v="3"/>
    <s v="Q4 2020"/>
    <s v="Q4 2020"/>
    <x v="3"/>
  </r>
  <r>
    <x v="35"/>
    <x v="10"/>
    <n v="220"/>
    <n v="7"/>
    <s v="GEO1002"/>
    <s v="GEO1002"/>
    <x v="3"/>
    <s v="Q2 2021"/>
    <s v="Q2 2021"/>
    <x v="4"/>
  </r>
  <r>
    <x v="35"/>
    <x v="11"/>
    <n v="370"/>
    <n v="7"/>
    <s v="GEO1002"/>
    <s v="GEO1002"/>
    <x v="3"/>
    <s v="Q2 2021"/>
    <s v="Q2 2021"/>
    <x v="4"/>
  </r>
  <r>
    <x v="35"/>
    <x v="12"/>
    <n v="331"/>
    <n v="7"/>
    <s v="GEO1002"/>
    <s v="GEO1002"/>
    <x v="3"/>
    <s v="Q2 2021"/>
    <s v="Q2 2021"/>
    <x v="4"/>
  </r>
  <r>
    <x v="35"/>
    <x v="13"/>
    <n v="332"/>
    <n v="7"/>
    <s v="GEO1002"/>
    <s v="GEO1002"/>
    <x v="3"/>
    <s v="Q1 2021"/>
    <s v="Q1 2021"/>
    <x v="5"/>
  </r>
  <r>
    <x v="35"/>
    <x v="14"/>
    <n v="250"/>
    <n v="7"/>
    <s v="GEO1002"/>
    <s v="GEO1002"/>
    <x v="3"/>
    <s v="Q1 2021"/>
    <s v="Q1 2021"/>
    <x v="5"/>
  </r>
  <r>
    <x v="35"/>
    <x v="15"/>
    <n v="289"/>
    <n v="7"/>
    <s v="GEO1002"/>
    <s v="GEO1002"/>
    <x v="3"/>
    <s v="Q1 2021"/>
    <s v="Q1 2021"/>
    <x v="5"/>
  </r>
  <r>
    <x v="36"/>
    <x v="16"/>
    <n v="1586"/>
    <n v="7"/>
    <s v="GEO1001"/>
    <s v="GEO1001"/>
    <x v="1"/>
    <s v="Q1 2020"/>
    <s v="Q1 2020"/>
    <x v="0"/>
  </r>
  <r>
    <x v="36"/>
    <x v="17"/>
    <n v="1412"/>
    <n v="7"/>
    <s v="GEO1001"/>
    <s v="GEO1001"/>
    <x v="1"/>
    <s v="Q1 2020"/>
    <s v="Q1 2020"/>
    <x v="0"/>
  </r>
  <r>
    <x v="36"/>
    <x v="0"/>
    <n v="1936"/>
    <n v="7"/>
    <s v="GEO1001"/>
    <s v="GEO1001"/>
    <x v="1"/>
    <s v="Q1 2020"/>
    <s v="Q1 2020"/>
    <x v="0"/>
  </r>
  <r>
    <x v="36"/>
    <x v="1"/>
    <n v="1939"/>
    <n v="7"/>
    <s v="GEO1001"/>
    <s v="GEO1001"/>
    <x v="1"/>
    <s v="Q2 2020"/>
    <s v="Q2 2020"/>
    <x v="1"/>
  </r>
  <r>
    <x v="36"/>
    <x v="2"/>
    <n v="2112"/>
    <n v="7"/>
    <s v="GEO1001"/>
    <s v="GEO1001"/>
    <x v="1"/>
    <s v="Q2 2020"/>
    <s v="Q2 2020"/>
    <x v="1"/>
  </r>
  <r>
    <x v="36"/>
    <x v="3"/>
    <n v="1230"/>
    <n v="7"/>
    <s v="GEO1001"/>
    <s v="GEO1001"/>
    <x v="1"/>
    <s v="Q2 2020"/>
    <s v="Q2 2020"/>
    <x v="1"/>
  </r>
  <r>
    <x v="36"/>
    <x v="4"/>
    <n v="1407"/>
    <n v="7"/>
    <s v="GEO1001"/>
    <s v="GEO1001"/>
    <x v="1"/>
    <s v="Q3 2020"/>
    <s v="Q3 2020"/>
    <x v="2"/>
  </r>
  <r>
    <x v="36"/>
    <x v="5"/>
    <n v="880"/>
    <n v="7"/>
    <s v="GEO1001"/>
    <s v="GEO1001"/>
    <x v="1"/>
    <s v="Q3 2020"/>
    <s v="Q3 2020"/>
    <x v="2"/>
  </r>
  <r>
    <x v="36"/>
    <x v="6"/>
    <n v="1233"/>
    <n v="7"/>
    <s v="GEO1001"/>
    <s v="GEO1001"/>
    <x v="1"/>
    <s v="Q3 2020"/>
    <s v="Q3 2020"/>
    <x v="2"/>
  </r>
  <r>
    <x v="36"/>
    <x v="7"/>
    <n v="1059"/>
    <n v="7"/>
    <s v="GEO1001"/>
    <s v="GEO1001"/>
    <x v="1"/>
    <s v="Q4 2020"/>
    <s v="Q4 2020"/>
    <x v="3"/>
  </r>
  <r>
    <x v="36"/>
    <x v="8"/>
    <n v="1586"/>
    <n v="7"/>
    <s v="GEO1001"/>
    <s v="GEO1001"/>
    <x v="1"/>
    <s v="Q4 2020"/>
    <s v="Q4 2020"/>
    <x v="3"/>
  </r>
  <r>
    <x v="36"/>
    <x v="9"/>
    <n v="1230"/>
    <n v="7"/>
    <s v="GEO1001"/>
    <s v="GEO1001"/>
    <x v="1"/>
    <s v="Q4 2020"/>
    <s v="Q4 2020"/>
    <x v="3"/>
  </r>
  <r>
    <x v="36"/>
    <x v="10"/>
    <n v="1291"/>
    <n v="7"/>
    <s v="GEO1001"/>
    <s v="GEO1001"/>
    <x v="1"/>
    <s v="Q2 2021"/>
    <s v="Q2 2021"/>
    <x v="4"/>
  </r>
  <r>
    <x v="36"/>
    <x v="11"/>
    <n v="2150"/>
    <n v="7"/>
    <s v="GEO1001"/>
    <s v="GEO1001"/>
    <x v="1"/>
    <s v="Q2 2021"/>
    <s v="Q2 2021"/>
    <x v="4"/>
  </r>
  <r>
    <x v="36"/>
    <x v="12"/>
    <n v="1991"/>
    <n v="7"/>
    <s v="GEO1001"/>
    <s v="GEO1001"/>
    <x v="1"/>
    <s v="Q2 2021"/>
    <s v="Q2 2021"/>
    <x v="4"/>
  </r>
  <r>
    <x v="36"/>
    <x v="13"/>
    <n v="2032"/>
    <n v="7"/>
    <s v="GEO1001"/>
    <s v="GEO1001"/>
    <x v="1"/>
    <s v="Q1 2021"/>
    <s v="Q1 2021"/>
    <x v="5"/>
  </r>
  <r>
    <x v="36"/>
    <x v="14"/>
    <n v="1438"/>
    <n v="7"/>
    <s v="GEO1001"/>
    <s v="GEO1001"/>
    <x v="1"/>
    <s v="Q1 2021"/>
    <s v="Q1 2021"/>
    <x v="5"/>
  </r>
  <r>
    <x v="36"/>
    <x v="15"/>
    <n v="1569"/>
    <n v="7"/>
    <s v="GEO1001"/>
    <s v="GEO1001"/>
    <x v="1"/>
    <s v="Q1 2021"/>
    <s v="Q1 2021"/>
    <x v="5"/>
  </r>
  <r>
    <x v="37"/>
    <x v="16"/>
    <n v="1211"/>
    <n v="7"/>
    <s v="GEO1004"/>
    <s v="GEO1004"/>
    <x v="0"/>
    <s v="Q1 2020"/>
    <s v="Q1 2020"/>
    <x v="0"/>
  </r>
  <r>
    <x v="37"/>
    <x v="17"/>
    <n v="1358"/>
    <n v="7"/>
    <s v="GEO1004"/>
    <s v="GEO1004"/>
    <x v="0"/>
    <s v="Q1 2020"/>
    <s v="Q1 2020"/>
    <x v="0"/>
  </r>
  <r>
    <x v="37"/>
    <x v="0"/>
    <n v="1507"/>
    <n v="7"/>
    <s v="GEO1004"/>
    <s v="GEO1004"/>
    <x v="0"/>
    <s v="Q1 2020"/>
    <s v="Q1 2020"/>
    <x v="0"/>
  </r>
  <r>
    <x v="37"/>
    <x v="1"/>
    <n v="1812"/>
    <n v="7"/>
    <s v="GEO1004"/>
    <s v="GEO1004"/>
    <x v="0"/>
    <s v="Q2 2020"/>
    <s v="Q2 2020"/>
    <x v="1"/>
  </r>
  <r>
    <x v="37"/>
    <x v="2"/>
    <n v="1663"/>
    <n v="7"/>
    <s v="GEO1004"/>
    <s v="GEO1004"/>
    <x v="0"/>
    <s v="Q2 2020"/>
    <s v="Q2 2020"/>
    <x v="1"/>
  </r>
  <r>
    <x v="37"/>
    <x v="3"/>
    <n v="1205"/>
    <n v="7"/>
    <s v="GEO1004"/>
    <s v="GEO1004"/>
    <x v="0"/>
    <s v="Q2 2020"/>
    <s v="Q2 2020"/>
    <x v="1"/>
  </r>
  <r>
    <x v="37"/>
    <x v="4"/>
    <n v="1059"/>
    <n v="7"/>
    <s v="GEO1004"/>
    <s v="GEO1004"/>
    <x v="0"/>
    <s v="Q3 2020"/>
    <s v="Q3 2020"/>
    <x v="2"/>
  </r>
  <r>
    <x v="37"/>
    <x v="5"/>
    <n v="910"/>
    <n v="7"/>
    <s v="GEO1004"/>
    <s v="GEO1004"/>
    <x v="0"/>
    <s v="Q3 2020"/>
    <s v="Q3 2020"/>
    <x v="2"/>
  </r>
  <r>
    <x v="37"/>
    <x v="6"/>
    <n v="910"/>
    <n v="7"/>
    <s v="GEO1004"/>
    <s v="GEO1004"/>
    <x v="0"/>
    <s v="Q3 2020"/>
    <s v="Q3 2020"/>
    <x v="2"/>
  </r>
  <r>
    <x v="37"/>
    <x v="7"/>
    <n v="1060"/>
    <n v="7"/>
    <s v="GEO1004"/>
    <s v="GEO1004"/>
    <x v="0"/>
    <s v="Q4 2020"/>
    <s v="Q4 2020"/>
    <x v="3"/>
  </r>
  <r>
    <x v="37"/>
    <x v="8"/>
    <n v="1205"/>
    <n v="7"/>
    <s v="GEO1004"/>
    <s v="GEO1004"/>
    <x v="0"/>
    <s v="Q4 2020"/>
    <s v="Q4 2020"/>
    <x v="3"/>
  </r>
  <r>
    <x v="37"/>
    <x v="9"/>
    <n v="1211"/>
    <n v="7"/>
    <s v="GEO1004"/>
    <s v="GEO1004"/>
    <x v="0"/>
    <s v="Q4 2020"/>
    <s v="Q4 2020"/>
    <x v="3"/>
  </r>
  <r>
    <x v="37"/>
    <x v="10"/>
    <n v="1193"/>
    <n v="7"/>
    <s v="GEO1004"/>
    <s v="GEO1004"/>
    <x v="0"/>
    <s v="Q2 2021"/>
    <s v="Q2 2021"/>
    <x v="4"/>
  </r>
  <r>
    <x v="37"/>
    <x v="11"/>
    <n v="1694"/>
    <n v="7"/>
    <s v="GEO1004"/>
    <s v="GEO1004"/>
    <x v="0"/>
    <s v="Q2 2021"/>
    <s v="Q2 2021"/>
    <x v="4"/>
  </r>
  <r>
    <x v="37"/>
    <x v="12"/>
    <n v="1791"/>
    <n v="7"/>
    <s v="GEO1004"/>
    <s v="GEO1004"/>
    <x v="0"/>
    <s v="Q2 2021"/>
    <s v="Q2 2021"/>
    <x v="4"/>
  </r>
  <r>
    <x v="37"/>
    <x v="13"/>
    <n v="1568"/>
    <n v="7"/>
    <s v="GEO1004"/>
    <s v="GEO1004"/>
    <x v="0"/>
    <s v="Q1 2021"/>
    <s v="Q1 2021"/>
    <x v="5"/>
  </r>
  <r>
    <x v="37"/>
    <x v="14"/>
    <n v="1399"/>
    <n v="7"/>
    <s v="GEO1004"/>
    <s v="GEO1004"/>
    <x v="0"/>
    <s v="Q1 2021"/>
    <s v="Q1 2021"/>
    <x v="5"/>
  </r>
  <r>
    <x v="37"/>
    <x v="15"/>
    <n v="1255"/>
    <n v="7"/>
    <s v="GEO1004"/>
    <s v="GEO1004"/>
    <x v="0"/>
    <s v="Q1 2021"/>
    <s v="Q1 2021"/>
    <x v="5"/>
  </r>
  <r>
    <x v="38"/>
    <x v="16"/>
    <n v="53"/>
    <n v="7"/>
    <s v="GEO1002"/>
    <s v="GEO1002"/>
    <x v="3"/>
    <s v="Q1 2020"/>
    <s v="Q1 2020"/>
    <x v="0"/>
  </r>
  <r>
    <x v="38"/>
    <x v="17"/>
    <n v="40"/>
    <n v="7"/>
    <s v="GEO1002"/>
    <s v="GEO1002"/>
    <x v="3"/>
    <s v="Q1 2020"/>
    <s v="Q1 2020"/>
    <x v="0"/>
  </r>
  <r>
    <x v="38"/>
    <x v="0"/>
    <n v="65"/>
    <n v="7"/>
    <s v="GEO1002"/>
    <s v="GEO1002"/>
    <x v="3"/>
    <s v="Q1 2020"/>
    <s v="Q1 2020"/>
    <x v="0"/>
  </r>
  <r>
    <x v="38"/>
    <x v="1"/>
    <n v="56"/>
    <n v="7"/>
    <s v="GEO1002"/>
    <s v="GEO1002"/>
    <x v="3"/>
    <s v="Q2 2020"/>
    <s v="Q2 2020"/>
    <x v="1"/>
  </r>
  <r>
    <x v="38"/>
    <x v="2"/>
    <n v="65"/>
    <n v="7"/>
    <s v="GEO1002"/>
    <s v="GEO1002"/>
    <x v="3"/>
    <s v="Q2 2020"/>
    <s v="Q2 2020"/>
    <x v="1"/>
  </r>
  <r>
    <x v="38"/>
    <x v="3"/>
    <n v="34"/>
    <n v="7"/>
    <s v="GEO1002"/>
    <s v="GEO1002"/>
    <x v="3"/>
    <s v="Q2 2020"/>
    <s v="Q2 2020"/>
    <x v="1"/>
  </r>
  <r>
    <x v="38"/>
    <x v="4"/>
    <n v="50"/>
    <n v="7"/>
    <s v="GEO1002"/>
    <s v="GEO1002"/>
    <x v="3"/>
    <s v="Q3 2020"/>
    <s v="Q3 2020"/>
    <x v="2"/>
  </r>
  <r>
    <x v="38"/>
    <x v="5"/>
    <n v="26"/>
    <n v="7"/>
    <s v="GEO1002"/>
    <s v="GEO1002"/>
    <x v="3"/>
    <s v="Q3 2020"/>
    <s v="Q3 2020"/>
    <x v="2"/>
  </r>
  <r>
    <x v="38"/>
    <x v="6"/>
    <n v="43"/>
    <n v="7"/>
    <s v="GEO1002"/>
    <s v="GEO1002"/>
    <x v="3"/>
    <s v="Q3 2020"/>
    <s v="Q3 2020"/>
    <x v="2"/>
  </r>
  <r>
    <x v="38"/>
    <x v="7"/>
    <n v="32"/>
    <n v="7"/>
    <s v="GEO1002"/>
    <s v="GEO1002"/>
    <x v="3"/>
    <s v="Q4 2020"/>
    <s v="Q4 2020"/>
    <x v="3"/>
  </r>
  <r>
    <x v="38"/>
    <x v="8"/>
    <n v="54"/>
    <n v="7"/>
    <s v="GEO1002"/>
    <s v="GEO1002"/>
    <x v="3"/>
    <s v="Q4 2020"/>
    <s v="Q4 2020"/>
    <x v="3"/>
  </r>
  <r>
    <x v="38"/>
    <x v="9"/>
    <n v="38"/>
    <n v="7"/>
    <s v="GEO1002"/>
    <s v="GEO1002"/>
    <x v="3"/>
    <s v="Q4 2020"/>
    <s v="Q4 2020"/>
    <x v="3"/>
  </r>
  <r>
    <x v="38"/>
    <x v="10"/>
    <n v="38"/>
    <n v="7"/>
    <s v="GEO1002"/>
    <s v="GEO1002"/>
    <x v="3"/>
    <s v="Q2 2021"/>
    <s v="Q2 2021"/>
    <x v="4"/>
  </r>
  <r>
    <x v="38"/>
    <x v="11"/>
    <n v="71"/>
    <n v="7"/>
    <s v="GEO1002"/>
    <s v="GEO1002"/>
    <x v="3"/>
    <s v="Q2 2021"/>
    <s v="Q2 2021"/>
    <x v="4"/>
  </r>
  <r>
    <x v="38"/>
    <x v="12"/>
    <n v="60"/>
    <n v="7"/>
    <s v="GEO1002"/>
    <s v="GEO1002"/>
    <x v="3"/>
    <s v="Q2 2021"/>
    <s v="Q2 2021"/>
    <x v="4"/>
  </r>
  <r>
    <x v="38"/>
    <x v="13"/>
    <n v="65"/>
    <n v="7"/>
    <s v="GEO1002"/>
    <s v="GEO1002"/>
    <x v="3"/>
    <s v="Q1 2021"/>
    <s v="Q1 2021"/>
    <x v="5"/>
  </r>
  <r>
    <x v="38"/>
    <x v="14"/>
    <n v="45"/>
    <n v="7"/>
    <s v="GEO1002"/>
    <s v="GEO1002"/>
    <x v="3"/>
    <s v="Q1 2021"/>
    <s v="Q1 2021"/>
    <x v="5"/>
  </r>
  <r>
    <x v="38"/>
    <x v="15"/>
    <n v="56"/>
    <n v="7"/>
    <s v="GEO1002"/>
    <s v="GEO1002"/>
    <x v="3"/>
    <s v="Q1 2021"/>
    <s v="Q1 2021"/>
    <x v="5"/>
  </r>
  <r>
    <x v="39"/>
    <x v="16"/>
    <n v="1283"/>
    <n v="7"/>
    <s v="GEO1001"/>
    <s v="GEO1001"/>
    <x v="1"/>
    <s v="Q1 2020"/>
    <s v="Q1 2020"/>
    <x v="0"/>
  </r>
  <r>
    <x v="39"/>
    <x v="17"/>
    <n v="1622"/>
    <n v="7"/>
    <s v="GEO1001"/>
    <s v="GEO1001"/>
    <x v="1"/>
    <s v="Q1 2020"/>
    <s v="Q1 2020"/>
    <x v="0"/>
  </r>
  <r>
    <x v="39"/>
    <x v="0"/>
    <n v="1628"/>
    <n v="7"/>
    <s v="GEO1001"/>
    <s v="GEO1001"/>
    <x v="1"/>
    <s v="Q1 2020"/>
    <s v="Q1 2020"/>
    <x v="0"/>
  </r>
  <r>
    <x v="39"/>
    <x v="1"/>
    <n v="2137"/>
    <n v="7"/>
    <s v="GEO1001"/>
    <s v="GEO1001"/>
    <x v="1"/>
    <s v="Q2 2020"/>
    <s v="Q2 2020"/>
    <x v="1"/>
  </r>
  <r>
    <x v="39"/>
    <x v="2"/>
    <n v="1795"/>
    <n v="7"/>
    <s v="GEO1001"/>
    <s v="GEO1001"/>
    <x v="1"/>
    <s v="Q2 2020"/>
    <s v="Q2 2020"/>
    <x v="1"/>
  </r>
  <r>
    <x v="39"/>
    <x v="3"/>
    <n v="1456"/>
    <n v="7"/>
    <s v="GEO1001"/>
    <s v="GEO1001"/>
    <x v="1"/>
    <s v="Q2 2020"/>
    <s v="Q2 2020"/>
    <x v="1"/>
  </r>
  <r>
    <x v="39"/>
    <x v="4"/>
    <n v="1112"/>
    <n v="7"/>
    <s v="GEO1001"/>
    <s v="GEO1001"/>
    <x v="1"/>
    <s v="Q3 2020"/>
    <s v="Q3 2020"/>
    <x v="2"/>
  </r>
  <r>
    <x v="39"/>
    <x v="5"/>
    <n v="1116"/>
    <n v="7"/>
    <s v="GEO1001"/>
    <s v="GEO1001"/>
    <x v="1"/>
    <s v="Q3 2020"/>
    <s v="Q3 2020"/>
    <x v="2"/>
  </r>
  <r>
    <x v="39"/>
    <x v="6"/>
    <n v="939"/>
    <n v="7"/>
    <s v="GEO1001"/>
    <s v="GEO1001"/>
    <x v="1"/>
    <s v="Q3 2020"/>
    <s v="Q3 2020"/>
    <x v="2"/>
  </r>
  <r>
    <x v="39"/>
    <x v="7"/>
    <n v="1282"/>
    <n v="7"/>
    <s v="GEO1001"/>
    <s v="GEO1001"/>
    <x v="1"/>
    <s v="Q4 2020"/>
    <s v="Q4 2020"/>
    <x v="3"/>
  </r>
  <r>
    <x v="39"/>
    <x v="8"/>
    <n v="1285"/>
    <n v="7"/>
    <s v="GEO1001"/>
    <s v="GEO1001"/>
    <x v="1"/>
    <s v="Q4 2020"/>
    <s v="Q4 2020"/>
    <x v="3"/>
  </r>
  <r>
    <x v="39"/>
    <x v="9"/>
    <n v="1452"/>
    <n v="7"/>
    <s v="GEO1001"/>
    <s v="GEO1001"/>
    <x v="1"/>
    <s v="Q4 2020"/>
    <s v="Q4 2020"/>
    <x v="3"/>
  </r>
  <r>
    <x v="39"/>
    <x v="10"/>
    <n v="1480"/>
    <n v="7"/>
    <s v="GEO1001"/>
    <s v="GEO1001"/>
    <x v="1"/>
    <s v="Q2 2021"/>
    <s v="Q2 2021"/>
    <x v="4"/>
  </r>
  <r>
    <x v="39"/>
    <x v="11"/>
    <n v="1869"/>
    <n v="7"/>
    <s v="GEO1001"/>
    <s v="GEO1001"/>
    <x v="1"/>
    <s v="Q2 2021"/>
    <s v="Q2 2021"/>
    <x v="4"/>
  </r>
  <r>
    <x v="39"/>
    <x v="12"/>
    <n v="2242"/>
    <n v="7"/>
    <s v="GEO1001"/>
    <s v="GEO1001"/>
    <x v="1"/>
    <s v="Q2 2021"/>
    <s v="Q2 2021"/>
    <x v="4"/>
  </r>
  <r>
    <x v="39"/>
    <x v="13"/>
    <n v="1655"/>
    <n v="7"/>
    <s v="GEO1001"/>
    <s v="GEO1001"/>
    <x v="1"/>
    <s v="Q1 2021"/>
    <s v="Q1 2021"/>
    <x v="5"/>
  </r>
  <r>
    <x v="39"/>
    <x v="14"/>
    <n v="1693"/>
    <n v="7"/>
    <s v="GEO1001"/>
    <s v="GEO1001"/>
    <x v="1"/>
    <s v="Q1 2021"/>
    <s v="Q1 2021"/>
    <x v="5"/>
  </r>
  <r>
    <x v="39"/>
    <x v="15"/>
    <n v="1275"/>
    <n v="7"/>
    <s v="GEO1001"/>
    <s v="GEO1001"/>
    <x v="1"/>
    <s v="Q1 2021"/>
    <s v="Q1 2021"/>
    <x v="5"/>
  </r>
  <r>
    <x v="40"/>
    <x v="16"/>
    <n v="1207"/>
    <n v="7"/>
    <s v="GEO1002"/>
    <s v="GEO1002"/>
    <x v="3"/>
    <s v="Q1 2020"/>
    <s v="Q1 2020"/>
    <x v="0"/>
  </r>
  <r>
    <x v="40"/>
    <x v="17"/>
    <n v="1530"/>
    <n v="7"/>
    <s v="GEO1002"/>
    <s v="GEO1002"/>
    <x v="3"/>
    <s v="Q1 2020"/>
    <s v="Q1 2020"/>
    <x v="0"/>
  </r>
  <r>
    <x v="40"/>
    <x v="0"/>
    <n v="1532"/>
    <n v="7"/>
    <s v="GEO1002"/>
    <s v="GEO1002"/>
    <x v="3"/>
    <s v="Q1 2020"/>
    <s v="Q1 2020"/>
    <x v="0"/>
  </r>
  <r>
    <x v="40"/>
    <x v="1"/>
    <n v="2014"/>
    <n v="7"/>
    <s v="GEO1002"/>
    <s v="GEO1002"/>
    <x v="3"/>
    <s v="Q2 2020"/>
    <s v="Q2 2020"/>
    <x v="1"/>
  </r>
  <r>
    <x v="40"/>
    <x v="2"/>
    <n v="1688"/>
    <n v="7"/>
    <s v="GEO1002"/>
    <s v="GEO1002"/>
    <x v="3"/>
    <s v="Q2 2020"/>
    <s v="Q2 2020"/>
    <x v="1"/>
  </r>
  <r>
    <x v="40"/>
    <x v="3"/>
    <n v="1368"/>
    <n v="7"/>
    <s v="GEO1002"/>
    <s v="GEO1002"/>
    <x v="3"/>
    <s v="Q2 2020"/>
    <s v="Q2 2020"/>
    <x v="1"/>
  </r>
  <r>
    <x v="40"/>
    <x v="4"/>
    <n v="1047"/>
    <n v="7"/>
    <s v="GEO1002"/>
    <s v="GEO1002"/>
    <x v="3"/>
    <s v="Q3 2020"/>
    <s v="Q3 2020"/>
    <x v="2"/>
  </r>
  <r>
    <x v="40"/>
    <x v="5"/>
    <n v="1050"/>
    <n v="7"/>
    <s v="GEO1002"/>
    <s v="GEO1002"/>
    <x v="3"/>
    <s v="Q3 2020"/>
    <s v="Q3 2020"/>
    <x v="2"/>
  </r>
  <r>
    <x v="40"/>
    <x v="6"/>
    <n v="890"/>
    <n v="7"/>
    <s v="GEO1002"/>
    <s v="GEO1002"/>
    <x v="3"/>
    <s v="Q3 2020"/>
    <s v="Q3 2020"/>
    <x v="2"/>
  </r>
  <r>
    <x v="40"/>
    <x v="7"/>
    <n v="1208"/>
    <n v="7"/>
    <s v="GEO1002"/>
    <s v="GEO1002"/>
    <x v="3"/>
    <s v="Q4 2020"/>
    <s v="Q4 2020"/>
    <x v="3"/>
  </r>
  <r>
    <x v="40"/>
    <x v="8"/>
    <n v="1205"/>
    <n v="7"/>
    <s v="GEO1002"/>
    <s v="GEO1002"/>
    <x v="3"/>
    <s v="Q4 2020"/>
    <s v="Q4 2020"/>
    <x v="3"/>
  </r>
  <r>
    <x v="40"/>
    <x v="9"/>
    <n v="1366"/>
    <n v="7"/>
    <s v="GEO1002"/>
    <s v="GEO1002"/>
    <x v="3"/>
    <s v="Q4 2020"/>
    <s v="Q4 2020"/>
    <x v="3"/>
  </r>
  <r>
    <x v="40"/>
    <x v="10"/>
    <n v="1397"/>
    <n v="7"/>
    <s v="GEO1002"/>
    <s v="GEO1002"/>
    <x v="3"/>
    <s v="Q2 2021"/>
    <s v="Q2 2021"/>
    <x v="4"/>
  </r>
  <r>
    <x v="40"/>
    <x v="11"/>
    <n v="1757"/>
    <n v="7"/>
    <s v="GEO1002"/>
    <s v="GEO1002"/>
    <x v="3"/>
    <s v="Q2 2021"/>
    <s v="Q2 2021"/>
    <x v="4"/>
  </r>
  <r>
    <x v="40"/>
    <x v="12"/>
    <n v="2092"/>
    <n v="7"/>
    <s v="GEO1002"/>
    <s v="GEO1002"/>
    <x v="3"/>
    <s v="Q2 2021"/>
    <s v="Q2 2021"/>
    <x v="4"/>
  </r>
  <r>
    <x v="40"/>
    <x v="13"/>
    <n v="1544"/>
    <n v="7"/>
    <s v="GEO1002"/>
    <s v="GEO1002"/>
    <x v="3"/>
    <s v="Q1 2021"/>
    <s v="Q1 2021"/>
    <x v="5"/>
  </r>
  <r>
    <x v="40"/>
    <x v="14"/>
    <n v="1547"/>
    <n v="7"/>
    <s v="GEO1002"/>
    <s v="GEO1002"/>
    <x v="3"/>
    <s v="Q1 2021"/>
    <s v="Q1 2021"/>
    <x v="5"/>
  </r>
  <r>
    <x v="40"/>
    <x v="15"/>
    <n v="1265"/>
    <n v="7"/>
    <s v="GEO1002"/>
    <s v="GEO1002"/>
    <x v="3"/>
    <s v="Q1 2021"/>
    <s v="Q1 2021"/>
    <x v="5"/>
  </r>
  <r>
    <x v="41"/>
    <x v="16"/>
    <n v="3405"/>
    <n v="7"/>
    <s v="GEO1004"/>
    <s v="GEO1004"/>
    <x v="0"/>
    <s v="Q1 2020"/>
    <s v="Q1 2020"/>
    <x v="0"/>
  </r>
  <r>
    <x v="41"/>
    <x v="17"/>
    <n v="3827"/>
    <n v="7"/>
    <s v="GEO1004"/>
    <s v="GEO1004"/>
    <x v="0"/>
    <s v="Q1 2020"/>
    <s v="Q1 2020"/>
    <x v="0"/>
  </r>
  <r>
    <x v="41"/>
    <x v="0"/>
    <n v="4248"/>
    <n v="7"/>
    <s v="GEO1004"/>
    <s v="GEO1004"/>
    <x v="0"/>
    <s v="Q1 2020"/>
    <s v="Q1 2020"/>
    <x v="0"/>
  </r>
  <r>
    <x v="41"/>
    <x v="1"/>
    <n v="5101"/>
    <n v="7"/>
    <s v="GEO1004"/>
    <s v="GEO1004"/>
    <x v="0"/>
    <s v="Q2 2020"/>
    <s v="Q2 2020"/>
    <x v="1"/>
  </r>
  <r>
    <x v="41"/>
    <x v="2"/>
    <n v="4675"/>
    <n v="7"/>
    <s v="GEO1004"/>
    <s v="GEO1004"/>
    <x v="0"/>
    <s v="Q2 2020"/>
    <s v="Q2 2020"/>
    <x v="1"/>
  </r>
  <r>
    <x v="41"/>
    <x v="3"/>
    <n v="3400"/>
    <n v="7"/>
    <s v="GEO1004"/>
    <s v="GEO1004"/>
    <x v="0"/>
    <s v="Q2 2020"/>
    <s v="Q2 2020"/>
    <x v="1"/>
  </r>
  <r>
    <x v="41"/>
    <x v="4"/>
    <n v="2976"/>
    <n v="7"/>
    <s v="GEO1004"/>
    <s v="GEO1004"/>
    <x v="0"/>
    <s v="Q3 2020"/>
    <s v="Q3 2020"/>
    <x v="2"/>
  </r>
  <r>
    <x v="41"/>
    <x v="5"/>
    <n v="2552"/>
    <n v="7"/>
    <s v="GEO1004"/>
    <s v="GEO1004"/>
    <x v="0"/>
    <s v="Q3 2020"/>
    <s v="Q3 2020"/>
    <x v="2"/>
  </r>
  <r>
    <x v="41"/>
    <x v="6"/>
    <n v="2550"/>
    <n v="7"/>
    <s v="GEO1004"/>
    <s v="GEO1004"/>
    <x v="0"/>
    <s v="Q3 2020"/>
    <s v="Q3 2020"/>
    <x v="2"/>
  </r>
  <r>
    <x v="41"/>
    <x v="7"/>
    <n v="2975"/>
    <n v="7"/>
    <s v="GEO1004"/>
    <s v="GEO1004"/>
    <x v="0"/>
    <s v="Q4 2020"/>
    <s v="Q4 2020"/>
    <x v="3"/>
  </r>
  <r>
    <x v="41"/>
    <x v="8"/>
    <n v="3399"/>
    <n v="7"/>
    <s v="GEO1004"/>
    <s v="GEO1004"/>
    <x v="0"/>
    <s v="Q4 2020"/>
    <s v="Q4 2020"/>
    <x v="3"/>
  </r>
  <r>
    <x v="41"/>
    <x v="9"/>
    <n v="3404"/>
    <n v="7"/>
    <s v="GEO1004"/>
    <s v="GEO1004"/>
    <x v="0"/>
    <s v="Q4 2020"/>
    <s v="Q4 2020"/>
    <x v="3"/>
  </r>
  <r>
    <x v="41"/>
    <x v="10"/>
    <n v="3501"/>
    <n v="7"/>
    <s v="GEO1004"/>
    <s v="GEO1004"/>
    <x v="0"/>
    <s v="Q2 2021"/>
    <s v="Q2 2021"/>
    <x v="4"/>
  </r>
  <r>
    <x v="41"/>
    <x v="11"/>
    <n v="4768"/>
    <n v="7"/>
    <s v="GEO1004"/>
    <s v="GEO1004"/>
    <x v="0"/>
    <s v="Q2 2021"/>
    <s v="Q2 2021"/>
    <x v="4"/>
  </r>
  <r>
    <x v="41"/>
    <x v="12"/>
    <n v="5254"/>
    <n v="7"/>
    <s v="GEO1004"/>
    <s v="GEO1004"/>
    <x v="0"/>
    <s v="Q2 2021"/>
    <s v="Q2 2021"/>
    <x v="4"/>
  </r>
  <r>
    <x v="41"/>
    <x v="13"/>
    <n v="4212"/>
    <n v="7"/>
    <s v="GEO1004"/>
    <s v="GEO1004"/>
    <x v="0"/>
    <s v="Q1 2021"/>
    <s v="Q1 2021"/>
    <x v="5"/>
  </r>
  <r>
    <x v="41"/>
    <x v="14"/>
    <n v="3808"/>
    <n v="7"/>
    <s v="GEO1004"/>
    <s v="GEO1004"/>
    <x v="0"/>
    <s v="Q1 2021"/>
    <s v="Q1 2021"/>
    <x v="5"/>
  </r>
  <r>
    <x v="41"/>
    <x v="15"/>
    <n v="3575"/>
    <n v="7"/>
    <s v="GEO1004"/>
    <s v="GEO1004"/>
    <x v="0"/>
    <s v="Q1 2021"/>
    <s v="Q1 2021"/>
    <x v="5"/>
  </r>
  <r>
    <x v="42"/>
    <x v="16"/>
    <n v="627"/>
    <n v="7"/>
    <s v="GEO1003"/>
    <s v="GEO1003"/>
    <x v="2"/>
    <s v="Q1 2020"/>
    <s v="Q1 2020"/>
    <x v="0"/>
  </r>
  <r>
    <x v="42"/>
    <x v="17"/>
    <n v="495"/>
    <n v="7"/>
    <s v="GEO1003"/>
    <s v="GEO1003"/>
    <x v="2"/>
    <s v="Q1 2020"/>
    <s v="Q1 2020"/>
    <x v="0"/>
  </r>
  <r>
    <x v="42"/>
    <x v="0"/>
    <n v="755"/>
    <n v="7"/>
    <s v="GEO1003"/>
    <s v="GEO1003"/>
    <x v="2"/>
    <s v="Q1 2020"/>
    <s v="Q1 2020"/>
    <x v="0"/>
  </r>
  <r>
    <x v="42"/>
    <x v="1"/>
    <n v="689"/>
    <n v="7"/>
    <s v="GEO1003"/>
    <s v="GEO1003"/>
    <x v="2"/>
    <s v="Q2 2020"/>
    <s v="Q2 2020"/>
    <x v="1"/>
  </r>
  <r>
    <x v="42"/>
    <x v="2"/>
    <n v="817"/>
    <n v="7"/>
    <s v="GEO1003"/>
    <s v="GEO1003"/>
    <x v="2"/>
    <s v="Q2 2020"/>
    <s v="Q2 2020"/>
    <x v="1"/>
  </r>
  <r>
    <x v="42"/>
    <x v="3"/>
    <n v="426"/>
    <n v="7"/>
    <s v="GEO1003"/>
    <s v="GEO1003"/>
    <x v="2"/>
    <s v="Q2 2020"/>
    <s v="Q2 2020"/>
    <x v="1"/>
  </r>
  <r>
    <x v="42"/>
    <x v="4"/>
    <n v="559"/>
    <n v="7"/>
    <s v="GEO1003"/>
    <s v="GEO1003"/>
    <x v="2"/>
    <s v="Q3 2020"/>
    <s v="Q3 2020"/>
    <x v="2"/>
  </r>
  <r>
    <x v="42"/>
    <x v="5"/>
    <n v="300"/>
    <n v="7"/>
    <s v="GEO1003"/>
    <s v="GEO1003"/>
    <x v="2"/>
    <s v="Q3 2020"/>
    <s v="Q3 2020"/>
    <x v="2"/>
  </r>
  <r>
    <x v="42"/>
    <x v="6"/>
    <n v="493"/>
    <n v="7"/>
    <s v="GEO1003"/>
    <s v="GEO1003"/>
    <x v="2"/>
    <s v="Q3 2020"/>
    <s v="Q3 2020"/>
    <x v="2"/>
  </r>
  <r>
    <x v="42"/>
    <x v="7"/>
    <n v="364"/>
    <n v="7"/>
    <s v="GEO1003"/>
    <s v="GEO1003"/>
    <x v="2"/>
    <s v="Q4 2020"/>
    <s v="Q4 2020"/>
    <x v="3"/>
  </r>
  <r>
    <x v="42"/>
    <x v="8"/>
    <n v="627"/>
    <n v="7"/>
    <s v="GEO1003"/>
    <s v="GEO1003"/>
    <x v="2"/>
    <s v="Q4 2020"/>
    <s v="Q4 2020"/>
    <x v="3"/>
  </r>
  <r>
    <x v="42"/>
    <x v="9"/>
    <n v="429"/>
    <n v="7"/>
    <s v="GEO1003"/>
    <s v="GEO1003"/>
    <x v="2"/>
    <s v="Q4 2020"/>
    <s v="Q4 2020"/>
    <x v="3"/>
  </r>
  <r>
    <x v="42"/>
    <x v="10"/>
    <n v="441"/>
    <n v="7"/>
    <s v="GEO1003"/>
    <s v="GEO1003"/>
    <x v="2"/>
    <s v="Q2 2021"/>
    <s v="Q2 2021"/>
    <x v="4"/>
  </r>
  <r>
    <x v="42"/>
    <x v="11"/>
    <n v="813"/>
    <n v="7"/>
    <s v="GEO1003"/>
    <s v="GEO1003"/>
    <x v="2"/>
    <s v="Q2 2021"/>
    <s v="Q2 2021"/>
    <x v="4"/>
  </r>
  <r>
    <x v="42"/>
    <x v="12"/>
    <n v="689"/>
    <n v="7"/>
    <s v="GEO1003"/>
    <s v="GEO1003"/>
    <x v="2"/>
    <s v="Q2 2021"/>
    <s v="Q2 2021"/>
    <x v="4"/>
  </r>
  <r>
    <x v="42"/>
    <x v="13"/>
    <n v="769"/>
    <n v="7"/>
    <s v="GEO1003"/>
    <s v="GEO1003"/>
    <x v="2"/>
    <s v="Q1 2021"/>
    <s v="Q1 2021"/>
    <x v="5"/>
  </r>
  <r>
    <x v="42"/>
    <x v="14"/>
    <n v="504"/>
    <n v="7"/>
    <s v="GEO1003"/>
    <s v="GEO1003"/>
    <x v="2"/>
    <s v="Q1 2021"/>
    <s v="Q1 2021"/>
    <x v="5"/>
  </r>
  <r>
    <x v="42"/>
    <x v="15"/>
    <n v="618"/>
    <n v="7"/>
    <s v="GEO1003"/>
    <s v="GEO1003"/>
    <x v="2"/>
    <s v="Q1 2021"/>
    <s v="Q1 2021"/>
    <x v="5"/>
  </r>
  <r>
    <x v="43"/>
    <x v="16"/>
    <n v="19825"/>
    <n v="7"/>
    <s v="GEO1003"/>
    <s v="GEO1003"/>
    <x v="2"/>
    <s v="Q1 2020"/>
    <s v="Q1 2020"/>
    <x v="0"/>
  </r>
  <r>
    <x v="43"/>
    <x v="17"/>
    <n v="28323"/>
    <n v="7"/>
    <s v="GEO1003"/>
    <s v="GEO1003"/>
    <x v="2"/>
    <s v="Q1 2020"/>
    <s v="Q1 2020"/>
    <x v="0"/>
  </r>
  <r>
    <x v="43"/>
    <x v="0"/>
    <n v="25490"/>
    <n v="7"/>
    <s v="GEO1003"/>
    <s v="GEO1003"/>
    <x v="2"/>
    <s v="Q1 2020"/>
    <s v="Q1 2020"/>
    <x v="0"/>
  </r>
  <r>
    <x v="43"/>
    <x v="1"/>
    <n v="36816"/>
    <n v="7"/>
    <s v="GEO1003"/>
    <s v="GEO1003"/>
    <x v="2"/>
    <s v="Q2 2020"/>
    <s v="Q2 2020"/>
    <x v="1"/>
  </r>
  <r>
    <x v="43"/>
    <x v="2"/>
    <n v="28322"/>
    <n v="7"/>
    <s v="GEO1003"/>
    <s v="GEO1003"/>
    <x v="2"/>
    <s v="Q2 2020"/>
    <s v="Q2 2020"/>
    <x v="1"/>
  </r>
  <r>
    <x v="43"/>
    <x v="3"/>
    <n v="25486"/>
    <n v="7"/>
    <s v="GEO1003"/>
    <s v="GEO1003"/>
    <x v="2"/>
    <s v="Q2 2020"/>
    <s v="Q2 2020"/>
    <x v="1"/>
  </r>
  <r>
    <x v="43"/>
    <x v="4"/>
    <n v="16995"/>
    <n v="7"/>
    <s v="GEO1003"/>
    <s v="GEO1003"/>
    <x v="2"/>
    <s v="Q3 2020"/>
    <s v="Q3 2020"/>
    <x v="2"/>
  </r>
  <r>
    <x v="43"/>
    <x v="5"/>
    <n v="19826"/>
    <n v="7"/>
    <s v="GEO1003"/>
    <s v="GEO1003"/>
    <x v="2"/>
    <s v="Q3 2020"/>
    <s v="Q3 2020"/>
    <x v="2"/>
  </r>
  <r>
    <x v="43"/>
    <x v="6"/>
    <n v="14163"/>
    <n v="7"/>
    <s v="GEO1003"/>
    <s v="GEO1003"/>
    <x v="2"/>
    <s v="Q3 2020"/>
    <s v="Q3 2020"/>
    <x v="2"/>
  </r>
  <r>
    <x v="43"/>
    <x v="7"/>
    <n v="22655"/>
    <n v="7"/>
    <s v="GEO1003"/>
    <s v="GEO1003"/>
    <x v="2"/>
    <s v="Q4 2020"/>
    <s v="Q4 2020"/>
    <x v="3"/>
  </r>
  <r>
    <x v="43"/>
    <x v="8"/>
    <n v="19822"/>
    <n v="7"/>
    <s v="GEO1003"/>
    <s v="GEO1003"/>
    <x v="2"/>
    <s v="Q4 2020"/>
    <s v="Q4 2020"/>
    <x v="3"/>
  </r>
  <r>
    <x v="43"/>
    <x v="9"/>
    <n v="25485"/>
    <n v="7"/>
    <s v="GEO1003"/>
    <s v="GEO1003"/>
    <x v="2"/>
    <s v="Q4 2020"/>
    <s v="Q4 2020"/>
    <x v="3"/>
  </r>
  <r>
    <x v="43"/>
    <x v="10"/>
    <n v="26509"/>
    <n v="7"/>
    <s v="GEO1003"/>
    <s v="GEO1003"/>
    <x v="2"/>
    <s v="Q2 2021"/>
    <s v="Q2 2021"/>
    <x v="4"/>
  </r>
  <r>
    <x v="43"/>
    <x v="11"/>
    <n v="28176"/>
    <n v="7"/>
    <s v="GEO1003"/>
    <s v="GEO1003"/>
    <x v="2"/>
    <s v="Q2 2021"/>
    <s v="Q2 2021"/>
    <x v="4"/>
  </r>
  <r>
    <x v="43"/>
    <x v="12"/>
    <n v="37182"/>
    <n v="7"/>
    <s v="GEO1003"/>
    <s v="GEO1003"/>
    <x v="2"/>
    <s v="Q2 2021"/>
    <s v="Q2 2021"/>
    <x v="4"/>
  </r>
  <r>
    <x v="43"/>
    <x v="13"/>
    <n v="25741"/>
    <n v="7"/>
    <s v="GEO1003"/>
    <s v="GEO1003"/>
    <x v="2"/>
    <s v="Q1 2021"/>
    <s v="Q1 2021"/>
    <x v="5"/>
  </r>
  <r>
    <x v="43"/>
    <x v="14"/>
    <n v="28605"/>
    <n v="7"/>
    <s v="GEO1003"/>
    <s v="GEO1003"/>
    <x v="2"/>
    <s v="Q1 2021"/>
    <s v="Q1 2021"/>
    <x v="5"/>
  </r>
  <r>
    <x v="43"/>
    <x v="15"/>
    <n v="20218"/>
    <n v="7"/>
    <s v="GEO1003"/>
    <s v="GEO1003"/>
    <x v="2"/>
    <s v="Q1 2021"/>
    <s v="Q1 2021"/>
    <x v="5"/>
  </r>
  <r>
    <x v="44"/>
    <x v="16"/>
    <n v="967"/>
    <n v="7"/>
    <s v="GEO1003"/>
    <s v="GEO1003"/>
    <x v="2"/>
    <s v="Q1 2020"/>
    <s v="Q1 2020"/>
    <x v="0"/>
  </r>
  <r>
    <x v="44"/>
    <x v="17"/>
    <n v="1088"/>
    <n v="7"/>
    <s v="GEO1003"/>
    <s v="GEO1003"/>
    <x v="2"/>
    <s v="Q1 2020"/>
    <s v="Q1 2020"/>
    <x v="0"/>
  </r>
  <r>
    <x v="44"/>
    <x v="0"/>
    <n v="1209"/>
    <n v="7"/>
    <s v="GEO1003"/>
    <s v="GEO1003"/>
    <x v="2"/>
    <s v="Q1 2020"/>
    <s v="Q1 2020"/>
    <x v="0"/>
  </r>
  <r>
    <x v="44"/>
    <x v="1"/>
    <n v="1449"/>
    <n v="7"/>
    <s v="GEO1003"/>
    <s v="GEO1003"/>
    <x v="2"/>
    <s v="Q2 2020"/>
    <s v="Q2 2020"/>
    <x v="1"/>
  </r>
  <r>
    <x v="44"/>
    <x v="2"/>
    <n v="1327"/>
    <n v="7"/>
    <s v="GEO1003"/>
    <s v="GEO1003"/>
    <x v="2"/>
    <s v="Q2 2020"/>
    <s v="Q2 2020"/>
    <x v="1"/>
  </r>
  <r>
    <x v="44"/>
    <x v="3"/>
    <n v="964"/>
    <n v="7"/>
    <s v="GEO1003"/>
    <s v="GEO1003"/>
    <x v="2"/>
    <s v="Q2 2020"/>
    <s v="Q2 2020"/>
    <x v="1"/>
  </r>
  <r>
    <x v="44"/>
    <x v="4"/>
    <n v="844"/>
    <n v="7"/>
    <s v="GEO1003"/>
    <s v="GEO1003"/>
    <x v="2"/>
    <s v="Q3 2020"/>
    <s v="Q3 2020"/>
    <x v="2"/>
  </r>
  <r>
    <x v="44"/>
    <x v="5"/>
    <n v="728"/>
    <n v="7"/>
    <s v="GEO1003"/>
    <s v="GEO1003"/>
    <x v="2"/>
    <s v="Q3 2020"/>
    <s v="Q3 2020"/>
    <x v="2"/>
  </r>
  <r>
    <x v="44"/>
    <x v="6"/>
    <n v="729"/>
    <n v="7"/>
    <s v="GEO1003"/>
    <s v="GEO1003"/>
    <x v="2"/>
    <s v="Q3 2020"/>
    <s v="Q3 2020"/>
    <x v="2"/>
  </r>
  <r>
    <x v="44"/>
    <x v="7"/>
    <n v="849"/>
    <n v="7"/>
    <s v="GEO1003"/>
    <s v="GEO1003"/>
    <x v="2"/>
    <s v="Q4 2020"/>
    <s v="Q4 2020"/>
    <x v="3"/>
  </r>
  <r>
    <x v="44"/>
    <x v="8"/>
    <n v="970"/>
    <n v="7"/>
    <s v="GEO1003"/>
    <s v="GEO1003"/>
    <x v="2"/>
    <s v="Q4 2020"/>
    <s v="Q4 2020"/>
    <x v="3"/>
  </r>
  <r>
    <x v="44"/>
    <x v="9"/>
    <n v="965"/>
    <n v="7"/>
    <s v="GEO1003"/>
    <s v="GEO1003"/>
    <x v="2"/>
    <s v="Q4 2020"/>
    <s v="Q4 2020"/>
    <x v="3"/>
  </r>
  <r>
    <x v="44"/>
    <x v="10"/>
    <n v="985"/>
    <n v="7"/>
    <s v="GEO1003"/>
    <s v="GEO1003"/>
    <x v="2"/>
    <s v="Q2 2021"/>
    <s v="Q2 2021"/>
    <x v="4"/>
  </r>
  <r>
    <x v="44"/>
    <x v="11"/>
    <n v="1318"/>
    <n v="7"/>
    <s v="GEO1003"/>
    <s v="GEO1003"/>
    <x v="2"/>
    <s v="Q2 2021"/>
    <s v="Q2 2021"/>
    <x v="4"/>
  </r>
  <r>
    <x v="44"/>
    <x v="12"/>
    <n v="1435"/>
    <n v="7"/>
    <s v="GEO1003"/>
    <s v="GEO1003"/>
    <x v="2"/>
    <s v="Q2 2021"/>
    <s v="Q2 2021"/>
    <x v="4"/>
  </r>
  <r>
    <x v="44"/>
    <x v="13"/>
    <n v="1221"/>
    <n v="7"/>
    <s v="GEO1003"/>
    <s v="GEO1003"/>
    <x v="2"/>
    <s v="Q1 2021"/>
    <s v="Q1 2021"/>
    <x v="5"/>
  </r>
  <r>
    <x v="44"/>
    <x v="14"/>
    <n v="1076"/>
    <n v="7"/>
    <s v="GEO1003"/>
    <s v="GEO1003"/>
    <x v="2"/>
    <s v="Q1 2021"/>
    <s v="Q1 2021"/>
    <x v="5"/>
  </r>
  <r>
    <x v="44"/>
    <x v="15"/>
    <n v="998"/>
    <n v="7"/>
    <s v="GEO1003"/>
    <s v="GEO1003"/>
    <x v="2"/>
    <s v="Q1 2021"/>
    <s v="Q1 2021"/>
    <x v="5"/>
  </r>
  <r>
    <x v="45"/>
    <x v="16"/>
    <n v="82"/>
    <n v="7"/>
    <s v="GEO1003"/>
    <s v="GEO1003"/>
    <x v="2"/>
    <s v="Q1 2020"/>
    <s v="Q1 2020"/>
    <x v="0"/>
  </r>
  <r>
    <x v="45"/>
    <x v="17"/>
    <n v="101"/>
    <n v="7"/>
    <s v="GEO1003"/>
    <s v="GEO1003"/>
    <x v="2"/>
    <s v="Q1 2020"/>
    <s v="Q1 2020"/>
    <x v="0"/>
  </r>
  <r>
    <x v="45"/>
    <x v="0"/>
    <n v="102"/>
    <n v="7"/>
    <s v="GEO1003"/>
    <s v="GEO1003"/>
    <x v="2"/>
    <s v="Q1 2020"/>
    <s v="Q1 2020"/>
    <x v="0"/>
  </r>
  <r>
    <x v="45"/>
    <x v="1"/>
    <n v="126"/>
    <n v="7"/>
    <s v="GEO1003"/>
    <s v="GEO1003"/>
    <x v="2"/>
    <s v="Q2 2020"/>
    <s v="Q2 2020"/>
    <x v="1"/>
  </r>
  <r>
    <x v="45"/>
    <x v="2"/>
    <n v="108"/>
    <n v="7"/>
    <s v="GEO1003"/>
    <s v="GEO1003"/>
    <x v="2"/>
    <s v="Q2 2020"/>
    <s v="Q2 2020"/>
    <x v="1"/>
  </r>
  <r>
    <x v="45"/>
    <x v="3"/>
    <n v="88"/>
    <n v="7"/>
    <s v="GEO1003"/>
    <s v="GEO1003"/>
    <x v="2"/>
    <s v="Q2 2020"/>
    <s v="Q2 2020"/>
    <x v="1"/>
  </r>
  <r>
    <x v="45"/>
    <x v="4"/>
    <n v="68"/>
    <n v="7"/>
    <s v="GEO1003"/>
    <s v="GEO1003"/>
    <x v="2"/>
    <s v="Q3 2020"/>
    <s v="Q3 2020"/>
    <x v="2"/>
  </r>
  <r>
    <x v="45"/>
    <x v="5"/>
    <n v="70"/>
    <n v="7"/>
    <s v="GEO1003"/>
    <s v="GEO1003"/>
    <x v="2"/>
    <s v="Q3 2020"/>
    <s v="Q3 2020"/>
    <x v="2"/>
  </r>
  <r>
    <x v="45"/>
    <x v="6"/>
    <n v="58"/>
    <n v="7"/>
    <s v="GEO1003"/>
    <s v="GEO1003"/>
    <x v="2"/>
    <s v="Q3 2020"/>
    <s v="Q3 2020"/>
    <x v="2"/>
  </r>
  <r>
    <x v="45"/>
    <x v="7"/>
    <n v="76"/>
    <n v="7"/>
    <s v="GEO1003"/>
    <s v="GEO1003"/>
    <x v="2"/>
    <s v="Q4 2020"/>
    <s v="Q4 2020"/>
    <x v="3"/>
  </r>
  <r>
    <x v="45"/>
    <x v="8"/>
    <n v="81"/>
    <n v="7"/>
    <s v="GEO1003"/>
    <s v="GEO1003"/>
    <x v="2"/>
    <s v="Q4 2020"/>
    <s v="Q4 2020"/>
    <x v="3"/>
  </r>
  <r>
    <x v="45"/>
    <x v="9"/>
    <n v="88"/>
    <n v="7"/>
    <s v="GEO1003"/>
    <s v="GEO1003"/>
    <x v="2"/>
    <s v="Q4 2020"/>
    <s v="Q4 2020"/>
    <x v="3"/>
  </r>
  <r>
    <x v="45"/>
    <x v="10"/>
    <n v="91"/>
    <n v="7"/>
    <s v="GEO1003"/>
    <s v="GEO1003"/>
    <x v="2"/>
    <s v="Q2 2021"/>
    <s v="Q2 2021"/>
    <x v="4"/>
  </r>
  <r>
    <x v="45"/>
    <x v="11"/>
    <n v="109"/>
    <n v="7"/>
    <s v="GEO1003"/>
    <s v="GEO1003"/>
    <x v="2"/>
    <s v="Q2 2021"/>
    <s v="Q2 2021"/>
    <x v="4"/>
  </r>
  <r>
    <x v="45"/>
    <x v="12"/>
    <n v="130"/>
    <n v="7"/>
    <s v="GEO1003"/>
    <s v="GEO1003"/>
    <x v="2"/>
    <s v="Q2 2021"/>
    <s v="Q2 2021"/>
    <x v="4"/>
  </r>
  <r>
    <x v="45"/>
    <x v="13"/>
    <n v="105"/>
    <n v="7"/>
    <s v="GEO1003"/>
    <s v="GEO1003"/>
    <x v="2"/>
    <s v="Q1 2021"/>
    <s v="Q1 2021"/>
    <x v="5"/>
  </r>
  <r>
    <x v="45"/>
    <x v="14"/>
    <n v="98"/>
    <n v="7"/>
    <s v="GEO1003"/>
    <s v="GEO1003"/>
    <x v="2"/>
    <s v="Q1 2021"/>
    <s v="Q1 2021"/>
    <x v="5"/>
  </r>
  <r>
    <x v="45"/>
    <x v="15"/>
    <n v="77"/>
    <n v="7"/>
    <s v="GEO1003"/>
    <s v="GEO1003"/>
    <x v="2"/>
    <s v="Q1 2021"/>
    <s v="Q1 2021"/>
    <x v="5"/>
  </r>
  <r>
    <x v="46"/>
    <x v="16"/>
    <n v="568"/>
    <n v="7"/>
    <s v="GEO1001"/>
    <s v="GEO1001"/>
    <x v="1"/>
    <s v="Q1 2020"/>
    <s v="Q1 2020"/>
    <x v="0"/>
  </r>
  <r>
    <x v="46"/>
    <x v="17"/>
    <n v="636"/>
    <n v="7"/>
    <s v="GEO1001"/>
    <s v="GEO1001"/>
    <x v="1"/>
    <s v="Q1 2020"/>
    <s v="Q1 2020"/>
    <x v="0"/>
  </r>
  <r>
    <x v="46"/>
    <x v="0"/>
    <n v="707"/>
    <n v="7"/>
    <s v="GEO1001"/>
    <s v="GEO1001"/>
    <x v="1"/>
    <s v="Q1 2020"/>
    <s v="Q1 2020"/>
    <x v="0"/>
  </r>
  <r>
    <x v="46"/>
    <x v="1"/>
    <n v="849"/>
    <n v="7"/>
    <s v="GEO1001"/>
    <s v="GEO1001"/>
    <x v="1"/>
    <s v="Q2 2020"/>
    <s v="Q2 2020"/>
    <x v="1"/>
  </r>
  <r>
    <x v="46"/>
    <x v="2"/>
    <n v="779"/>
    <n v="7"/>
    <s v="GEO1001"/>
    <s v="GEO1001"/>
    <x v="1"/>
    <s v="Q2 2020"/>
    <s v="Q2 2020"/>
    <x v="1"/>
  </r>
  <r>
    <x v="46"/>
    <x v="3"/>
    <n v="566"/>
    <n v="7"/>
    <s v="GEO1001"/>
    <s v="GEO1001"/>
    <x v="1"/>
    <s v="Q2 2020"/>
    <s v="Q2 2020"/>
    <x v="1"/>
  </r>
  <r>
    <x v="46"/>
    <x v="4"/>
    <n v="498"/>
    <n v="7"/>
    <s v="GEO1001"/>
    <s v="GEO1001"/>
    <x v="1"/>
    <s v="Q3 2020"/>
    <s v="Q3 2020"/>
    <x v="2"/>
  </r>
  <r>
    <x v="46"/>
    <x v="5"/>
    <n v="426"/>
    <n v="7"/>
    <s v="GEO1001"/>
    <s v="GEO1001"/>
    <x v="1"/>
    <s v="Q3 2020"/>
    <s v="Q3 2020"/>
    <x v="2"/>
  </r>
  <r>
    <x v="46"/>
    <x v="6"/>
    <n v="423"/>
    <n v="7"/>
    <s v="GEO1001"/>
    <s v="GEO1001"/>
    <x v="1"/>
    <s v="Q3 2020"/>
    <s v="Q3 2020"/>
    <x v="2"/>
  </r>
  <r>
    <x v="46"/>
    <x v="7"/>
    <n v="495"/>
    <n v="7"/>
    <s v="GEO1001"/>
    <s v="GEO1001"/>
    <x v="1"/>
    <s v="Q4 2020"/>
    <s v="Q4 2020"/>
    <x v="3"/>
  </r>
  <r>
    <x v="46"/>
    <x v="8"/>
    <n v="569"/>
    <n v="7"/>
    <s v="GEO1001"/>
    <s v="GEO1001"/>
    <x v="1"/>
    <s v="Q4 2020"/>
    <s v="Q4 2020"/>
    <x v="3"/>
  </r>
  <r>
    <x v="46"/>
    <x v="9"/>
    <n v="567"/>
    <n v="7"/>
    <s v="GEO1001"/>
    <s v="GEO1001"/>
    <x v="1"/>
    <s v="Q4 2020"/>
    <s v="Q4 2020"/>
    <x v="3"/>
  </r>
  <r>
    <x v="46"/>
    <x v="10"/>
    <n v="563"/>
    <n v="7"/>
    <s v="GEO1001"/>
    <s v="GEO1001"/>
    <x v="1"/>
    <s v="Q2 2021"/>
    <s v="Q2 2021"/>
    <x v="4"/>
  </r>
  <r>
    <x v="46"/>
    <x v="11"/>
    <n v="789"/>
    <n v="7"/>
    <s v="GEO1001"/>
    <s v="GEO1001"/>
    <x v="1"/>
    <s v="Q2 2021"/>
    <s v="Q2 2021"/>
    <x v="4"/>
  </r>
  <r>
    <x v="46"/>
    <x v="12"/>
    <n v="862"/>
    <n v="7"/>
    <s v="GEO1001"/>
    <s v="GEO1001"/>
    <x v="1"/>
    <s v="Q2 2021"/>
    <s v="Q2 2021"/>
    <x v="4"/>
  </r>
  <r>
    <x v="46"/>
    <x v="13"/>
    <n v="702"/>
    <n v="7"/>
    <s v="GEO1001"/>
    <s v="GEO1001"/>
    <x v="1"/>
    <s v="Q1 2021"/>
    <s v="Q1 2021"/>
    <x v="5"/>
  </r>
  <r>
    <x v="46"/>
    <x v="14"/>
    <n v="652"/>
    <n v="7"/>
    <s v="GEO1001"/>
    <s v="GEO1001"/>
    <x v="1"/>
    <s v="Q1 2021"/>
    <s v="Q1 2021"/>
    <x v="5"/>
  </r>
  <r>
    <x v="46"/>
    <x v="15"/>
    <n v="557"/>
    <n v="7"/>
    <s v="GEO1001"/>
    <s v="GEO1001"/>
    <x v="1"/>
    <s v="Q1 2021"/>
    <s v="Q1 2021"/>
    <x v="5"/>
  </r>
  <r>
    <x v="47"/>
    <x v="16"/>
    <n v="902"/>
    <n v="7"/>
    <s v="GEO1002"/>
    <s v="GEO1002"/>
    <x v="3"/>
    <s v="Q1 2020"/>
    <s v="Q1 2020"/>
    <x v="0"/>
  </r>
  <r>
    <x v="47"/>
    <x v="17"/>
    <n v="897"/>
    <n v="7"/>
    <s v="GEO1002"/>
    <s v="GEO1002"/>
    <x v="3"/>
    <s v="Q1 2020"/>
    <s v="Q1 2020"/>
    <x v="0"/>
  </r>
  <r>
    <x v="47"/>
    <x v="0"/>
    <n v="1112"/>
    <n v="7"/>
    <s v="GEO1002"/>
    <s v="GEO1002"/>
    <x v="3"/>
    <s v="Q1 2020"/>
    <s v="Q1 2020"/>
    <x v="0"/>
  </r>
  <r>
    <x v="47"/>
    <x v="1"/>
    <n v="1214"/>
    <n v="7"/>
    <s v="GEO1002"/>
    <s v="GEO1002"/>
    <x v="3"/>
    <s v="Q2 2020"/>
    <s v="Q2 2020"/>
    <x v="1"/>
  </r>
  <r>
    <x v="47"/>
    <x v="2"/>
    <n v="1219"/>
    <n v="7"/>
    <s v="GEO1002"/>
    <s v="GEO1002"/>
    <x v="3"/>
    <s v="Q2 2020"/>
    <s v="Q2 2020"/>
    <x v="1"/>
  </r>
  <r>
    <x v="47"/>
    <x v="3"/>
    <n v="795"/>
    <n v="7"/>
    <s v="GEO1002"/>
    <s v="GEO1002"/>
    <x v="3"/>
    <s v="Q2 2020"/>
    <s v="Q2 2020"/>
    <x v="1"/>
  </r>
  <r>
    <x v="47"/>
    <x v="4"/>
    <n v="794"/>
    <n v="7"/>
    <s v="GEO1002"/>
    <s v="GEO1002"/>
    <x v="3"/>
    <s v="Q3 2020"/>
    <s v="Q3 2020"/>
    <x v="2"/>
  </r>
  <r>
    <x v="47"/>
    <x v="5"/>
    <n v="581"/>
    <n v="7"/>
    <s v="GEO1002"/>
    <s v="GEO1002"/>
    <x v="3"/>
    <s v="Q3 2020"/>
    <s v="Q3 2020"/>
    <x v="2"/>
  </r>
  <r>
    <x v="47"/>
    <x v="6"/>
    <n v="690"/>
    <n v="7"/>
    <s v="GEO1002"/>
    <s v="GEO1002"/>
    <x v="3"/>
    <s v="Q3 2020"/>
    <s v="Q3 2020"/>
    <x v="2"/>
  </r>
  <r>
    <x v="47"/>
    <x v="7"/>
    <n v="690"/>
    <n v="7"/>
    <s v="GEO1002"/>
    <s v="GEO1002"/>
    <x v="3"/>
    <s v="Q4 2020"/>
    <s v="Q4 2020"/>
    <x v="3"/>
  </r>
  <r>
    <x v="47"/>
    <x v="8"/>
    <n v="899"/>
    <n v="7"/>
    <s v="GEO1002"/>
    <s v="GEO1002"/>
    <x v="3"/>
    <s v="Q4 2020"/>
    <s v="Q4 2020"/>
    <x v="3"/>
  </r>
  <r>
    <x v="47"/>
    <x v="9"/>
    <n v="793"/>
    <n v="7"/>
    <s v="GEO1002"/>
    <s v="GEO1002"/>
    <x v="3"/>
    <s v="Q4 2020"/>
    <s v="Q4 2020"/>
    <x v="3"/>
  </r>
  <r>
    <x v="47"/>
    <x v="10"/>
    <n v="820"/>
    <n v="7"/>
    <s v="GEO1002"/>
    <s v="GEO1002"/>
    <x v="3"/>
    <s v="Q2 2021"/>
    <s v="Q2 2021"/>
    <x v="4"/>
  </r>
  <r>
    <x v="47"/>
    <x v="11"/>
    <n v="1231"/>
    <n v="7"/>
    <s v="GEO1002"/>
    <s v="GEO1002"/>
    <x v="3"/>
    <s v="Q2 2021"/>
    <s v="Q2 2021"/>
    <x v="4"/>
  </r>
  <r>
    <x v="47"/>
    <x v="12"/>
    <n v="1204"/>
    <n v="7"/>
    <s v="GEO1002"/>
    <s v="GEO1002"/>
    <x v="3"/>
    <s v="Q2 2021"/>
    <s v="Q2 2021"/>
    <x v="4"/>
  </r>
  <r>
    <x v="47"/>
    <x v="13"/>
    <n v="1120"/>
    <n v="7"/>
    <s v="GEO1002"/>
    <s v="GEO1002"/>
    <x v="3"/>
    <s v="Q1 2021"/>
    <s v="Q1 2021"/>
    <x v="5"/>
  </r>
  <r>
    <x v="47"/>
    <x v="14"/>
    <n v="945"/>
    <n v="7"/>
    <s v="GEO1002"/>
    <s v="GEO1002"/>
    <x v="3"/>
    <s v="Q1 2021"/>
    <s v="Q1 2021"/>
    <x v="5"/>
  </r>
  <r>
    <x v="47"/>
    <x v="15"/>
    <n v="936"/>
    <n v="7"/>
    <s v="GEO1002"/>
    <s v="GEO1002"/>
    <x v="3"/>
    <s v="Q1 2021"/>
    <s v="Q1 2021"/>
    <x v="5"/>
  </r>
  <r>
    <x v="48"/>
    <x v="16"/>
    <n v="1244"/>
    <n v="7"/>
    <s v="GEO1002"/>
    <s v="GEO1002"/>
    <x v="3"/>
    <s v="Q1 2020"/>
    <s v="Q1 2020"/>
    <x v="0"/>
  </r>
  <r>
    <x v="48"/>
    <x v="17"/>
    <n v="1240"/>
    <n v="7"/>
    <s v="GEO1002"/>
    <s v="GEO1002"/>
    <x v="3"/>
    <s v="Q1 2020"/>
    <s v="Q1 2020"/>
    <x v="0"/>
  </r>
  <r>
    <x v="48"/>
    <x v="0"/>
    <n v="1534"/>
    <n v="7"/>
    <s v="GEO1002"/>
    <s v="GEO1002"/>
    <x v="3"/>
    <s v="Q1 2020"/>
    <s v="Q1 2020"/>
    <x v="0"/>
  </r>
  <r>
    <x v="48"/>
    <x v="1"/>
    <n v="1675"/>
    <n v="7"/>
    <s v="GEO1002"/>
    <s v="GEO1002"/>
    <x v="3"/>
    <s v="Q2 2020"/>
    <s v="Q2 2020"/>
    <x v="1"/>
  </r>
  <r>
    <x v="48"/>
    <x v="2"/>
    <n v="1680"/>
    <n v="7"/>
    <s v="GEO1002"/>
    <s v="GEO1002"/>
    <x v="3"/>
    <s v="Q2 2020"/>
    <s v="Q2 2020"/>
    <x v="1"/>
  </r>
  <r>
    <x v="48"/>
    <x v="3"/>
    <n v="1094"/>
    <n v="7"/>
    <s v="GEO1002"/>
    <s v="GEO1002"/>
    <x v="3"/>
    <s v="Q2 2020"/>
    <s v="Q2 2020"/>
    <x v="1"/>
  </r>
  <r>
    <x v="48"/>
    <x v="4"/>
    <n v="1095"/>
    <n v="7"/>
    <s v="GEO1002"/>
    <s v="GEO1002"/>
    <x v="3"/>
    <s v="Q3 2020"/>
    <s v="Q3 2020"/>
    <x v="2"/>
  </r>
  <r>
    <x v="48"/>
    <x v="5"/>
    <n v="807"/>
    <n v="7"/>
    <s v="GEO1002"/>
    <s v="GEO1002"/>
    <x v="3"/>
    <s v="Q3 2020"/>
    <s v="Q3 2020"/>
    <x v="2"/>
  </r>
  <r>
    <x v="48"/>
    <x v="6"/>
    <n v="950"/>
    <n v="7"/>
    <s v="GEO1002"/>
    <s v="GEO1002"/>
    <x v="3"/>
    <s v="Q3 2020"/>
    <s v="Q3 2020"/>
    <x v="2"/>
  </r>
  <r>
    <x v="48"/>
    <x v="7"/>
    <n v="947"/>
    <n v="7"/>
    <s v="GEO1002"/>
    <s v="GEO1002"/>
    <x v="3"/>
    <s v="Q4 2020"/>
    <s v="Q4 2020"/>
    <x v="3"/>
  </r>
  <r>
    <x v="48"/>
    <x v="8"/>
    <n v="1239"/>
    <n v="7"/>
    <s v="GEO1002"/>
    <s v="GEO1002"/>
    <x v="3"/>
    <s v="Q4 2020"/>
    <s v="Q4 2020"/>
    <x v="3"/>
  </r>
  <r>
    <x v="48"/>
    <x v="9"/>
    <n v="1092"/>
    <n v="7"/>
    <s v="GEO1002"/>
    <s v="GEO1002"/>
    <x v="3"/>
    <s v="Q4 2020"/>
    <s v="Q4 2020"/>
    <x v="3"/>
  </r>
  <r>
    <x v="48"/>
    <x v="10"/>
    <n v="1153"/>
    <n v="7"/>
    <s v="GEO1002"/>
    <s v="GEO1002"/>
    <x v="3"/>
    <s v="Q2 2021"/>
    <s v="Q2 2021"/>
    <x v="4"/>
  </r>
  <r>
    <x v="48"/>
    <x v="11"/>
    <n v="1659"/>
    <n v="7"/>
    <s v="GEO1002"/>
    <s v="GEO1002"/>
    <x v="3"/>
    <s v="Q2 2021"/>
    <s v="Q2 2021"/>
    <x v="4"/>
  </r>
  <r>
    <x v="48"/>
    <x v="12"/>
    <n v="1710"/>
    <n v="7"/>
    <s v="GEO1002"/>
    <s v="GEO1002"/>
    <x v="3"/>
    <s v="Q2 2021"/>
    <s v="Q2 2021"/>
    <x v="4"/>
  </r>
  <r>
    <x v="48"/>
    <x v="13"/>
    <n v="1546"/>
    <n v="7"/>
    <s v="GEO1002"/>
    <s v="GEO1002"/>
    <x v="3"/>
    <s v="Q1 2021"/>
    <s v="Q1 2021"/>
    <x v="5"/>
  </r>
  <r>
    <x v="48"/>
    <x v="14"/>
    <n v="1289"/>
    <n v="7"/>
    <s v="GEO1002"/>
    <s v="GEO1002"/>
    <x v="3"/>
    <s v="Q1 2021"/>
    <s v="Q1 2021"/>
    <x v="5"/>
  </r>
  <r>
    <x v="48"/>
    <x v="15"/>
    <n v="1236"/>
    <n v="7"/>
    <s v="GEO1002"/>
    <s v="GEO1002"/>
    <x v="3"/>
    <s v="Q1 2021"/>
    <s v="Q1 2021"/>
    <x v="5"/>
  </r>
  <r>
    <x v="49"/>
    <x v="16"/>
    <n v="1362"/>
    <n v="7"/>
    <s v="GEO1001"/>
    <s v="GEO1001"/>
    <x v="1"/>
    <s v="Q1 2020"/>
    <s v="Q1 2020"/>
    <x v="0"/>
  </r>
  <r>
    <x v="49"/>
    <x v="17"/>
    <n v="1719"/>
    <n v="7"/>
    <s v="GEO1001"/>
    <s v="GEO1001"/>
    <x v="1"/>
    <s v="Q1 2020"/>
    <s v="Q1 2020"/>
    <x v="0"/>
  </r>
  <r>
    <x v="49"/>
    <x v="0"/>
    <n v="1717"/>
    <n v="7"/>
    <s v="GEO1001"/>
    <s v="GEO1001"/>
    <x v="1"/>
    <s v="Q1 2020"/>
    <s v="Q1 2020"/>
    <x v="0"/>
  </r>
  <r>
    <x v="49"/>
    <x v="1"/>
    <n v="2259"/>
    <n v="7"/>
    <s v="GEO1001"/>
    <s v="GEO1001"/>
    <x v="1"/>
    <s v="Q2 2020"/>
    <s v="Q2 2020"/>
    <x v="1"/>
  </r>
  <r>
    <x v="49"/>
    <x v="2"/>
    <n v="1898"/>
    <n v="7"/>
    <s v="GEO1001"/>
    <s v="GEO1001"/>
    <x v="1"/>
    <s v="Q2 2020"/>
    <s v="Q2 2020"/>
    <x v="1"/>
  </r>
  <r>
    <x v="49"/>
    <x v="3"/>
    <n v="1539"/>
    <n v="7"/>
    <s v="GEO1001"/>
    <s v="GEO1001"/>
    <x v="1"/>
    <s v="Q2 2020"/>
    <s v="Q2 2020"/>
    <x v="1"/>
  </r>
  <r>
    <x v="49"/>
    <x v="4"/>
    <n v="1180"/>
    <n v="7"/>
    <s v="GEO1001"/>
    <s v="GEO1001"/>
    <x v="1"/>
    <s v="Q3 2020"/>
    <s v="Q3 2020"/>
    <x v="2"/>
  </r>
  <r>
    <x v="49"/>
    <x v="5"/>
    <n v="1175"/>
    <n v="7"/>
    <s v="GEO1001"/>
    <s v="GEO1001"/>
    <x v="1"/>
    <s v="Q3 2020"/>
    <s v="Q3 2020"/>
    <x v="2"/>
  </r>
  <r>
    <x v="49"/>
    <x v="6"/>
    <n v="999"/>
    <n v="7"/>
    <s v="GEO1001"/>
    <s v="GEO1001"/>
    <x v="1"/>
    <s v="Q3 2020"/>
    <s v="Q3 2020"/>
    <x v="2"/>
  </r>
  <r>
    <x v="49"/>
    <x v="7"/>
    <n v="1361"/>
    <n v="7"/>
    <s v="GEO1001"/>
    <s v="GEO1001"/>
    <x v="1"/>
    <s v="Q4 2020"/>
    <s v="Q4 2020"/>
    <x v="3"/>
  </r>
  <r>
    <x v="49"/>
    <x v="8"/>
    <n v="1358"/>
    <n v="7"/>
    <s v="GEO1001"/>
    <s v="GEO1001"/>
    <x v="1"/>
    <s v="Q4 2020"/>
    <s v="Q4 2020"/>
    <x v="3"/>
  </r>
  <r>
    <x v="49"/>
    <x v="9"/>
    <n v="1542"/>
    <n v="7"/>
    <s v="GEO1001"/>
    <s v="GEO1001"/>
    <x v="1"/>
    <s v="Q4 2020"/>
    <s v="Q4 2020"/>
    <x v="3"/>
  </r>
  <r>
    <x v="49"/>
    <x v="10"/>
    <n v="1553"/>
    <n v="7"/>
    <s v="GEO1001"/>
    <s v="GEO1001"/>
    <x v="1"/>
    <s v="Q2 2021"/>
    <s v="Q2 2021"/>
    <x v="4"/>
  </r>
  <r>
    <x v="49"/>
    <x v="11"/>
    <n v="1998"/>
    <n v="7"/>
    <s v="GEO1001"/>
    <s v="GEO1001"/>
    <x v="1"/>
    <s v="Q2 2021"/>
    <s v="Q2 2021"/>
    <x v="4"/>
  </r>
  <r>
    <x v="49"/>
    <x v="12"/>
    <n v="2309"/>
    <n v="7"/>
    <s v="GEO1001"/>
    <s v="GEO1001"/>
    <x v="1"/>
    <s v="Q2 2021"/>
    <s v="Q2 2021"/>
    <x v="4"/>
  </r>
  <r>
    <x v="49"/>
    <x v="13"/>
    <n v="1701"/>
    <n v="7"/>
    <s v="GEO1001"/>
    <s v="GEO1001"/>
    <x v="1"/>
    <s v="Q1 2021"/>
    <s v="Q1 2021"/>
    <x v="5"/>
  </r>
  <r>
    <x v="49"/>
    <x v="14"/>
    <n v="1790"/>
    <n v="7"/>
    <s v="GEO1001"/>
    <s v="GEO1001"/>
    <x v="1"/>
    <s v="Q1 2021"/>
    <s v="Q1 2021"/>
    <x v="5"/>
  </r>
  <r>
    <x v="49"/>
    <x v="15"/>
    <n v="1353"/>
    <n v="7"/>
    <s v="GEO1001"/>
    <s v="GEO1001"/>
    <x v="1"/>
    <s v="Q1 2021"/>
    <s v="Q1 2021"/>
    <x v="5"/>
  </r>
  <r>
    <x v="50"/>
    <x v="16"/>
    <n v="28034"/>
    <n v="7"/>
    <s v="GEO1001"/>
    <s v="GEO1001"/>
    <x v="1"/>
    <s v="Q1 2020"/>
    <s v="Q1 2020"/>
    <x v="0"/>
  </r>
  <r>
    <x v="50"/>
    <x v="17"/>
    <n v="24922"/>
    <n v="7"/>
    <s v="GEO1001"/>
    <s v="GEO1001"/>
    <x v="1"/>
    <s v="Q1 2020"/>
    <s v="Q1 2020"/>
    <x v="0"/>
  </r>
  <r>
    <x v="50"/>
    <x v="0"/>
    <n v="34268"/>
    <n v="7"/>
    <s v="GEO1001"/>
    <s v="GEO1001"/>
    <x v="1"/>
    <s v="Q1 2020"/>
    <s v="Q1 2020"/>
    <x v="0"/>
  </r>
  <r>
    <x v="50"/>
    <x v="1"/>
    <n v="34268"/>
    <n v="7"/>
    <s v="GEO1001"/>
    <s v="GEO1001"/>
    <x v="1"/>
    <s v="Q2 2020"/>
    <s v="Q2 2020"/>
    <x v="1"/>
  </r>
  <r>
    <x v="50"/>
    <x v="2"/>
    <n v="37380"/>
    <n v="7"/>
    <s v="GEO1001"/>
    <s v="GEO1001"/>
    <x v="1"/>
    <s v="Q2 2020"/>
    <s v="Q2 2020"/>
    <x v="1"/>
  </r>
  <r>
    <x v="50"/>
    <x v="3"/>
    <n v="21809"/>
    <n v="7"/>
    <s v="GEO1001"/>
    <s v="GEO1001"/>
    <x v="1"/>
    <s v="Q2 2020"/>
    <s v="Q2 2020"/>
    <x v="1"/>
  </r>
  <r>
    <x v="50"/>
    <x v="4"/>
    <n v="24920"/>
    <n v="7"/>
    <s v="GEO1001"/>
    <s v="GEO1001"/>
    <x v="1"/>
    <s v="Q3 2020"/>
    <s v="Q3 2020"/>
    <x v="2"/>
  </r>
  <r>
    <x v="50"/>
    <x v="5"/>
    <n v="15576"/>
    <n v="7"/>
    <s v="GEO1001"/>
    <s v="GEO1001"/>
    <x v="1"/>
    <s v="Q3 2020"/>
    <s v="Q3 2020"/>
    <x v="2"/>
  </r>
  <r>
    <x v="50"/>
    <x v="6"/>
    <n v="21809"/>
    <n v="7"/>
    <s v="GEO1001"/>
    <s v="GEO1001"/>
    <x v="1"/>
    <s v="Q3 2020"/>
    <s v="Q3 2020"/>
    <x v="2"/>
  </r>
  <r>
    <x v="50"/>
    <x v="7"/>
    <n v="18694"/>
    <n v="7"/>
    <s v="GEO1001"/>
    <s v="GEO1001"/>
    <x v="1"/>
    <s v="Q4 2020"/>
    <s v="Q4 2020"/>
    <x v="3"/>
  </r>
  <r>
    <x v="50"/>
    <x v="8"/>
    <n v="28037"/>
    <n v="7"/>
    <s v="GEO1001"/>
    <s v="GEO1001"/>
    <x v="1"/>
    <s v="Q4 2020"/>
    <s v="Q4 2020"/>
    <x v="3"/>
  </r>
  <r>
    <x v="50"/>
    <x v="9"/>
    <n v="21809"/>
    <n v="7"/>
    <s v="GEO1001"/>
    <s v="GEO1001"/>
    <x v="1"/>
    <s v="Q4 2020"/>
    <s v="Q4 2020"/>
    <x v="3"/>
  </r>
  <r>
    <x v="50"/>
    <x v="10"/>
    <n v="22463"/>
    <n v="7"/>
    <s v="GEO1001"/>
    <s v="GEO1001"/>
    <x v="1"/>
    <s v="Q2 2021"/>
    <s v="Q2 2021"/>
    <x v="4"/>
  </r>
  <r>
    <x v="50"/>
    <x v="11"/>
    <n v="38501"/>
    <n v="7"/>
    <s v="GEO1001"/>
    <s v="GEO1001"/>
    <x v="1"/>
    <s v="Q2 2021"/>
    <s v="Q2 2021"/>
    <x v="4"/>
  </r>
  <r>
    <x v="50"/>
    <x v="12"/>
    <n v="33923"/>
    <n v="7"/>
    <s v="GEO1001"/>
    <s v="GEO1001"/>
    <x v="1"/>
    <s v="Q2 2021"/>
    <s v="Q2 2021"/>
    <x v="4"/>
  </r>
  <r>
    <x v="50"/>
    <x v="13"/>
    <n v="35291"/>
    <n v="7"/>
    <s v="GEO1001"/>
    <s v="GEO1001"/>
    <x v="1"/>
    <s v="Q1 2021"/>
    <s v="Q1 2021"/>
    <x v="5"/>
  </r>
  <r>
    <x v="50"/>
    <x v="14"/>
    <n v="24798"/>
    <n v="7"/>
    <s v="GEO1001"/>
    <s v="GEO1001"/>
    <x v="1"/>
    <s v="Q1 2021"/>
    <s v="Q1 2021"/>
    <x v="5"/>
  </r>
  <r>
    <x v="50"/>
    <x v="15"/>
    <n v="29157"/>
    <n v="7"/>
    <s v="GEO1001"/>
    <s v="GEO1001"/>
    <x v="1"/>
    <s v="Q1 2021"/>
    <s v="Q1 2021"/>
    <x v="5"/>
  </r>
  <r>
    <x v="51"/>
    <x v="16"/>
    <n v="142"/>
    <n v="7"/>
    <s v="GEO1002"/>
    <s v="GEO1002"/>
    <x v="3"/>
    <s v="Q1 2020"/>
    <s v="Q1 2020"/>
    <x v="0"/>
  </r>
  <r>
    <x v="51"/>
    <x v="17"/>
    <n v="125"/>
    <n v="7"/>
    <s v="GEO1002"/>
    <s v="GEO1002"/>
    <x v="3"/>
    <s v="Q1 2020"/>
    <s v="Q1 2020"/>
    <x v="0"/>
  </r>
  <r>
    <x v="51"/>
    <x v="0"/>
    <n v="171"/>
    <n v="7"/>
    <s v="GEO1002"/>
    <s v="GEO1002"/>
    <x v="3"/>
    <s v="Q1 2020"/>
    <s v="Q1 2020"/>
    <x v="0"/>
  </r>
  <r>
    <x v="51"/>
    <x v="1"/>
    <n v="168"/>
    <n v="7"/>
    <s v="GEO1002"/>
    <s v="GEO1002"/>
    <x v="3"/>
    <s v="Q2 2020"/>
    <s v="Q2 2020"/>
    <x v="1"/>
  </r>
  <r>
    <x v="51"/>
    <x v="2"/>
    <n v="183"/>
    <n v="7"/>
    <s v="GEO1002"/>
    <s v="GEO1002"/>
    <x v="3"/>
    <s v="Q2 2020"/>
    <s v="Q2 2020"/>
    <x v="1"/>
  </r>
  <r>
    <x v="51"/>
    <x v="3"/>
    <n v="109"/>
    <n v="7"/>
    <s v="GEO1002"/>
    <s v="GEO1002"/>
    <x v="3"/>
    <s v="Q2 2020"/>
    <s v="Q2 2020"/>
    <x v="1"/>
  </r>
  <r>
    <x v="51"/>
    <x v="4"/>
    <n v="125"/>
    <n v="7"/>
    <s v="GEO1002"/>
    <s v="GEO1002"/>
    <x v="3"/>
    <s v="Q3 2020"/>
    <s v="Q3 2020"/>
    <x v="2"/>
  </r>
  <r>
    <x v="51"/>
    <x v="5"/>
    <n v="80"/>
    <n v="7"/>
    <s v="GEO1002"/>
    <s v="GEO1002"/>
    <x v="3"/>
    <s v="Q3 2020"/>
    <s v="Q3 2020"/>
    <x v="2"/>
  </r>
  <r>
    <x v="51"/>
    <x v="6"/>
    <n v="111"/>
    <n v="7"/>
    <s v="GEO1002"/>
    <s v="GEO1002"/>
    <x v="3"/>
    <s v="Q3 2020"/>
    <s v="Q3 2020"/>
    <x v="2"/>
  </r>
  <r>
    <x v="51"/>
    <x v="7"/>
    <n v="96"/>
    <n v="7"/>
    <s v="GEO1002"/>
    <s v="GEO1002"/>
    <x v="3"/>
    <s v="Q4 2020"/>
    <s v="Q4 2020"/>
    <x v="3"/>
  </r>
  <r>
    <x v="51"/>
    <x v="8"/>
    <n v="136"/>
    <n v="7"/>
    <s v="GEO1002"/>
    <s v="GEO1002"/>
    <x v="3"/>
    <s v="Q4 2020"/>
    <s v="Q4 2020"/>
    <x v="3"/>
  </r>
  <r>
    <x v="51"/>
    <x v="9"/>
    <n v="107"/>
    <n v="7"/>
    <s v="GEO1002"/>
    <s v="GEO1002"/>
    <x v="3"/>
    <s v="Q4 2020"/>
    <s v="Q4 2020"/>
    <x v="3"/>
  </r>
  <r>
    <x v="51"/>
    <x v="14"/>
    <n v="126"/>
    <n v="7"/>
    <s v="GEO1002"/>
    <s v="GEO1002"/>
    <x v="3"/>
    <s v="Q1 2021"/>
    <s v="Q1 2021"/>
    <x v="5"/>
  </r>
  <r>
    <x v="51"/>
    <x v="15"/>
    <n v="140"/>
    <n v="7"/>
    <s v="GEO1002"/>
    <s v="GEO1002"/>
    <x v="3"/>
    <s v="Q1 2021"/>
    <s v="Q1 2021"/>
    <x v="5"/>
  </r>
  <r>
    <x v="52"/>
    <x v="16"/>
    <n v="220"/>
    <n v="7"/>
    <s v="GEO1002"/>
    <s v="GEO1002"/>
    <x v="3"/>
    <s v="Q1 2020"/>
    <s v="Q1 2020"/>
    <x v="0"/>
  </r>
  <r>
    <x v="52"/>
    <x v="17"/>
    <n v="219"/>
    <n v="7"/>
    <s v="GEO1002"/>
    <s v="GEO1002"/>
    <x v="3"/>
    <s v="Q1 2020"/>
    <s v="Q1 2020"/>
    <x v="0"/>
  </r>
  <r>
    <x v="52"/>
    <x v="0"/>
    <n v="266"/>
    <n v="7"/>
    <s v="GEO1002"/>
    <s v="GEO1002"/>
    <x v="3"/>
    <s v="Q1 2020"/>
    <s v="Q1 2020"/>
    <x v="0"/>
  </r>
  <r>
    <x v="52"/>
    <x v="1"/>
    <n v="294"/>
    <n v="7"/>
    <s v="GEO1002"/>
    <s v="GEO1002"/>
    <x v="3"/>
    <s v="Q2 2020"/>
    <s v="Q2 2020"/>
    <x v="1"/>
  </r>
  <r>
    <x v="52"/>
    <x v="2"/>
    <n v="295"/>
    <n v="7"/>
    <s v="GEO1002"/>
    <s v="GEO1002"/>
    <x v="3"/>
    <s v="Q2 2020"/>
    <s v="Q2 2020"/>
    <x v="1"/>
  </r>
  <r>
    <x v="52"/>
    <x v="3"/>
    <n v="193"/>
    <n v="7"/>
    <s v="GEO1002"/>
    <s v="GEO1002"/>
    <x v="3"/>
    <s v="Q2 2020"/>
    <s v="Q2 2020"/>
    <x v="1"/>
  </r>
  <r>
    <x v="52"/>
    <x v="4"/>
    <n v="190"/>
    <n v="7"/>
    <s v="GEO1002"/>
    <s v="GEO1002"/>
    <x v="3"/>
    <s v="Q3 2020"/>
    <s v="Q3 2020"/>
    <x v="2"/>
  </r>
  <r>
    <x v="52"/>
    <x v="5"/>
    <n v="143"/>
    <n v="7"/>
    <s v="GEO1002"/>
    <s v="GEO1002"/>
    <x v="3"/>
    <s v="Q3 2020"/>
    <s v="Q3 2020"/>
    <x v="2"/>
  </r>
  <r>
    <x v="52"/>
    <x v="6"/>
    <n v="170"/>
    <n v="7"/>
    <s v="GEO1002"/>
    <s v="GEO1002"/>
    <x v="3"/>
    <s v="Q3 2020"/>
    <s v="Q3 2020"/>
    <x v="2"/>
  </r>
  <r>
    <x v="52"/>
    <x v="7"/>
    <n v="170"/>
    <n v="7"/>
    <s v="GEO1002"/>
    <s v="GEO1002"/>
    <x v="3"/>
    <s v="Q4 2020"/>
    <s v="Q4 2020"/>
    <x v="3"/>
  </r>
  <r>
    <x v="52"/>
    <x v="8"/>
    <n v="214"/>
    <n v="7"/>
    <s v="GEO1002"/>
    <s v="GEO1002"/>
    <x v="3"/>
    <s v="Q4 2020"/>
    <s v="Q4 2020"/>
    <x v="3"/>
  </r>
  <r>
    <x v="52"/>
    <x v="9"/>
    <n v="194"/>
    <n v="7"/>
    <s v="GEO1002"/>
    <s v="GEO1002"/>
    <x v="3"/>
    <s v="Q4 2020"/>
    <s v="Q4 2020"/>
    <x v="3"/>
  </r>
  <r>
    <x v="52"/>
    <x v="10"/>
    <n v="195"/>
    <n v="7"/>
    <s v="GEO1002"/>
    <s v="GEO1002"/>
    <x v="3"/>
    <s v="Q2 2021"/>
    <s v="Q2 2021"/>
    <x v="4"/>
  </r>
  <r>
    <x v="52"/>
    <x v="11"/>
    <n v="290"/>
    <n v="7"/>
    <s v="GEO1002"/>
    <s v="GEO1002"/>
    <x v="3"/>
    <s v="Q2 2021"/>
    <s v="Q2 2021"/>
    <x v="4"/>
  </r>
  <r>
    <x v="52"/>
    <x v="12"/>
    <n v="294"/>
    <n v="7"/>
    <s v="GEO1002"/>
    <s v="GEO1002"/>
    <x v="3"/>
    <s v="Q2 2021"/>
    <s v="Q2 2021"/>
    <x v="4"/>
  </r>
  <r>
    <x v="52"/>
    <x v="13"/>
    <n v="270"/>
    <n v="7"/>
    <s v="GEO1002"/>
    <s v="GEO1002"/>
    <x v="3"/>
    <s v="Q1 2021"/>
    <s v="Q1 2021"/>
    <x v="5"/>
  </r>
  <r>
    <x v="52"/>
    <x v="14"/>
    <n v="224"/>
    <n v="7"/>
    <s v="GEO1002"/>
    <s v="GEO1002"/>
    <x v="3"/>
    <s v="Q1 2021"/>
    <s v="Q1 2021"/>
    <x v="5"/>
  </r>
  <r>
    <x v="52"/>
    <x v="15"/>
    <n v="222"/>
    <n v="7"/>
    <s v="GEO1002"/>
    <s v="GEO1002"/>
    <x v="3"/>
    <s v="Q1 2021"/>
    <s v="Q1 202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1FD48-516A-BA4B-97F7-E8E4E1F9D773}" name="CLVolChange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39:H98" firstHeaderRow="1" firstDataRow="2" firstDataCol="2"/>
  <pivotFields count="13">
    <pivotField axis="axisRow" compact="0" outline="0" showAll="0" sortType="descending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>
      <items count="5">
        <item x="3"/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>
      <items count="7">
        <item x="0"/>
        <item x="1"/>
        <item x="2"/>
        <item x="3"/>
        <item x="5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0"/>
  </rowFields>
  <rowItems count="58">
    <i>
      <x/>
      <x v="21"/>
    </i>
    <i r="1">
      <x v="33"/>
    </i>
    <i r="1">
      <x v="40"/>
    </i>
    <i r="1">
      <x v="48"/>
    </i>
    <i r="1">
      <x v="7"/>
    </i>
    <i r="1">
      <x v="47"/>
    </i>
    <i r="1">
      <x v="12"/>
    </i>
    <i r="1">
      <x v="27"/>
    </i>
    <i r="1">
      <x v="25"/>
    </i>
    <i r="1">
      <x v="35"/>
    </i>
    <i r="1">
      <x v="18"/>
    </i>
    <i r="1">
      <x v="52"/>
    </i>
    <i r="1">
      <x v="51"/>
    </i>
    <i r="1">
      <x v="38"/>
    </i>
    <i t="default">
      <x/>
    </i>
    <i>
      <x v="1"/>
      <x v="43"/>
    </i>
    <i r="1">
      <x v="34"/>
    </i>
    <i r="1">
      <x v="44"/>
    </i>
    <i r="1">
      <x v="32"/>
    </i>
    <i r="1">
      <x v="2"/>
    </i>
    <i r="1">
      <x v="42"/>
    </i>
    <i r="1">
      <x v="9"/>
    </i>
    <i r="1">
      <x v="45"/>
    </i>
    <i t="default">
      <x v="1"/>
    </i>
    <i>
      <x v="2"/>
      <x v="17"/>
    </i>
    <i r="1">
      <x v="41"/>
    </i>
    <i r="1">
      <x v="13"/>
    </i>
    <i r="1">
      <x v="37"/>
    </i>
    <i r="1">
      <x v="6"/>
    </i>
    <i r="1">
      <x/>
    </i>
    <i r="1">
      <x v="5"/>
    </i>
    <i r="1">
      <x v="15"/>
    </i>
    <i r="1">
      <x v="20"/>
    </i>
    <i r="1">
      <x v="30"/>
    </i>
    <i r="1">
      <x v="8"/>
    </i>
    <i t="default">
      <x v="2"/>
    </i>
    <i>
      <x v="3"/>
      <x v="31"/>
    </i>
    <i r="1">
      <x v="50"/>
    </i>
    <i r="1">
      <x v="16"/>
    </i>
    <i r="1">
      <x v="10"/>
    </i>
    <i r="1">
      <x v="11"/>
    </i>
    <i r="1">
      <x v="4"/>
    </i>
    <i r="1">
      <x v="14"/>
    </i>
    <i r="1">
      <x v="28"/>
    </i>
    <i r="1">
      <x v="19"/>
    </i>
    <i r="1">
      <x v="26"/>
    </i>
    <i r="1">
      <x v="49"/>
    </i>
    <i r="1">
      <x v="36"/>
    </i>
    <i r="1">
      <x v="39"/>
    </i>
    <i r="1">
      <x v="24"/>
    </i>
    <i r="1">
      <x v="3"/>
    </i>
    <i r="1">
      <x v="1"/>
    </i>
    <i r="1">
      <x v="29"/>
    </i>
    <i r="1">
      <x v="22"/>
    </i>
    <i r="1">
      <x v="46"/>
    </i>
    <i r="1">
      <x v="23"/>
    </i>
    <i t="default">
      <x v="3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Vol" fld="2" baseField="0" baseItem="0"/>
  </dataFields>
  <formats count="15"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9" type="button" dataOnly="0" labelOnly="1" outline="0" axis="axisCol" fieldPosition="0"/>
    </format>
    <format dxfId="50">
      <pivotArea type="topRight" dataOnly="0" labelOnly="1" outline="0" fieldPosition="0"/>
    </format>
    <format dxfId="49">
      <pivotArea field="6" type="button" dataOnly="0" labelOnly="1" outline="0" axis="axisRow" fieldPosition="0"/>
    </format>
    <format dxfId="48">
      <pivotArea field="0" type="button" dataOnly="0" labelOnly="1" outline="0" axis="axisRow" fieldPosition="1"/>
    </format>
    <format dxfId="47">
      <pivotArea dataOnly="0" labelOnly="1" outline="0" fieldPosition="0">
        <references count="1">
          <reference field="6" count="0"/>
        </references>
      </pivotArea>
    </format>
    <format dxfId="46">
      <pivotArea dataOnly="0" labelOnly="1" outline="0" fieldPosition="0">
        <references count="1">
          <reference field="6" count="0" defaultSubtotal="1"/>
        </references>
      </pivotArea>
    </format>
    <format dxfId="45">
      <pivotArea dataOnly="0" labelOnly="1" grandRow="1" outline="0" fieldPosition="0"/>
    </format>
    <format dxfId="44">
      <pivotArea dataOnly="0" labelOnly="1" outline="0" fieldPosition="0">
        <references count="2">
          <reference field="0" count="14">
            <x v="7"/>
            <x v="12"/>
            <x v="18"/>
            <x v="21"/>
            <x v="25"/>
            <x v="27"/>
            <x v="33"/>
            <x v="35"/>
            <x v="38"/>
            <x v="40"/>
            <x v="47"/>
            <x v="48"/>
            <x v="51"/>
            <x v="52"/>
          </reference>
          <reference field="6" count="1" selected="0">
            <x v="0"/>
          </reference>
        </references>
      </pivotArea>
    </format>
    <format dxfId="43">
      <pivotArea dataOnly="0" labelOnly="1" outline="0" fieldPosition="0">
        <references count="2">
          <reference field="0" count="8">
            <x v="2"/>
            <x v="9"/>
            <x v="32"/>
            <x v="34"/>
            <x v="42"/>
            <x v="43"/>
            <x v="44"/>
            <x v="45"/>
          </reference>
          <reference field="6" count="1" selected="0">
            <x v="1"/>
          </reference>
        </references>
      </pivotArea>
    </format>
    <format dxfId="42">
      <pivotArea dataOnly="0" labelOnly="1" outline="0" fieldPosition="0">
        <references count="2">
          <reference field="0" count="11">
            <x v="0"/>
            <x v="5"/>
            <x v="6"/>
            <x v="8"/>
            <x v="13"/>
            <x v="15"/>
            <x v="17"/>
            <x v="20"/>
            <x v="30"/>
            <x v="37"/>
            <x v="41"/>
          </reference>
          <reference field="6" count="1" selected="0">
            <x v="2"/>
          </reference>
        </references>
      </pivotArea>
    </format>
    <format dxfId="41">
      <pivotArea dataOnly="0" labelOnly="1" outline="0" fieldPosition="0">
        <references count="2">
          <reference field="0" count="20">
            <x v="1"/>
            <x v="3"/>
            <x v="4"/>
            <x v="10"/>
            <x v="11"/>
            <x v="14"/>
            <x v="16"/>
            <x v="19"/>
            <x v="22"/>
            <x v="23"/>
            <x v="24"/>
            <x v="26"/>
            <x v="28"/>
            <x v="29"/>
            <x v="31"/>
            <x v="36"/>
            <x v="39"/>
            <x v="46"/>
            <x v="49"/>
            <x v="50"/>
          </reference>
          <reference field="6" count="1" selected="0">
            <x v="3"/>
          </reference>
        </references>
      </pivotArea>
    </format>
    <format dxfId="40">
      <pivotArea dataOnly="0" labelOnly="1" outline="0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CFCB6-721C-F547-8554-11E062962185}" name="ClientsPerRegion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B17" firstHeaderRow="1" firstDataRow="1" firstDataCol="1"/>
  <pivotFields count="7">
    <pivotField dataField="1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LID" fld="0" subtotal="count" baseField="0" baseItem="0"/>
  </dataFields>
  <formats count="6">
    <format dxfId="60">
      <pivotArea type="all" dataOnly="0" outline="0" fieldPosition="0"/>
    </format>
    <format dxfId="59">
      <pivotArea outline="0" collapsedLevelsAreSubtotals="1" fieldPosition="0"/>
    </format>
    <format dxfId="58">
      <pivotArea field="6" type="button" dataOnly="0" labelOnly="1" outline="0" axis="axisRow" fieldPosition="0"/>
    </format>
    <format dxfId="57">
      <pivotArea dataOnly="0" labelOnly="1" fieldPosition="0">
        <references count="1">
          <reference field="6" count="0"/>
        </references>
      </pivotArea>
    </format>
    <format dxfId="56">
      <pivotArea dataOnly="0" labelOnly="1" grandRow="1" outline="0" fieldPosition="0"/>
    </format>
    <format dxfId="5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59DB02-52CB-3441-9385-36C47167CFE3}" name="RegionVolumeByQuarter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9" firstHeaderRow="1" firstDataRow="2" firstDataCol="1"/>
  <pivotFields count="13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showAll="0"/>
    <pivotField showAll="0"/>
    <pivotField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axis="axisCol" showAll="0">
      <items count="7">
        <item x="0"/>
        <item x="1"/>
        <item x="2"/>
        <item x="3"/>
        <item x="5"/>
        <item x="4"/>
        <item t="default"/>
      </items>
    </pivotField>
    <pivotField dragToRow="0" dragToCol="0" dragToPage="0" showAll="0" defaultSubtota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Vol" fld="2" baseField="0" baseItem="0"/>
  </dataFields>
  <formats count="12">
    <format dxfId="72">
      <pivotArea type="all" dataOnly="0" outline="0" fieldPosition="0"/>
    </format>
    <format dxfId="71">
      <pivotArea collapsedLevelsAreSubtotals="1" fieldPosition="0">
        <references count="1">
          <reference field="6" count="0"/>
        </references>
      </pivotArea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type="origin" dataOnly="0" labelOnly="1" outline="0" fieldPosition="0"/>
    </format>
    <format dxfId="67">
      <pivotArea field="9" type="button" dataOnly="0" labelOnly="1" outline="0" axis="axisCol" fieldPosition="0"/>
    </format>
    <format dxfId="66">
      <pivotArea type="topRight" dataOnly="0" labelOnly="1" outline="0" fieldPosition="0"/>
    </format>
    <format dxfId="65">
      <pivotArea field="6" type="button" dataOnly="0" labelOnly="1" outline="0" axis="axisRow" fieldPosition="0"/>
    </format>
    <format dxfId="64">
      <pivotArea dataOnly="0" labelOnly="1" fieldPosition="0">
        <references count="1">
          <reference field="6" count="0"/>
        </references>
      </pivotArea>
    </format>
    <format dxfId="63">
      <pivotArea dataOnly="0" labelOnly="1" grandRow="1" outline="0" fieldPosition="0"/>
    </format>
    <format dxfId="62">
      <pivotArea dataOnly="0" labelOnly="1" fieldPosition="0">
        <references count="1">
          <reference field="9" count="0"/>
        </references>
      </pivotArea>
    </format>
    <format dxfId="6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3BA00F-BAFE-6F41-B802-141AAC3DD350}" name="RegionClientsPerQuareter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H26" firstHeaderRow="1" firstDataRow="2" firstDataCol="1"/>
  <pivotFields count="13"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axis="axisCol" showAll="0">
      <items count="7">
        <item x="0"/>
        <item x="1"/>
        <item x="2"/>
        <item x="3"/>
        <item x="5"/>
        <item x="4"/>
        <item t="default"/>
      </items>
    </pivotField>
    <pivotField dragToRow="0" dragToCol="0" dragToPage="0" showAll="0" defaultSubtota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LID" fld="0" subtotal="count" baseField="0" baseItem="0"/>
  </dataFields>
  <formats count="10">
    <format dxfId="82">
      <pivotArea type="all" dataOnly="0" outline="0" fieldPosition="0"/>
    </format>
    <format dxfId="81">
      <pivotArea outline="0" collapsedLevelsAreSubtotals="1" fieldPosition="0"/>
    </format>
    <format dxfId="80">
      <pivotArea type="origin" dataOnly="0" labelOnly="1" outline="0" fieldPosition="0"/>
    </format>
    <format dxfId="79">
      <pivotArea field="9" type="button" dataOnly="0" labelOnly="1" outline="0" axis="axisCol" fieldPosition="0"/>
    </format>
    <format dxfId="78">
      <pivotArea type="topRight" dataOnly="0" labelOnly="1" outline="0" fieldPosition="0"/>
    </format>
    <format dxfId="77">
      <pivotArea field="6" type="button" dataOnly="0" labelOnly="1" outline="0" axis="axisRow" fieldPosition="0"/>
    </format>
    <format dxfId="76">
      <pivotArea dataOnly="0" labelOnly="1" fieldPosition="0">
        <references count="1">
          <reference field="6" count="0"/>
        </references>
      </pivotArea>
    </format>
    <format dxfId="75">
      <pivotArea dataOnly="0" labelOnly="1" grandRow="1" outline="0" fieldPosition="0"/>
    </format>
    <format dxfId="74">
      <pivotArea dataOnly="0" labelOnly="1" fieldPosition="0">
        <references count="1">
          <reference field="9" count="0"/>
        </references>
      </pivotArea>
    </format>
    <format dxfId="7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EDDABB-F6EA-7046-B702-2D7FF8AACA44}" name="VolumeByClient" displayName="VolumeByClient" ref="A1:L908" totalsRowShown="0" headerRowDxfId="39">
  <autoFilter ref="A1:L908" xr:uid="{37EDDABB-F6EA-7046-B702-2D7FF8AACA44}"/>
  <tableColumns count="12">
    <tableColumn id="1" xr3:uid="{E3546334-ADE8-D741-A56A-8A4C2AE9693A}" name="CLID" dataDxfId="38"/>
    <tableColumn id="2" xr3:uid="{FEA9374B-905F-6546-8EB4-61804167D02F}" name="Date" dataDxfId="37"/>
    <tableColumn id="3" xr3:uid="{43BBC72C-881E-6F48-9114-332928C0173B}" name="Vol" dataDxfId="36" dataCellStyle="Comma"/>
    <tableColumn id="4" xr3:uid="{8B4A36C7-9700-2A41-AAFC-00C05ADC3911}" name="LEN" dataDxfId="35">
      <calculatedColumnFormula>LEN(A2)</calculatedColumnFormula>
    </tableColumn>
    <tableColumn id="5" xr3:uid="{B4EC7875-4DC6-5E40-A5FA-F4B4057D5783}" name="Xlookup Region ID" dataDxfId="34">
      <calculatedColumnFormula>_xlfn.XLOOKUP(VolumeByClient[[#This Row],[CLID]],GEOByClient[Mid],GEOByClient[GEOID])</calculatedColumnFormula>
    </tableColumn>
    <tableColumn id="6" xr3:uid="{407E3156-543F-714B-B8CA-5B26C96BAFFA}" name="Index Match Region ID" dataDxfId="33">
      <calculatedColumnFormula>INDEX(GEOByClient[GEOID],MATCH(VolumeByClient[[#This Row],[CLID]],GEOByClient[Right],0))</calculatedColumnFormula>
    </tableColumn>
    <tableColumn id="7" xr3:uid="{47B4F19B-06D8-094E-9F76-DFED8DDA2E27}" name="Region Name" dataDxfId="32">
      <calculatedColumnFormula>VLOOKUP(VolumeByClient[[#This Row],[Index Match Region ID]],GEONames[GEOID]:GEONames[GEONAME],2,FALSE)</calculatedColumnFormula>
    </tableColumn>
    <tableColumn id="8" xr3:uid="{19DAABBA-E195-5448-AB11-639C000B84BE}" name="Quarter" dataDxfId="31">
      <calculatedColumnFormula>"Q"&amp;ROUNDUP(MONTH(VolumeByClient[[#This Row],[Date]])/3,0)&amp;" "&amp;YEAR(VolumeByClient[[#This Row],[Date]])</calculatedColumnFormula>
    </tableColumn>
    <tableColumn id="9" xr3:uid="{F4FA9F42-9770-D64C-9034-5E70892ADDD7}" name="Quarter by Lookup" dataDxfId="30">
      <calculatedColumnFormula>VLOOKUP(VolumeByClient[[#This Row],[Date]],QuarterDates[],3,TRUE)</calculatedColumnFormula>
    </tableColumn>
    <tableColumn id="10" xr3:uid="{411250E1-9527-7343-89E5-D13115FF5F2A}" name="Year and Quarter" dataDxfId="29">
      <calculatedColumnFormula>VLOOKUP(VolumeByClient[[#This Row],[Date]],QuarterDates[],6,TRUE)</calculatedColumnFormula>
    </tableColumn>
    <tableColumn id="11" xr3:uid="{A292588E-10B2-304B-A7C3-F76CAC34E395}" name="Quarter2" dataDxfId="28">
      <calculatedColumnFormula>_xlfn.XLOOKUP(VolumeByClient[[#This Row],[Year and Quarter]],QuarterDates[Year/Quarter],QuarterDates[Quarter2])</calculatedColumnFormula>
    </tableColumn>
    <tableColumn id="12" xr3:uid="{F6472B29-F4AE-DA44-9364-8445ECF6B2BB}" name="Year" dataDxfId="27">
      <calculatedColumnFormula>_xlfn.XLOOKUP(VolumeByClient[[#This Row],[Year and Quarter]],QuarterDates[Year/Quarter],QuarterDates[Year])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8C3348-F0D1-9D45-8537-6998067DCA2A}" name="QuarterDates" displayName="QuarterDates" ref="N1:S7" totalsRowShown="0" headerRowDxfId="26">
  <autoFilter ref="N1:S7" xr:uid="{238C3348-F0D1-9D45-8537-6998067DCA2A}"/>
  <tableColumns count="6">
    <tableColumn id="1" xr3:uid="{0AC935B2-23CF-4749-BC4D-D685BDCDEF76}" name="Date Start" dataDxfId="25">
      <calculatedColumnFormula>O1+1</calculatedColumnFormula>
    </tableColumn>
    <tableColumn id="2" xr3:uid="{21AA6478-46A4-0340-8526-63A59B7A8E8C}" name="Date End" dataDxfId="24"/>
    <tableColumn id="3" xr3:uid="{E466C0C9-7341-C54F-9601-DB389F603DF0}" name="Quarter/Year" dataDxfId="23"/>
    <tableColumn id="5" xr3:uid="{851460FA-6FC4-5849-B063-CD703C8F6D77}" name="Quarter2" dataDxfId="22"/>
    <tableColumn id="4" xr3:uid="{327C134C-424F-5546-BBFB-F4760B9D354A}" name="Year" dataDxfId="21"/>
    <tableColumn id="6" xr3:uid="{224A0320-2148-8940-99C2-FC88063F6A35}" name="Year/Quarter" dataDxfId="20">
      <calculatedColumnFormula>QuarterDates[[#This Row],[Year]]&amp;" "&amp;QuarterDates[[#This Row],[Quarter2]]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7BFB3E-C835-DC46-B38E-808AE7E11D96}" name="GEOByClient" displayName="GEOByClient" ref="A1:G54" totalsRowShown="0" headerRowDxfId="19" dataDxfId="18">
  <autoFilter ref="A1:G54" xr:uid="{537BFB3E-C835-DC46-B38E-808AE7E11D96}"/>
  <tableColumns count="7">
    <tableColumn id="1" xr3:uid="{9C890E88-4685-7840-AEC3-F2A3191DDE1C}" name="CLID" dataDxfId="17"/>
    <tableColumn id="2" xr3:uid="{7F5D9139-FB67-FC4B-A1B9-DE6BF3BB98AF}" name="GEOID" dataDxfId="16"/>
    <tableColumn id="3" xr3:uid="{AB0BA092-00E8-924B-B22B-CB8DD5DF68C2}" name="LEN" dataDxfId="15">
      <calculatedColumnFormula>LEN(A2)</calculatedColumnFormula>
    </tableColumn>
    <tableColumn id="4" xr3:uid="{ECA9DF12-CA1A-9C41-8ED9-702DE800F334}" name="Mid" dataDxfId="14">
      <calculatedColumnFormula>MID(GEOByClient[[#This Row],[CLID]],3,7)</calculatedColumnFormula>
    </tableColumn>
    <tableColumn id="5" xr3:uid="{59F56337-E82A-9041-8247-C3A765C39300}" name="Right" dataDxfId="13">
      <calculatedColumnFormula>RIGHT(GEOByClient[[#This Row],[CLID]],7)</calculatedColumnFormula>
    </tableColumn>
    <tableColumn id="6" xr3:uid="{2D704603-6316-A04B-AAA2-241896D4C6A8}" name="Test" dataDxfId="12">
      <calculatedColumnFormula>GEOByClient[[#This Row],[Right]]=GEOByClient[[#This Row],[Mid]]</calculatedColumnFormula>
    </tableColumn>
    <tableColumn id="7" xr3:uid="{2684DF1F-2A71-C945-B41A-7C442617E0EF}" name="Region" dataDxfId="11">
      <calculatedColumnFormula>VLOOKUP(GEOByClient[[#This Row],[GEOID]],GEONames[[GEOID]:[GEONAME]],2,FALSE)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7B8458-52CE-7949-8BF0-45CB639C2C44}" name="GEONames" displayName="GEONames" ref="I1:K6" totalsRowCount="1" headerRowDxfId="10" dataDxfId="8" headerRowBorderDxfId="9" tableBorderDxfId="7" totalsRowBorderDxfId="6">
  <autoFilter ref="I1:K5" xr:uid="{607B8458-52CE-7949-8BF0-45CB639C2C44}"/>
  <tableColumns count="3">
    <tableColumn id="1" xr3:uid="{B2C62FAC-B888-E948-9F06-4D974D35A510}" name="GEOID" totalsRowLabel="Total" dataDxfId="5" totalsRowDxfId="4"/>
    <tableColumn id="2" xr3:uid="{333285DA-1D66-C749-86B3-2CC4A4D45A73}" name="GEONAME" dataDxfId="3" totalsRowDxfId="2"/>
    <tableColumn id="3" xr3:uid="{75FE6AB0-0628-1543-96C8-690B438E19AC}" name="Vol" totalsRowFunction="sum" dataDxfId="1" totalsRowDxfId="0" dataCellStyle="Comma" totalsRowCellStyle="Comma">
      <calculatedColumnFormula>SUMIFS(VolumeByClient[Vol],VolumeByClient[Xlookup Region ID],GEONames[[#This Row],[GEOID]])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sheetPr codeName="Sheet1"/>
  <dimension ref="A1:G16"/>
  <sheetViews>
    <sheetView showGridLines="0" zoomScale="200" zoomScaleNormal="200" workbookViewId="0">
      <selection activeCell="H1" sqref="H1"/>
    </sheetView>
  </sheetViews>
  <sheetFormatPr baseColWidth="10" defaultColWidth="8.83203125" defaultRowHeight="13.25" customHeight="1" x14ac:dyDescent="0.15"/>
  <sheetData>
    <row r="1" spans="1:7" ht="13.25" customHeight="1" x14ac:dyDescent="0.15">
      <c r="A1" s="52" t="s">
        <v>897</v>
      </c>
      <c r="B1" s="52"/>
      <c r="C1" s="52"/>
      <c r="D1" s="52"/>
      <c r="E1" s="52"/>
      <c r="F1" s="52"/>
      <c r="G1" s="52"/>
    </row>
    <row r="2" spans="1:7" ht="13.25" customHeight="1" x14ac:dyDescent="0.15">
      <c r="A2" s="52"/>
      <c r="B2" s="52"/>
      <c r="C2" s="52"/>
      <c r="D2" s="52"/>
      <c r="E2" s="52"/>
      <c r="F2" s="52"/>
      <c r="G2" s="52"/>
    </row>
    <row r="3" spans="1:7" ht="13.25" customHeight="1" x14ac:dyDescent="0.15">
      <c r="A3" s="52"/>
      <c r="B3" s="52"/>
      <c r="C3" s="52"/>
      <c r="D3" s="52"/>
      <c r="E3" s="52"/>
      <c r="F3" s="52"/>
      <c r="G3" s="52"/>
    </row>
    <row r="4" spans="1:7" ht="13.25" customHeight="1" x14ac:dyDescent="0.15">
      <c r="A4" s="52"/>
      <c r="B4" s="52"/>
      <c r="C4" s="52"/>
      <c r="D4" s="52"/>
      <c r="E4" s="52"/>
      <c r="F4" s="52"/>
      <c r="G4" s="52"/>
    </row>
    <row r="5" spans="1:7" ht="13.25" customHeight="1" x14ac:dyDescent="0.15">
      <c r="A5" s="52"/>
      <c r="B5" s="52"/>
      <c r="C5" s="52"/>
      <c r="D5" s="52"/>
      <c r="E5" s="52"/>
      <c r="F5" s="52"/>
      <c r="G5" s="52"/>
    </row>
    <row r="6" spans="1:7" ht="13.25" customHeight="1" x14ac:dyDescent="0.15">
      <c r="A6" s="52"/>
      <c r="B6" s="52"/>
      <c r="C6" s="52"/>
      <c r="D6" s="52"/>
      <c r="E6" s="52"/>
      <c r="F6" s="52"/>
      <c r="G6" s="52"/>
    </row>
    <row r="7" spans="1:7" ht="13.25" customHeight="1" x14ac:dyDescent="0.15">
      <c r="A7" s="52"/>
      <c r="B7" s="52"/>
      <c r="C7" s="52"/>
      <c r="D7" s="52"/>
      <c r="E7" s="52"/>
      <c r="F7" s="52"/>
      <c r="G7" s="52"/>
    </row>
    <row r="8" spans="1:7" ht="13.25" customHeight="1" x14ac:dyDescent="0.15">
      <c r="A8" s="52"/>
      <c r="B8" s="52"/>
      <c r="C8" s="52"/>
      <c r="D8" s="52"/>
      <c r="E8" s="52"/>
      <c r="F8" s="52"/>
      <c r="G8" s="52"/>
    </row>
    <row r="9" spans="1:7" ht="13.25" customHeight="1" x14ac:dyDescent="0.15">
      <c r="A9" s="52"/>
      <c r="B9" s="52"/>
      <c r="C9" s="52"/>
      <c r="D9" s="52"/>
      <c r="E9" s="52"/>
      <c r="F9" s="52"/>
      <c r="G9" s="52"/>
    </row>
    <row r="10" spans="1:7" ht="13.25" customHeight="1" x14ac:dyDescent="0.15">
      <c r="A10" s="52"/>
      <c r="B10" s="52"/>
      <c r="C10" s="52"/>
      <c r="D10" s="52"/>
      <c r="E10" s="52"/>
      <c r="F10" s="52"/>
      <c r="G10" s="52"/>
    </row>
    <row r="11" spans="1:7" ht="13.25" customHeight="1" x14ac:dyDescent="0.15">
      <c r="A11" s="52"/>
      <c r="B11" s="52"/>
      <c r="C11" s="52"/>
      <c r="D11" s="52"/>
      <c r="E11" s="52"/>
      <c r="F11" s="52"/>
      <c r="G11" s="52"/>
    </row>
    <row r="12" spans="1:7" ht="13.25" customHeight="1" x14ac:dyDescent="0.15">
      <c r="A12" s="52"/>
      <c r="B12" s="52"/>
      <c r="C12" s="52"/>
      <c r="D12" s="52"/>
      <c r="E12" s="52"/>
      <c r="F12" s="52"/>
      <c r="G12" s="52"/>
    </row>
    <row r="13" spans="1:7" ht="13.25" customHeight="1" x14ac:dyDescent="0.15">
      <c r="A13" s="52"/>
      <c r="B13" s="52"/>
      <c r="C13" s="52"/>
      <c r="D13" s="52"/>
      <c r="E13" s="52"/>
      <c r="F13" s="52"/>
      <c r="G13" s="52"/>
    </row>
    <row r="14" spans="1:7" ht="13.25" customHeight="1" x14ac:dyDescent="0.15">
      <c r="A14" s="52"/>
      <c r="B14" s="52"/>
      <c r="C14" s="52"/>
      <c r="D14" s="52"/>
      <c r="E14" s="52"/>
      <c r="F14" s="52"/>
      <c r="G14" s="52"/>
    </row>
    <row r="15" spans="1:7" ht="13.25" customHeight="1" x14ac:dyDescent="0.15">
      <c r="A15" s="52"/>
      <c r="B15" s="52"/>
      <c r="C15" s="52"/>
      <c r="D15" s="52"/>
      <c r="E15" s="52"/>
      <c r="F15" s="52"/>
      <c r="G15" s="52"/>
    </row>
    <row r="16" spans="1:7" ht="13.25" customHeight="1" x14ac:dyDescent="0.15">
      <c r="A16" s="52"/>
      <c r="B16" s="52"/>
      <c r="C16" s="52"/>
      <c r="D16" s="52"/>
      <c r="E16" s="52"/>
      <c r="F16" s="52"/>
      <c r="G16" s="52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CDB0-0CE3-6645-813B-9BCAF8DC0667}">
  <sheetPr>
    <pageSetUpPr fitToPage="1"/>
  </sheetPr>
  <dimension ref="A1:R70"/>
  <sheetViews>
    <sheetView showGridLines="0" tabSelected="1" zoomScaleNormal="100" workbookViewId="0">
      <selection activeCell="F6" sqref="F6"/>
    </sheetView>
  </sheetViews>
  <sheetFormatPr baseColWidth="10" defaultRowHeight="13" x14ac:dyDescent="0.15"/>
  <cols>
    <col min="1" max="1" width="6.33203125" style="2" customWidth="1"/>
    <col min="2" max="2" width="11.1640625" style="2" bestFit="1" customWidth="1"/>
    <col min="3" max="8" width="13.1640625" style="2" customWidth="1"/>
    <col min="9" max="9" width="4" style="2" customWidth="1"/>
    <col min="10" max="10" width="8.6640625" style="2" customWidth="1"/>
    <col min="11" max="11" width="9.6640625" style="2" customWidth="1"/>
    <col min="12" max="12" width="4" style="2" customWidth="1"/>
    <col min="13" max="13" width="8.6640625" style="2" customWidth="1"/>
    <col min="14" max="14" width="9.6640625" style="2" customWidth="1"/>
    <col min="15" max="17" width="10.83203125" style="2"/>
    <col min="18" max="18" width="3.33203125" style="2" customWidth="1"/>
    <col min="19" max="16384" width="10.83203125" style="2"/>
  </cols>
  <sheetData>
    <row r="1" spans="1:18" ht="84" customHeight="1" x14ac:dyDescent="0.45">
      <c r="A1" s="66" t="s">
        <v>968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8" ht="18" customHeight="1" x14ac:dyDescent="0.2">
      <c r="A2" s="76" t="s">
        <v>969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</row>
    <row r="4" spans="1:18" x14ac:dyDescent="0.15">
      <c r="B4" s="4"/>
    </row>
    <row r="5" spans="1:18" x14ac:dyDescent="0.15">
      <c r="B5" s="4"/>
    </row>
    <row r="6" spans="1:18" x14ac:dyDescent="0.15">
      <c r="B6" s="4"/>
    </row>
    <row r="7" spans="1:18" ht="23" x14ac:dyDescent="0.25">
      <c r="B7" s="56" t="s">
        <v>974</v>
      </c>
      <c r="C7" s="56"/>
      <c r="G7" s="56" t="s">
        <v>975</v>
      </c>
      <c r="H7" s="56"/>
    </row>
    <row r="8" spans="1:18" ht="30" x14ac:dyDescent="0.3">
      <c r="B8" s="65">
        <f>H42</f>
        <v>965282</v>
      </c>
      <c r="C8" s="65"/>
      <c r="G8" s="64">
        <f>H52</f>
        <v>50</v>
      </c>
      <c r="H8" s="64"/>
    </row>
    <row r="9" spans="1:18" ht="18" x14ac:dyDescent="0.2">
      <c r="B9" s="58" t="s">
        <v>972</v>
      </c>
      <c r="C9" s="57" t="s">
        <v>973</v>
      </c>
      <c r="G9" s="58" t="s">
        <v>972</v>
      </c>
      <c r="H9" s="57" t="s">
        <v>973</v>
      </c>
    </row>
    <row r="10" spans="1:18" ht="20" x14ac:dyDescent="0.2">
      <c r="B10" s="61">
        <f>D42</f>
        <v>940140</v>
      </c>
      <c r="C10" s="60">
        <f>B8/B10-1</f>
        <v>2.6742825536622217E-2</v>
      </c>
      <c r="G10" s="59">
        <f>D52</f>
        <v>50</v>
      </c>
      <c r="H10" s="60">
        <f>G8/G10-1</f>
        <v>0</v>
      </c>
    </row>
    <row r="11" spans="1:18" x14ac:dyDescent="0.15">
      <c r="B11" s="4"/>
    </row>
    <row r="12" spans="1:18" x14ac:dyDescent="0.15">
      <c r="B12" s="34"/>
    </row>
    <row r="14" spans="1:18" x14ac:dyDescent="0.15">
      <c r="B14" s="4"/>
    </row>
    <row r="35" spans="2:14" x14ac:dyDescent="0.15">
      <c r="B35" s="25"/>
      <c r="C35" s="25"/>
      <c r="D35" s="25"/>
      <c r="E35" s="25"/>
      <c r="F35" s="25"/>
      <c r="G35" s="25"/>
      <c r="H35" s="25"/>
    </row>
    <row r="36" spans="2:14" ht="18" x14ac:dyDescent="0.2">
      <c r="B36" s="48" t="s">
        <v>970</v>
      </c>
      <c r="C36" s="53">
        <v>2020</v>
      </c>
      <c r="D36" s="53"/>
      <c r="E36" s="53"/>
      <c r="F36" s="53"/>
      <c r="G36" s="54">
        <v>2021</v>
      </c>
      <c r="H36" s="53"/>
      <c r="J36" s="55" t="s">
        <v>944</v>
      </c>
      <c r="K36" s="55"/>
      <c r="L36" s="25"/>
      <c r="M36" s="55" t="s">
        <v>945</v>
      </c>
      <c r="N36" s="55"/>
    </row>
    <row r="37" spans="2:14" ht="14" x14ac:dyDescent="0.15">
      <c r="B37" s="49" t="s">
        <v>921</v>
      </c>
      <c r="C37" s="72" t="s">
        <v>929</v>
      </c>
      <c r="D37" s="72" t="s">
        <v>930</v>
      </c>
      <c r="E37" s="72" t="s">
        <v>931</v>
      </c>
      <c r="F37" s="72" t="s">
        <v>932</v>
      </c>
      <c r="G37" s="75" t="s">
        <v>929</v>
      </c>
      <c r="H37" s="72" t="s">
        <v>930</v>
      </c>
      <c r="J37" s="71" t="s">
        <v>942</v>
      </c>
      <c r="K37" s="67" t="s">
        <v>943</v>
      </c>
      <c r="L37" s="36"/>
      <c r="M37" s="67" t="s">
        <v>942</v>
      </c>
      <c r="N37" s="67" t="s">
        <v>943</v>
      </c>
    </row>
    <row r="38" spans="2:14" ht="14" x14ac:dyDescent="0.15">
      <c r="B38" s="38" t="s">
        <v>899</v>
      </c>
      <c r="C38" s="39">
        <f>SUMIFS(VolumeByClient[Vol],VolumeByClient[Region Name],Summary!$B38,VolumeByClient[Quarter2],Summary!C$37,VolumeByClient[Year],Summary!C$36)</f>
        <v>509419</v>
      </c>
      <c r="D38" s="39">
        <f>SUMIFS(VolumeByClient[Vol],VolumeByClient[Region Name],Summary!$B38,VolumeByClient[Quarter2],Summary!D$37,VolumeByClient[Year],Summary!C$36)</f>
        <v>576618</v>
      </c>
      <c r="E38" s="39">
        <f>SUMIFS(VolumeByClient[Vol],VolumeByClient[Region Name],Summary!$B38,VolumeByClient[Quarter2],Summary!E$37,VolumeByClient[Year],Summary!C$36)</f>
        <v>363694</v>
      </c>
      <c r="F38" s="39">
        <f>SUMIFS(VolumeByClient[Vol],VolumeByClient[Region Name],Summary!$B38,VolumeByClient[Quarter2],Summary!F$37,VolumeByClient[Year],Summary!C$36)</f>
        <v>432034</v>
      </c>
      <c r="G38" s="40">
        <f>SUMIFS(VolumeByClient[Vol],VolumeByClient[Region Name],Summary!$B38,VolumeByClient[Quarter2],Summary!G$37,VolumeByClient[Year],Summary!G$36)</f>
        <v>530019</v>
      </c>
      <c r="H38" s="44">
        <f>SUMIFS(VolumeByClient[Vol],VolumeByClient[Region Name],Summary!$B38,VolumeByClient[Quarter2],Summary!H$37,VolumeByClient[Year],Summary!G$36)</f>
        <v>596502</v>
      </c>
      <c r="J38" s="21">
        <f>G38-C38</f>
        <v>20600</v>
      </c>
      <c r="K38" s="50">
        <f>G38/C38-1</f>
        <v>4.0438224722674221E-2</v>
      </c>
      <c r="M38" s="21">
        <f>H38-D38</f>
        <v>19884</v>
      </c>
      <c r="N38" s="50">
        <f>H38/D38-1</f>
        <v>3.4483835051975387E-2</v>
      </c>
    </row>
    <row r="39" spans="2:14" ht="14" x14ac:dyDescent="0.15">
      <c r="B39" s="38" t="s">
        <v>900</v>
      </c>
      <c r="C39" s="39">
        <f>SUMIFS(VolumeByClient[Vol],VolumeByClient[Region Name],Summary!$B39,VolumeByClient[Quarter2],Summary!C$37,VolumeByClient[Year],Summary!C$36)</f>
        <v>147852</v>
      </c>
      <c r="D39" s="39">
        <f>SUMIFS(VolumeByClient[Vol],VolumeByClient[Region Name],Summary!$B39,VolumeByClient[Quarter2],Summary!D$37,VolumeByClient[Year],Summary!C$36)</f>
        <v>173566</v>
      </c>
      <c r="E39" s="39">
        <f>SUMIFS(VolumeByClient[Vol],VolumeByClient[Region Name],Summary!$B39,VolumeByClient[Quarter2],Summary!E$37,VolumeByClient[Year],Summary!C$36)</f>
        <v>103536</v>
      </c>
      <c r="F39" s="39">
        <f>SUMIFS(VolumeByClient[Vol],VolumeByClient[Region Name],Summary!$B39,VolumeByClient[Quarter2],Summary!F$37,VolumeByClient[Year],Summary!C$36)</f>
        <v>129264</v>
      </c>
      <c r="G39" s="40">
        <f>SUMIFS(VolumeByClient[Vol],VolumeByClient[Region Name],Summary!$B39,VolumeByClient[Quarter2],Summary!G$37,VolumeByClient[Year],Summary!G$36)</f>
        <v>150204</v>
      </c>
      <c r="H39" s="44">
        <f>SUMIFS(VolumeByClient[Vol],VolumeByClient[Region Name],Summary!$B39,VolumeByClient[Quarter2],Summary!H$37,VolumeByClient[Year],Summary!G$36)</f>
        <v>176338</v>
      </c>
      <c r="J39" s="21">
        <f>G39-C39</f>
        <v>2352</v>
      </c>
      <c r="K39" s="50">
        <f>G39/C39-1</f>
        <v>1.5907799691583513E-2</v>
      </c>
      <c r="M39" s="21">
        <f>H39-D39</f>
        <v>2772</v>
      </c>
      <c r="N39" s="50">
        <f>H39/D39-1</f>
        <v>1.5970869870827187E-2</v>
      </c>
    </row>
    <row r="40" spans="2:14" ht="14" x14ac:dyDescent="0.15">
      <c r="B40" s="38" t="s">
        <v>908</v>
      </c>
      <c r="C40" s="39">
        <f>SUMIFS(VolumeByClient[Vol],VolumeByClient[Region Name],Summary!$B40,VolumeByClient[Quarter2],Summary!C$37,VolumeByClient[Year],Summary!C$36)</f>
        <v>95736</v>
      </c>
      <c r="D40" s="39">
        <f>SUMIFS(VolumeByClient[Vol],VolumeByClient[Region Name],Summary!$B40,VolumeByClient[Quarter2],Summary!D$37,VolumeByClient[Year],Summary!C$36)</f>
        <v>107338</v>
      </c>
      <c r="E40" s="39">
        <f>SUMIFS(VolumeByClient[Vol],VolumeByClient[Region Name],Summary!$B40,VolumeByClient[Quarter2],Summary!E$37,VolumeByClient[Year],Summary!C$36)</f>
        <v>69198</v>
      </c>
      <c r="F40" s="39">
        <f>SUMIFS(VolumeByClient[Vol],VolumeByClient[Region Name],Summary!$B40,VolumeByClient[Quarter2],Summary!F$37,VolumeByClient[Year],Summary!C$36)</f>
        <v>80144</v>
      </c>
      <c r="G40" s="40">
        <f>SUMIFS(VolumeByClient[Vol],VolumeByClient[Region Name],Summary!$B40,VolumeByClient[Quarter2],Summary!G$37,VolumeByClient[Year],Summary!G$36)</f>
        <v>99778</v>
      </c>
      <c r="H40" s="44">
        <f>SUMIFS(VolumeByClient[Vol],VolumeByClient[Region Name],Summary!$B40,VolumeByClient[Quarter2],Summary!H$37,VolumeByClient[Year],Summary!G$36)</f>
        <v>109811</v>
      </c>
      <c r="J40" s="21">
        <f>G40-C40</f>
        <v>4042</v>
      </c>
      <c r="K40" s="50">
        <f>G40/C40-1</f>
        <v>4.2220272415810056E-2</v>
      </c>
      <c r="M40" s="21">
        <f>H40-D40</f>
        <v>2473</v>
      </c>
      <c r="N40" s="50">
        <f>H40/D40-1</f>
        <v>2.3039370959026639E-2</v>
      </c>
    </row>
    <row r="41" spans="2:14" ht="14" x14ac:dyDescent="0.15">
      <c r="B41" s="38" t="s">
        <v>907</v>
      </c>
      <c r="C41" s="39">
        <f>SUMIFS(VolumeByClient[Vol],VolumeByClient[Region Name],Summary!$B41,VolumeByClient[Quarter2],Summary!C$37,VolumeByClient[Year],Summary!C$36)</f>
        <v>69053</v>
      </c>
      <c r="D41" s="39">
        <f>SUMIFS(VolumeByClient[Vol],VolumeByClient[Region Name],Summary!$B41,VolumeByClient[Quarter2],Summary!D$37,VolumeByClient[Year],Summary!C$36)</f>
        <v>82618</v>
      </c>
      <c r="E41" s="39">
        <f>SUMIFS(VolumeByClient[Vol],VolumeByClient[Region Name],Summary!$B41,VolumeByClient[Quarter2],Summary!E$37,VolumeByClient[Year],Summary!C$36)</f>
        <v>50574</v>
      </c>
      <c r="F41" s="39">
        <f>SUMIFS(VolumeByClient[Vol],VolumeByClient[Region Name],Summary!$B41,VolumeByClient[Quarter2],Summary!F$37,VolumeByClient[Year],Summary!C$36)</f>
        <v>65121</v>
      </c>
      <c r="G41" s="40">
        <f>SUMIFS(VolumeByClient[Vol],VolumeByClient[Region Name],Summary!$B41,VolumeByClient[Quarter2],Summary!G$37,VolumeByClient[Year],Summary!G$36)</f>
        <v>75265</v>
      </c>
      <c r="H41" s="44">
        <f>SUMIFS(VolumeByClient[Vol],VolumeByClient[Region Name],Summary!$B41,VolumeByClient[Quarter2],Summary!H$37,VolumeByClient[Year],Summary!G$36)</f>
        <v>82631</v>
      </c>
      <c r="J41" s="21">
        <f>G41-C41</f>
        <v>6212</v>
      </c>
      <c r="K41" s="50">
        <f>G41/C41-1</f>
        <v>8.9959885884755231E-2</v>
      </c>
      <c r="M41" s="21">
        <f>H41-D41</f>
        <v>13</v>
      </c>
      <c r="N41" s="50">
        <f>H41/D41-1</f>
        <v>1.5735069839495353E-4</v>
      </c>
    </row>
    <row r="42" spans="2:14" ht="14" x14ac:dyDescent="0.15">
      <c r="B42" s="41" t="s">
        <v>909</v>
      </c>
      <c r="C42" s="42">
        <f t="shared" ref="C42:H42" si="0">SUM(C38:C41)</f>
        <v>822060</v>
      </c>
      <c r="D42" s="42">
        <f t="shared" si="0"/>
        <v>940140</v>
      </c>
      <c r="E42" s="42">
        <f t="shared" si="0"/>
        <v>587002</v>
      </c>
      <c r="F42" s="42">
        <f t="shared" si="0"/>
        <v>706563</v>
      </c>
      <c r="G42" s="43">
        <f t="shared" si="0"/>
        <v>855266</v>
      </c>
      <c r="H42" s="45">
        <f t="shared" si="0"/>
        <v>965282</v>
      </c>
      <c r="J42" s="37">
        <f>G42-C42</f>
        <v>33206</v>
      </c>
      <c r="K42" s="51">
        <f>G42/C42-1</f>
        <v>4.0393645232708053E-2</v>
      </c>
      <c r="M42" s="37">
        <f>H42-D42</f>
        <v>25142</v>
      </c>
      <c r="N42" s="51">
        <f>H42/D42-1</f>
        <v>2.6742825536622217E-2</v>
      </c>
    </row>
    <row r="46" spans="2:14" ht="18" x14ac:dyDescent="0.2">
      <c r="B46" s="48" t="s">
        <v>971</v>
      </c>
      <c r="C46" s="53">
        <v>2020</v>
      </c>
      <c r="D46" s="53"/>
      <c r="E46" s="53"/>
      <c r="F46" s="53"/>
      <c r="G46" s="54">
        <v>2021</v>
      </c>
      <c r="H46" s="53"/>
      <c r="J46" s="55" t="s">
        <v>944</v>
      </c>
      <c r="K46" s="55"/>
      <c r="L46" s="25"/>
      <c r="M46" s="55" t="s">
        <v>945</v>
      </c>
      <c r="N46" s="55"/>
    </row>
    <row r="47" spans="2:14" ht="14" x14ac:dyDescent="0.15">
      <c r="B47" s="49" t="s">
        <v>921</v>
      </c>
      <c r="C47" s="72" t="s">
        <v>929</v>
      </c>
      <c r="D47" s="72" t="s">
        <v>930</v>
      </c>
      <c r="E47" s="72" t="s">
        <v>931</v>
      </c>
      <c r="F47" s="72" t="s">
        <v>932</v>
      </c>
      <c r="G47" s="75" t="s">
        <v>929</v>
      </c>
      <c r="H47" s="72" t="s">
        <v>930</v>
      </c>
      <c r="J47" s="67" t="s">
        <v>942</v>
      </c>
      <c r="K47" s="67" t="s">
        <v>943</v>
      </c>
      <c r="L47" s="68"/>
      <c r="M47" s="67" t="s">
        <v>942</v>
      </c>
      <c r="N47" s="67" t="s">
        <v>943</v>
      </c>
    </row>
    <row r="48" spans="2:14" ht="14" x14ac:dyDescent="0.15">
      <c r="B48" s="38" t="s">
        <v>899</v>
      </c>
      <c r="C48" s="39">
        <f>ROUNDUP(COUNTIFS(VolumeByClient[Region Name],Summary!$B48,VolumeByClient[Quarter2],Summary!C$47,VolumeByClient[Year],Summary!$C$46)/3,0)</f>
        <v>18</v>
      </c>
      <c r="D48" s="39">
        <f>ROUNDUP(COUNTIFS(VolumeByClient[Region Name],Summary!$B48,VolumeByClient[Quarter2],Summary!D$47,VolumeByClient[Year],Summary!$C$46)/3,0)</f>
        <v>19</v>
      </c>
      <c r="E48" s="39">
        <f>ROUNDUP(COUNTIFS(VolumeByClient[Region Name],Summary!$B48,VolumeByClient[Quarter2],Summary!E$47,VolumeByClient[Year],Summary!$C$46)/3,0)</f>
        <v>19</v>
      </c>
      <c r="F48" s="39">
        <f>ROUNDUP(COUNTIFS(VolumeByClient[Region Name],Summary!$B48,VolumeByClient[Quarter2],Summary!F$47,VolumeByClient[Year],Summary!$C$46)/3,0)</f>
        <v>20</v>
      </c>
      <c r="G48" s="40">
        <f>ROUNDUP(COUNTIFS(VolumeByClient[Region Name],Summary!$B48,VolumeByClient[Quarter2],Summary!G$47,VolumeByClient[Year],Summary!$G$46)/3,0)</f>
        <v>20</v>
      </c>
      <c r="H48" s="44">
        <f>ROUNDUP(COUNTIFS(VolumeByClient[Region Name],Summary!$B48,VolumeByClient[Quarter2],Summary!H$47,VolumeByClient[Year],Summary!$G$46)/3,0)</f>
        <v>20</v>
      </c>
      <c r="J48" s="69">
        <f>G48-C48</f>
        <v>2</v>
      </c>
      <c r="K48" s="50">
        <f>G48/C48-1</f>
        <v>0.11111111111111116</v>
      </c>
      <c r="M48" s="73">
        <f>H48-D48</f>
        <v>1</v>
      </c>
      <c r="N48" s="50">
        <f>H48/D48-1</f>
        <v>5.2631578947368363E-2</v>
      </c>
    </row>
    <row r="49" spans="2:14" ht="14" x14ac:dyDescent="0.15">
      <c r="B49" s="38" t="s">
        <v>900</v>
      </c>
      <c r="C49" s="39">
        <f>ROUNDUP(COUNTIFS(VolumeByClient[Region Name],Summary!$B49,VolumeByClient[Quarter2],Summary!C$47,VolumeByClient[Year],Summary!$C$46)/3,0)</f>
        <v>8</v>
      </c>
      <c r="D49" s="39">
        <f>ROUNDUP(COUNTIFS(VolumeByClient[Region Name],Summary!$B49,VolumeByClient[Quarter2],Summary!D$47,VolumeByClient[Year],Summary!$C$46)/3,0)</f>
        <v>8</v>
      </c>
      <c r="E49" s="39">
        <f>ROUNDUP(COUNTIFS(VolumeByClient[Region Name],Summary!$B49,VolumeByClient[Quarter2],Summary!E$47,VolumeByClient[Year],Summary!$C$46)/3,0)</f>
        <v>8</v>
      </c>
      <c r="F49" s="39">
        <f>ROUNDUP(COUNTIFS(VolumeByClient[Region Name],Summary!$B49,VolumeByClient[Quarter2],Summary!F$47,VolumeByClient[Year],Summary!$C$46)/3,0)</f>
        <v>8</v>
      </c>
      <c r="G49" s="40">
        <f>ROUNDUP(COUNTIFS(VolumeByClient[Region Name],Summary!$B49,VolumeByClient[Quarter2],Summary!G$47,VolumeByClient[Year],Summary!$G$46)/3,0)</f>
        <v>8</v>
      </c>
      <c r="H49" s="44">
        <f>ROUNDUP(COUNTIFS(VolumeByClient[Region Name],Summary!$B49,VolumeByClient[Quarter2],Summary!H$47,VolumeByClient[Year],Summary!$G$46)/3,0)</f>
        <v>8</v>
      </c>
      <c r="J49" s="69">
        <f>G49-C49</f>
        <v>0</v>
      </c>
      <c r="K49" s="50">
        <f>G49/C49-1</f>
        <v>0</v>
      </c>
      <c r="M49" s="73">
        <f>H49-D49</f>
        <v>0</v>
      </c>
      <c r="N49" s="50">
        <f>H49/D49-1</f>
        <v>0</v>
      </c>
    </row>
    <row r="50" spans="2:14" ht="14" x14ac:dyDescent="0.15">
      <c r="B50" s="38" t="s">
        <v>908</v>
      </c>
      <c r="C50" s="39">
        <f>ROUNDUP(COUNTIFS(VolumeByClient[Region Name],Summary!$B50,VolumeByClient[Quarter2],Summary!C$47,VolumeByClient[Year],Summary!$C$46)/3,0)</f>
        <v>13</v>
      </c>
      <c r="D50" s="39">
        <f>ROUNDUP(COUNTIFS(VolumeByClient[Region Name],Summary!$B50,VolumeByClient[Quarter2],Summary!D$47,VolumeByClient[Year],Summary!$C$46)/3,0)</f>
        <v>13</v>
      </c>
      <c r="E50" s="39">
        <f>ROUNDUP(COUNTIFS(VolumeByClient[Region Name],Summary!$B50,VolumeByClient[Quarter2],Summary!E$47,VolumeByClient[Year],Summary!$C$46)/3,0)</f>
        <v>14</v>
      </c>
      <c r="F50" s="39">
        <f>ROUNDUP(COUNTIFS(VolumeByClient[Region Name],Summary!$B50,VolumeByClient[Quarter2],Summary!F$47,VolumeByClient[Year],Summary!$C$46)/3,0)</f>
        <v>14</v>
      </c>
      <c r="G50" s="40">
        <f>ROUNDUP(COUNTIFS(VolumeByClient[Region Name],Summary!$B50,VolumeByClient[Quarter2],Summary!G$47,VolumeByClient[Year],Summary!$G$46)/3,0)</f>
        <v>14</v>
      </c>
      <c r="H50" s="44">
        <f>ROUNDUP(COUNTIFS(VolumeByClient[Region Name],Summary!$B50,VolumeByClient[Quarter2],Summary!H$47,VolumeByClient[Year],Summary!$G$46)/3,0)</f>
        <v>13</v>
      </c>
      <c r="J50" s="69">
        <f>G50-C50</f>
        <v>1</v>
      </c>
      <c r="K50" s="50">
        <f>G50/C50-1</f>
        <v>7.6923076923076872E-2</v>
      </c>
      <c r="M50" s="73">
        <f>H50-D50</f>
        <v>0</v>
      </c>
      <c r="N50" s="50">
        <f>H50/D50-1</f>
        <v>0</v>
      </c>
    </row>
    <row r="51" spans="2:14" ht="14" x14ac:dyDescent="0.15">
      <c r="B51" s="38" t="s">
        <v>907</v>
      </c>
      <c r="C51" s="39">
        <f>ROUNDUP(COUNTIFS(VolumeByClient[Region Name],Summary!$B51,VolumeByClient[Quarter2],Summary!C$47,VolumeByClient[Year],Summary!$C$46)/3,0)</f>
        <v>10</v>
      </c>
      <c r="D51" s="39">
        <f>ROUNDUP(COUNTIFS(VolumeByClient[Region Name],Summary!$B51,VolumeByClient[Quarter2],Summary!D$47,VolumeByClient[Year],Summary!$C$46)/3,0)</f>
        <v>10</v>
      </c>
      <c r="E51" s="39">
        <f>ROUNDUP(COUNTIFS(VolumeByClient[Region Name],Summary!$B51,VolumeByClient[Quarter2],Summary!E$47,VolumeByClient[Year],Summary!$C$46)/3,0)</f>
        <v>11</v>
      </c>
      <c r="F51" s="39">
        <f>ROUNDUP(COUNTIFS(VolumeByClient[Region Name],Summary!$B51,VolumeByClient[Quarter2],Summary!F$47,VolumeByClient[Year],Summary!$C$46)/3,0)</f>
        <v>11</v>
      </c>
      <c r="G51" s="40">
        <f>ROUNDUP(COUNTIFS(VolumeByClient[Region Name],Summary!$B51,VolumeByClient[Quarter2],Summary!G$47,VolumeByClient[Year],Summary!$G$46)/3,0)</f>
        <v>11</v>
      </c>
      <c r="H51" s="44">
        <f>ROUNDUP(COUNTIFS(VolumeByClient[Region Name],Summary!$B51,VolumeByClient[Quarter2],Summary!H$47,VolumeByClient[Year],Summary!$G$46)/3,0)</f>
        <v>9</v>
      </c>
      <c r="J51" s="69">
        <f>G51-C51</f>
        <v>1</v>
      </c>
      <c r="K51" s="50">
        <f>G51/C51-1</f>
        <v>0.10000000000000009</v>
      </c>
      <c r="M51" s="73">
        <f>H51-D51</f>
        <v>-1</v>
      </c>
      <c r="N51" s="50">
        <f>H51/D51-1</f>
        <v>-9.9999999999999978E-2</v>
      </c>
    </row>
    <row r="52" spans="2:14" ht="14" x14ac:dyDescent="0.15">
      <c r="B52" s="41" t="s">
        <v>909</v>
      </c>
      <c r="C52" s="42">
        <f t="shared" ref="C52:H52" si="1">SUM(C48:C51)</f>
        <v>49</v>
      </c>
      <c r="D52" s="42">
        <f t="shared" si="1"/>
        <v>50</v>
      </c>
      <c r="E52" s="42">
        <f t="shared" si="1"/>
        <v>52</v>
      </c>
      <c r="F52" s="42">
        <f t="shared" si="1"/>
        <v>53</v>
      </c>
      <c r="G52" s="43">
        <f t="shared" si="1"/>
        <v>53</v>
      </c>
      <c r="H52" s="45">
        <f t="shared" si="1"/>
        <v>50</v>
      </c>
      <c r="J52" s="70">
        <f>G52-C52</f>
        <v>4</v>
      </c>
      <c r="K52" s="51">
        <f>G52/C52-1</f>
        <v>8.163265306122458E-2</v>
      </c>
      <c r="M52" s="74">
        <f>H52-D52</f>
        <v>0</v>
      </c>
      <c r="N52" s="51">
        <f>H52/D52-1</f>
        <v>0</v>
      </c>
    </row>
    <row r="55" spans="2:14" ht="18" x14ac:dyDescent="0.2">
      <c r="B55" s="48" t="s">
        <v>970</v>
      </c>
      <c r="C55" s="53">
        <v>2020</v>
      </c>
      <c r="D55" s="53"/>
      <c r="E55" s="53"/>
      <c r="F55" s="53"/>
      <c r="G55" s="54">
        <v>2021</v>
      </c>
      <c r="H55" s="53"/>
      <c r="J55" s="55" t="s">
        <v>944</v>
      </c>
      <c r="K55" s="55"/>
      <c r="L55" s="25"/>
      <c r="M55" s="55" t="s">
        <v>945</v>
      </c>
      <c r="N55" s="55"/>
    </row>
    <row r="56" spans="2:14" ht="14" x14ac:dyDescent="0.15">
      <c r="B56" s="49" t="s">
        <v>921</v>
      </c>
      <c r="C56" s="72" t="s">
        <v>929</v>
      </c>
      <c r="D56" s="72" t="s">
        <v>930</v>
      </c>
      <c r="E56" s="72" t="s">
        <v>931</v>
      </c>
      <c r="F56" s="72" t="s">
        <v>932</v>
      </c>
      <c r="G56" s="75" t="s">
        <v>929</v>
      </c>
      <c r="H56" s="72" t="s">
        <v>930</v>
      </c>
      <c r="J56" s="67" t="s">
        <v>942</v>
      </c>
      <c r="K56" s="67" t="s">
        <v>943</v>
      </c>
      <c r="L56" s="68"/>
      <c r="M56" s="67" t="s">
        <v>942</v>
      </c>
      <c r="N56" s="67" t="s">
        <v>943</v>
      </c>
    </row>
    <row r="57" spans="2:14" ht="14" x14ac:dyDescent="0.15">
      <c r="B57" s="38" t="s">
        <v>899</v>
      </c>
      <c r="C57" s="39">
        <f t="shared" ref="C57:H57" si="2">C38/C48</f>
        <v>28301.055555555555</v>
      </c>
      <c r="D57" s="39">
        <f t="shared" si="2"/>
        <v>30348.315789473683</v>
      </c>
      <c r="E57" s="39">
        <f t="shared" si="2"/>
        <v>19141.78947368421</v>
      </c>
      <c r="F57" s="39">
        <f t="shared" si="2"/>
        <v>21601.7</v>
      </c>
      <c r="G57" s="40">
        <f t="shared" si="2"/>
        <v>26500.95</v>
      </c>
      <c r="H57" s="47">
        <f t="shared" si="2"/>
        <v>29825.1</v>
      </c>
      <c r="J57" s="21">
        <f>G57-C57</f>
        <v>-1800.105555555554</v>
      </c>
      <c r="K57" s="50">
        <f>G57/C57-1</f>
        <v>-6.3605597749593068E-2</v>
      </c>
      <c r="M57" s="21">
        <f>H57-D57</f>
        <v>-523.21578947368471</v>
      </c>
      <c r="N57" s="50">
        <f>H57/D57-1</f>
        <v>-1.7240356700623294E-2</v>
      </c>
    </row>
    <row r="58" spans="2:14" ht="14" x14ac:dyDescent="0.15">
      <c r="B58" s="38" t="s">
        <v>900</v>
      </c>
      <c r="C58" s="39">
        <f t="shared" ref="C58:H58" si="3">C39/C49</f>
        <v>18481.5</v>
      </c>
      <c r="D58" s="39">
        <f t="shared" si="3"/>
        <v>21695.75</v>
      </c>
      <c r="E58" s="39">
        <f t="shared" si="3"/>
        <v>12942</v>
      </c>
      <c r="F58" s="39">
        <f t="shared" si="3"/>
        <v>16158</v>
      </c>
      <c r="G58" s="40">
        <f t="shared" si="3"/>
        <v>18775.5</v>
      </c>
      <c r="H58" s="47">
        <f t="shared" si="3"/>
        <v>22042.25</v>
      </c>
      <c r="J58" s="21">
        <f>G58-C58</f>
        <v>294</v>
      </c>
      <c r="K58" s="50">
        <f>G58/C58-1</f>
        <v>1.5907799691583513E-2</v>
      </c>
      <c r="M58" s="21">
        <f>H58-D58</f>
        <v>346.5</v>
      </c>
      <c r="N58" s="50">
        <f>H58/D58-1</f>
        <v>1.5970869870827187E-2</v>
      </c>
    </row>
    <row r="59" spans="2:14" ht="14" x14ac:dyDescent="0.15">
      <c r="B59" s="38" t="s">
        <v>908</v>
      </c>
      <c r="C59" s="39">
        <f t="shared" ref="C59:H59" si="4">C40/C50</f>
        <v>7364.3076923076924</v>
      </c>
      <c r="D59" s="39">
        <f t="shared" si="4"/>
        <v>8256.7692307692305</v>
      </c>
      <c r="E59" s="39">
        <f t="shared" si="4"/>
        <v>4942.7142857142853</v>
      </c>
      <c r="F59" s="39">
        <f t="shared" si="4"/>
        <v>5724.5714285714284</v>
      </c>
      <c r="G59" s="40">
        <f t="shared" si="4"/>
        <v>7127</v>
      </c>
      <c r="H59" s="47">
        <f t="shared" si="4"/>
        <v>8447</v>
      </c>
      <c r="J59" s="21">
        <f>G59-C59</f>
        <v>-237.30769230769238</v>
      </c>
      <c r="K59" s="50">
        <f>G59/C59-1</f>
        <v>-3.2224032756747678E-2</v>
      </c>
      <c r="M59" s="21">
        <f>H59-D59</f>
        <v>190.23076923076951</v>
      </c>
      <c r="N59" s="50">
        <f>H59/D59-1</f>
        <v>2.3039370959026639E-2</v>
      </c>
    </row>
    <row r="60" spans="2:14" ht="14" x14ac:dyDescent="0.15">
      <c r="B60" s="38" t="s">
        <v>907</v>
      </c>
      <c r="C60" s="39">
        <f t="shared" ref="C60:H60" si="5">C41/C51</f>
        <v>6905.3</v>
      </c>
      <c r="D60" s="39">
        <f t="shared" si="5"/>
        <v>8261.7999999999993</v>
      </c>
      <c r="E60" s="39">
        <f t="shared" si="5"/>
        <v>4597.636363636364</v>
      </c>
      <c r="F60" s="39">
        <f t="shared" si="5"/>
        <v>5920.090909090909</v>
      </c>
      <c r="G60" s="46">
        <f t="shared" si="5"/>
        <v>6842.272727272727</v>
      </c>
      <c r="H60" s="47">
        <f t="shared" si="5"/>
        <v>9181.2222222222226</v>
      </c>
      <c r="J60" s="21">
        <f>G60-C60</f>
        <v>-63.027272727273157</v>
      </c>
      <c r="K60" s="50">
        <f>G60/C60-1</f>
        <v>-9.1273764684044467E-3</v>
      </c>
      <c r="M60" s="21">
        <f>H60-D60</f>
        <v>919.42222222222335</v>
      </c>
      <c r="N60" s="50">
        <f>H60/D60-1</f>
        <v>0.11128594522043911</v>
      </c>
    </row>
    <row r="61" spans="2:14" ht="14" x14ac:dyDescent="0.15">
      <c r="B61" s="41" t="s">
        <v>909</v>
      </c>
      <c r="C61" s="42">
        <f t="shared" ref="C61:H61" si="6">SUM(C57:C60)</f>
        <v>61052.163247863253</v>
      </c>
      <c r="D61" s="42">
        <f t="shared" si="6"/>
        <v>68562.635020242917</v>
      </c>
      <c r="E61" s="42">
        <f t="shared" si="6"/>
        <v>41624.140123034857</v>
      </c>
      <c r="F61" s="42">
        <f t="shared" si="6"/>
        <v>49404.362337662336</v>
      </c>
      <c r="G61" s="43">
        <f t="shared" si="6"/>
        <v>59245.722727272725</v>
      </c>
      <c r="H61" s="45">
        <f t="shared" si="6"/>
        <v>69495.572222222225</v>
      </c>
      <c r="J61" s="37">
        <f>G61-C61</f>
        <v>-1806.4405205905277</v>
      </c>
      <c r="K61" s="51">
        <f>G61/C61-1</f>
        <v>-2.9588476877660086E-2</v>
      </c>
      <c r="M61" s="37">
        <f>H61-D61</f>
        <v>932.93720197930816</v>
      </c>
      <c r="N61" s="51">
        <f>H61/D61-1</f>
        <v>1.3607079157676116E-2</v>
      </c>
    </row>
    <row r="64" spans="2:14" ht="16" x14ac:dyDescent="0.2">
      <c r="B64" s="63" t="s">
        <v>976</v>
      </c>
    </row>
    <row r="65" spans="2:2" ht="14" x14ac:dyDescent="0.15">
      <c r="B65" s="62" t="s">
        <v>977</v>
      </c>
    </row>
    <row r="66" spans="2:2" x14ac:dyDescent="0.15">
      <c r="B66" s="35" t="s">
        <v>978</v>
      </c>
    </row>
    <row r="67" spans="2:2" x14ac:dyDescent="0.15">
      <c r="B67" s="35" t="s">
        <v>979</v>
      </c>
    </row>
    <row r="69" spans="2:2" x14ac:dyDescent="0.15">
      <c r="B69" s="35"/>
    </row>
    <row r="70" spans="2:2" x14ac:dyDescent="0.15">
      <c r="B70" s="2" t="s">
        <v>980</v>
      </c>
    </row>
  </sheetData>
  <sortState xmlns:xlrd2="http://schemas.microsoft.com/office/spreadsheetml/2017/richdata2" ref="H38:H41">
    <sortCondition descending="1" ref="H38:H41"/>
  </sortState>
  <mergeCells count="18">
    <mergeCell ref="B7:C7"/>
    <mergeCell ref="B8:C8"/>
    <mergeCell ref="G7:H7"/>
    <mergeCell ref="G8:H8"/>
    <mergeCell ref="A1:R1"/>
    <mergeCell ref="A2:R2"/>
    <mergeCell ref="C55:F55"/>
    <mergeCell ref="G55:H55"/>
    <mergeCell ref="J55:K55"/>
    <mergeCell ref="M55:N55"/>
    <mergeCell ref="C36:F36"/>
    <mergeCell ref="G36:H36"/>
    <mergeCell ref="J36:K36"/>
    <mergeCell ref="M36:N36"/>
    <mergeCell ref="C46:F46"/>
    <mergeCell ref="G46:H46"/>
    <mergeCell ref="J46:K46"/>
    <mergeCell ref="M46:N46"/>
  </mergeCells>
  <pageMargins left="0.25" right="0.25" top="0.75" bottom="0.75" header="0.3" footer="0.3"/>
  <pageSetup scale="54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06851E9D-51E2-F944-8DF2-1AE680B4D18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5.0000000000000001E-3</xm:f>
              </x14:cfvo>
            </x14:iconSet>
          </x14:cfRule>
          <xm:sqref>K38:K42</xm:sqref>
        </x14:conditionalFormatting>
        <x14:conditionalFormatting xmlns:xm="http://schemas.microsoft.com/office/excel/2006/main">
          <x14:cfRule type="iconSet" priority="6" id="{F1C73A31-3182-E049-BC0E-126D664076D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5.0000000000000001E-3</xm:f>
              </x14:cfvo>
            </x14:iconSet>
          </x14:cfRule>
          <xm:sqref>K48:K52</xm:sqref>
        </x14:conditionalFormatting>
        <x14:conditionalFormatting xmlns:xm="http://schemas.microsoft.com/office/excel/2006/main">
          <x14:cfRule type="iconSet" priority="4" id="{7DA155B2-281B-874F-999D-DB949978DEF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5.0000000000000001E-3</xm:f>
              </x14:cfvo>
            </x14:iconSet>
          </x14:cfRule>
          <xm:sqref>K57:K61</xm:sqref>
        </x14:conditionalFormatting>
        <x14:conditionalFormatting xmlns:xm="http://schemas.microsoft.com/office/excel/2006/main">
          <x14:cfRule type="iconSet" priority="17" id="{95A513A1-B7DD-044B-827A-26202480BF9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5.0000000000000001E-3</xm:f>
              </x14:cfvo>
            </x14:iconSet>
          </x14:cfRule>
          <xm:sqref>N38:N42</xm:sqref>
        </x14:conditionalFormatting>
        <x14:conditionalFormatting xmlns:xm="http://schemas.microsoft.com/office/excel/2006/main">
          <x14:cfRule type="iconSet" priority="5" id="{37CE1A5C-4E4A-264B-8085-8847C7A4325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5.0000000000000001E-3</xm:f>
              </x14:cfvo>
            </x14:iconSet>
          </x14:cfRule>
          <xm:sqref>N48:N52</xm:sqref>
        </x14:conditionalFormatting>
        <x14:conditionalFormatting xmlns:xm="http://schemas.microsoft.com/office/excel/2006/main">
          <x14:cfRule type="iconSet" priority="3" id="{7D857F00-0215-F449-AC1B-7A860B3E9B9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5.0000000000000001E-3</xm:f>
              </x14:cfvo>
            </x14:iconSet>
          </x14:cfRule>
          <xm:sqref>N57:N61</xm:sqref>
        </x14:conditionalFormatting>
        <x14:conditionalFormatting xmlns:xm="http://schemas.microsoft.com/office/excel/2006/main">
          <x14:cfRule type="iconSet" priority="2" id="{BDB6BFEA-A51B-6F46-BB48-FEFF96531F5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5.0000000000000001E-3</xm:f>
              </x14:cfvo>
            </x14:iconSet>
          </x14:cfRule>
          <xm:sqref>H10</xm:sqref>
        </x14:conditionalFormatting>
        <x14:conditionalFormatting xmlns:xm="http://schemas.microsoft.com/office/excel/2006/main">
          <x14:cfRule type="iconSet" priority="1" id="{7D9BD797-BA16-2D41-9338-4820897FD35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5.0000000000000001E-3</xm:f>
              </x14:cfvo>
            </x14:iconSet>
          </x14:cfRule>
          <xm:sqref>C10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3629-162F-6C4E-AA24-1CDD38869F30}">
  <dimension ref="A3:U116"/>
  <sheetViews>
    <sheetView workbookViewId="0">
      <selection activeCell="R7" sqref="R7"/>
    </sheetView>
  </sheetViews>
  <sheetFormatPr baseColWidth="10" defaultRowHeight="13" x14ac:dyDescent="0.15"/>
  <cols>
    <col min="1" max="1" width="13.1640625" style="2" bestFit="1" customWidth="1"/>
    <col min="2" max="2" width="15.83203125" style="2" bestFit="1" customWidth="1"/>
    <col min="3" max="3" width="15.1640625" style="2" bestFit="1" customWidth="1"/>
    <col min="4" max="7" width="10.1640625" style="2" bestFit="1" customWidth="1"/>
    <col min="8" max="8" width="10.6640625" style="2" bestFit="1" customWidth="1"/>
    <col min="9" max="9" width="19.33203125" style="2" bestFit="1" customWidth="1"/>
    <col min="10" max="10" width="11.5" style="2" bestFit="1" customWidth="1"/>
    <col min="11" max="11" width="14.5" style="2" bestFit="1" customWidth="1"/>
    <col min="12" max="12" width="10" style="2" bestFit="1" customWidth="1"/>
    <col min="13" max="13" width="8.6640625" style="2" bestFit="1" customWidth="1"/>
    <col min="14" max="14" width="6.1640625" style="2" bestFit="1" customWidth="1"/>
    <col min="15" max="15" width="10.83203125" style="2"/>
    <col min="16" max="16" width="9.6640625" style="2" bestFit="1" customWidth="1"/>
    <col min="17" max="17" width="8.1640625" style="2" bestFit="1" customWidth="1"/>
    <col min="18" max="18" width="13.33203125" style="2" bestFit="1" customWidth="1"/>
    <col min="19" max="19" width="9.6640625" style="2" bestFit="1" customWidth="1"/>
    <col min="20" max="16384" width="10.83203125" style="2"/>
  </cols>
  <sheetData>
    <row r="3" spans="1:19" x14ac:dyDescent="0.15">
      <c r="A3" s="18" t="s">
        <v>922</v>
      </c>
      <c r="B3" s="18" t="s">
        <v>925</v>
      </c>
      <c r="J3" s="4" t="s">
        <v>944</v>
      </c>
      <c r="M3" s="4" t="s">
        <v>945</v>
      </c>
      <c r="P3" s="4" t="s">
        <v>948</v>
      </c>
    </row>
    <row r="4" spans="1:19" x14ac:dyDescent="0.15">
      <c r="A4" s="18" t="s">
        <v>923</v>
      </c>
      <c r="B4" s="2" t="s">
        <v>927</v>
      </c>
      <c r="C4" s="2" t="s">
        <v>936</v>
      </c>
      <c r="D4" s="2" t="s">
        <v>937</v>
      </c>
      <c r="E4" s="2" t="s">
        <v>938</v>
      </c>
      <c r="F4" s="2" t="s">
        <v>939</v>
      </c>
      <c r="G4" s="2" t="s">
        <v>940</v>
      </c>
      <c r="H4" s="2" t="s">
        <v>924</v>
      </c>
      <c r="J4" s="4" t="s">
        <v>942</v>
      </c>
      <c r="K4" s="4" t="s">
        <v>943</v>
      </c>
      <c r="M4" s="4" t="s">
        <v>942</v>
      </c>
      <c r="N4" s="4" t="s">
        <v>943</v>
      </c>
      <c r="P4" s="25" t="s">
        <v>909</v>
      </c>
      <c r="Q4" s="25"/>
      <c r="R4" s="25" t="s">
        <v>946</v>
      </c>
      <c r="S4" s="25"/>
    </row>
    <row r="5" spans="1:19" x14ac:dyDescent="0.15">
      <c r="A5" s="19" t="s">
        <v>908</v>
      </c>
      <c r="B5" s="21">
        <v>95736</v>
      </c>
      <c r="C5" s="21">
        <v>107338</v>
      </c>
      <c r="D5" s="21">
        <v>69198</v>
      </c>
      <c r="E5" s="21">
        <v>80144</v>
      </c>
      <c r="F5" s="21">
        <v>99778</v>
      </c>
      <c r="G5" s="21">
        <v>109811</v>
      </c>
      <c r="H5" s="21">
        <v>562005</v>
      </c>
      <c r="J5" s="22">
        <f>F5-B5</f>
        <v>4042</v>
      </c>
      <c r="K5" s="23">
        <f>F5/B5-1</f>
        <v>4.2220272415810056E-2</v>
      </c>
      <c r="M5" s="21">
        <f>G5-C5</f>
        <v>2473</v>
      </c>
      <c r="N5" s="23">
        <f>G5/C5-1</f>
        <v>2.3039370959026639E-2</v>
      </c>
      <c r="P5" s="21">
        <f>C5/(1-K5)</f>
        <v>112069.60944009421</v>
      </c>
      <c r="Q5" s="24">
        <f>P5/P$9</f>
        <v>0.11439010083073041</v>
      </c>
      <c r="R5" s="21">
        <f>P5-G5</f>
        <v>2258.6094400942093</v>
      </c>
      <c r="S5" s="24">
        <f>R5/R$9</f>
        <v>0.15649761660528339</v>
      </c>
    </row>
    <row r="6" spans="1:19" x14ac:dyDescent="0.15">
      <c r="A6" s="19" t="s">
        <v>900</v>
      </c>
      <c r="B6" s="21">
        <v>147852</v>
      </c>
      <c r="C6" s="21">
        <v>173566</v>
      </c>
      <c r="D6" s="21">
        <v>103536</v>
      </c>
      <c r="E6" s="21">
        <v>129264</v>
      </c>
      <c r="F6" s="21">
        <v>150204</v>
      </c>
      <c r="G6" s="21">
        <v>176338</v>
      </c>
      <c r="H6" s="21">
        <v>880760</v>
      </c>
      <c r="J6" s="22">
        <f>F6-B6</f>
        <v>2352</v>
      </c>
      <c r="K6" s="23">
        <f>F6/B6-1</f>
        <v>1.5907799691583513E-2</v>
      </c>
      <c r="M6" s="21">
        <f>G6-C6</f>
        <v>2772</v>
      </c>
      <c r="N6" s="23">
        <f>G6/C6-1</f>
        <v>1.5970869870827187E-2</v>
      </c>
      <c r="P6" s="21">
        <f>C6/(1-K6)</f>
        <v>176371.68544329898</v>
      </c>
      <c r="Q6" s="24">
        <f>P6/P$9</f>
        <v>0.18002360302976958</v>
      </c>
      <c r="R6" s="21">
        <f>P6-G6</f>
        <v>33.685443298978498</v>
      </c>
      <c r="S6" s="24">
        <f>R6/R$9</f>
        <v>2.334043016468868E-3</v>
      </c>
    </row>
    <row r="7" spans="1:19" x14ac:dyDescent="0.15">
      <c r="A7" s="19" t="s">
        <v>907</v>
      </c>
      <c r="B7" s="21">
        <v>69053</v>
      </c>
      <c r="C7" s="21">
        <v>82618</v>
      </c>
      <c r="D7" s="21">
        <v>50574</v>
      </c>
      <c r="E7" s="21">
        <v>65121</v>
      </c>
      <c r="F7" s="21">
        <v>75265</v>
      </c>
      <c r="G7" s="21">
        <v>82631</v>
      </c>
      <c r="H7" s="21">
        <v>425262</v>
      </c>
      <c r="J7" s="22">
        <f>F7-B7</f>
        <v>6212</v>
      </c>
      <c r="K7" s="23">
        <f>F7/B7-1</f>
        <v>8.9959885884755231E-2</v>
      </c>
      <c r="M7" s="21">
        <f>G7-C7</f>
        <v>13</v>
      </c>
      <c r="N7" s="23">
        <f>G7/C7-1</f>
        <v>1.5735069839495353E-4</v>
      </c>
      <c r="P7" s="21">
        <f>C7/(1-K7)</f>
        <v>90785.009054598122</v>
      </c>
      <c r="Q7" s="24">
        <f>P7/P$9</f>
        <v>9.2664785677025227E-2</v>
      </c>
      <c r="R7" s="21">
        <f>P7-G7</f>
        <v>8154.009054598122</v>
      </c>
      <c r="S7" s="24">
        <f>R7/R$9</f>
        <v>0.56498611941039234</v>
      </c>
    </row>
    <row r="8" spans="1:19" x14ac:dyDescent="0.15">
      <c r="A8" s="19" t="s">
        <v>899</v>
      </c>
      <c r="B8" s="21">
        <v>509419</v>
      </c>
      <c r="C8" s="21">
        <v>576618</v>
      </c>
      <c r="D8" s="21">
        <v>363694</v>
      </c>
      <c r="E8" s="21">
        <v>432034</v>
      </c>
      <c r="F8" s="21">
        <v>530019</v>
      </c>
      <c r="G8" s="21">
        <v>596502</v>
      </c>
      <c r="H8" s="21">
        <v>3008286</v>
      </c>
      <c r="J8" s="22">
        <f>F8-B8</f>
        <v>20600</v>
      </c>
      <c r="K8" s="23">
        <f>F8/B8-1</f>
        <v>4.0438224722674221E-2</v>
      </c>
      <c r="M8" s="21">
        <f>G8-C8</f>
        <v>19884</v>
      </c>
      <c r="N8" s="23">
        <f>G8/C8-1</f>
        <v>3.4483835051975387E-2</v>
      </c>
      <c r="P8" s="21">
        <f>C8/(1-K8)</f>
        <v>600918.05953123746</v>
      </c>
      <c r="Q8" s="24">
        <f>P8/P$9</f>
        <v>0.61336055121642019</v>
      </c>
      <c r="R8" s="21">
        <f>P8-G8</f>
        <v>4416.0595312374644</v>
      </c>
      <c r="S8" s="24">
        <f>R8/R$9</f>
        <v>0.30598596603620037</v>
      </c>
    </row>
    <row r="9" spans="1:19" x14ac:dyDescent="0.15">
      <c r="A9" s="19" t="s">
        <v>924</v>
      </c>
      <c r="B9" s="2">
        <v>822060</v>
      </c>
      <c r="C9" s="2">
        <v>940140</v>
      </c>
      <c r="D9" s="2">
        <v>587002</v>
      </c>
      <c r="E9" s="2">
        <v>706563</v>
      </c>
      <c r="F9" s="2">
        <v>855266</v>
      </c>
      <c r="G9" s="2">
        <v>965282</v>
      </c>
      <c r="H9" s="2">
        <v>4876313</v>
      </c>
      <c r="J9" s="31">
        <f>F9-B9</f>
        <v>33206</v>
      </c>
      <c r="K9" s="29">
        <f>F9/B9-1</f>
        <v>4.0393645232708053E-2</v>
      </c>
      <c r="L9" s="25"/>
      <c r="M9" s="32">
        <f>G9-C9</f>
        <v>25142</v>
      </c>
      <c r="N9" s="29">
        <f>G9/C9-1</f>
        <v>2.6742825536622217E-2</v>
      </c>
      <c r="O9" s="25"/>
      <c r="P9" s="32">
        <f>C9/(1-K9)</f>
        <v>979714.22899547953</v>
      </c>
      <c r="Q9" s="33">
        <f>P9/P$9</f>
        <v>1</v>
      </c>
      <c r="R9" s="32">
        <f>P9-G9</f>
        <v>14432.228995479527</v>
      </c>
      <c r="S9" s="33">
        <f>R9/R$9</f>
        <v>1</v>
      </c>
    </row>
    <row r="12" spans="1:19" x14ac:dyDescent="0.15">
      <c r="A12" s="18" t="s">
        <v>923</v>
      </c>
      <c r="B12" s="2" t="s">
        <v>941</v>
      </c>
    </row>
    <row r="13" spans="1:19" x14ac:dyDescent="0.15">
      <c r="A13" s="19" t="s">
        <v>908</v>
      </c>
      <c r="B13" s="2">
        <v>14</v>
      </c>
    </row>
    <row r="14" spans="1:19" x14ac:dyDescent="0.15">
      <c r="A14" s="19" t="s">
        <v>900</v>
      </c>
      <c r="B14" s="2">
        <v>8</v>
      </c>
      <c r="J14" s="4" t="s">
        <v>958</v>
      </c>
    </row>
    <row r="15" spans="1:19" x14ac:dyDescent="0.15">
      <c r="A15" s="19" t="s">
        <v>907</v>
      </c>
      <c r="B15" s="2">
        <v>11</v>
      </c>
      <c r="J15" s="4" t="s">
        <v>959</v>
      </c>
    </row>
    <row r="16" spans="1:19" x14ac:dyDescent="0.15">
      <c r="A16" s="19" t="s">
        <v>899</v>
      </c>
      <c r="B16" s="2">
        <v>20</v>
      </c>
      <c r="J16" s="4" t="s">
        <v>960</v>
      </c>
    </row>
    <row r="17" spans="1:12" x14ac:dyDescent="0.15">
      <c r="A17" s="19" t="s">
        <v>924</v>
      </c>
      <c r="B17" s="2">
        <v>53</v>
      </c>
      <c r="J17" s="4" t="s">
        <v>961</v>
      </c>
    </row>
    <row r="18" spans="1:12" x14ac:dyDescent="0.15">
      <c r="J18" s="4" t="s">
        <v>962</v>
      </c>
    </row>
    <row r="19" spans="1:12" x14ac:dyDescent="0.15">
      <c r="J19" s="4" t="s">
        <v>963</v>
      </c>
    </row>
    <row r="20" spans="1:12" x14ac:dyDescent="0.15">
      <c r="A20" s="18" t="s">
        <v>941</v>
      </c>
      <c r="B20" s="18" t="s">
        <v>925</v>
      </c>
      <c r="J20" s="4" t="s">
        <v>964</v>
      </c>
    </row>
    <row r="21" spans="1:12" x14ac:dyDescent="0.15">
      <c r="A21" s="18" t="s">
        <v>923</v>
      </c>
      <c r="B21" s="2" t="s">
        <v>927</v>
      </c>
      <c r="C21" s="2" t="s">
        <v>936</v>
      </c>
      <c r="D21" s="2" t="s">
        <v>937</v>
      </c>
      <c r="E21" s="2" t="s">
        <v>938</v>
      </c>
      <c r="F21" s="2" t="s">
        <v>939</v>
      </c>
      <c r="G21" s="2" t="s">
        <v>940</v>
      </c>
      <c r="H21" s="2" t="s">
        <v>924</v>
      </c>
      <c r="J21" s="4" t="s">
        <v>965</v>
      </c>
      <c r="L21" s="4"/>
    </row>
    <row r="22" spans="1:12" x14ac:dyDescent="0.15">
      <c r="A22" s="19" t="s">
        <v>908</v>
      </c>
      <c r="B22" s="2">
        <v>38</v>
      </c>
      <c r="C22" s="2">
        <v>39</v>
      </c>
      <c r="D22" s="2">
        <v>42</v>
      </c>
      <c r="E22" s="2">
        <v>42</v>
      </c>
      <c r="F22" s="2">
        <v>41</v>
      </c>
      <c r="G22" s="2">
        <v>39</v>
      </c>
      <c r="H22" s="2">
        <v>241</v>
      </c>
      <c r="J22" s="34" t="s">
        <v>967</v>
      </c>
      <c r="K22" s="20"/>
      <c r="L22" s="23"/>
    </row>
    <row r="23" spans="1:12" x14ac:dyDescent="0.15">
      <c r="A23" s="19" t="s">
        <v>900</v>
      </c>
      <c r="B23" s="2">
        <v>24</v>
      </c>
      <c r="C23" s="2">
        <v>24</v>
      </c>
      <c r="D23" s="2">
        <v>24</v>
      </c>
      <c r="E23" s="2">
        <v>24</v>
      </c>
      <c r="F23" s="2">
        <v>24</v>
      </c>
      <c r="G23" s="2">
        <v>23</v>
      </c>
      <c r="H23" s="2">
        <v>143</v>
      </c>
      <c r="J23" s="20"/>
      <c r="K23" s="20"/>
      <c r="L23" s="23"/>
    </row>
    <row r="24" spans="1:12" x14ac:dyDescent="0.15">
      <c r="A24" s="19" t="s">
        <v>907</v>
      </c>
      <c r="B24" s="2">
        <v>28</v>
      </c>
      <c r="C24" s="2">
        <v>30</v>
      </c>
      <c r="D24" s="2">
        <v>31</v>
      </c>
      <c r="E24" s="2">
        <v>33</v>
      </c>
      <c r="F24" s="2">
        <v>31</v>
      </c>
      <c r="G24" s="2">
        <v>27</v>
      </c>
      <c r="H24" s="2">
        <v>180</v>
      </c>
      <c r="J24" s="20"/>
      <c r="K24" s="20"/>
      <c r="L24" s="23"/>
    </row>
    <row r="25" spans="1:12" x14ac:dyDescent="0.15">
      <c r="A25" s="19" t="s">
        <v>899</v>
      </c>
      <c r="B25" s="2">
        <v>54</v>
      </c>
      <c r="C25" s="2">
        <v>55</v>
      </c>
      <c r="D25" s="2">
        <v>57</v>
      </c>
      <c r="E25" s="2">
        <v>59</v>
      </c>
      <c r="F25" s="2">
        <v>60</v>
      </c>
      <c r="G25" s="2">
        <v>58</v>
      </c>
      <c r="H25" s="2">
        <v>343</v>
      </c>
      <c r="J25" s="20"/>
      <c r="K25" s="20"/>
      <c r="L25" s="23"/>
    </row>
    <row r="26" spans="1:12" x14ac:dyDescent="0.15">
      <c r="A26" s="19" t="s">
        <v>924</v>
      </c>
      <c r="B26" s="2">
        <v>144</v>
      </c>
      <c r="C26" s="2">
        <v>148</v>
      </c>
      <c r="D26" s="2">
        <v>154</v>
      </c>
      <c r="E26" s="2">
        <v>158</v>
      </c>
      <c r="F26" s="2">
        <v>156</v>
      </c>
      <c r="G26" s="2">
        <v>147</v>
      </c>
      <c r="H26" s="2">
        <v>907</v>
      </c>
      <c r="J26" s="20"/>
      <c r="K26" s="20"/>
      <c r="L26" s="23"/>
    </row>
    <row r="27" spans="1:12" x14ac:dyDescent="0.15">
      <c r="A27" s="19"/>
    </row>
    <row r="28" spans="1:12" x14ac:dyDescent="0.15">
      <c r="A28" s="19"/>
    </row>
    <row r="29" spans="1:12" x14ac:dyDescent="0.15">
      <c r="A29" s="19"/>
    </row>
    <row r="30" spans="1:12" x14ac:dyDescent="0.15">
      <c r="A30" s="19"/>
    </row>
    <row r="31" spans="1:12" x14ac:dyDescent="0.15">
      <c r="A31" s="19"/>
    </row>
    <row r="32" spans="1:12" x14ac:dyDescent="0.15">
      <c r="A32" s="19"/>
    </row>
    <row r="39" spans="1:21" x14ac:dyDescent="0.15">
      <c r="A39" s="18" t="s">
        <v>922</v>
      </c>
      <c r="C39" s="18" t="s">
        <v>926</v>
      </c>
      <c r="L39" s="25" t="s">
        <v>944</v>
      </c>
      <c r="M39" s="25"/>
      <c r="N39" s="25"/>
      <c r="O39" s="25" t="s">
        <v>945</v>
      </c>
      <c r="P39" s="25"/>
      <c r="Q39" s="25"/>
      <c r="R39" s="25"/>
    </row>
    <row r="40" spans="1:21" x14ac:dyDescent="0.15">
      <c r="A40" s="18" t="s">
        <v>910</v>
      </c>
      <c r="B40" s="18" t="s">
        <v>0</v>
      </c>
      <c r="C40" s="2" t="s">
        <v>927</v>
      </c>
      <c r="D40" s="2" t="s">
        <v>936</v>
      </c>
      <c r="E40" s="2" t="s">
        <v>937</v>
      </c>
      <c r="F40" s="2" t="s">
        <v>938</v>
      </c>
      <c r="G40" s="2" t="s">
        <v>939</v>
      </c>
      <c r="H40" s="2" t="s">
        <v>940</v>
      </c>
      <c r="J40" s="4" t="s">
        <v>954</v>
      </c>
      <c r="K40" s="4" t="s">
        <v>956</v>
      </c>
      <c r="L40" s="25" t="s">
        <v>942</v>
      </c>
      <c r="M40" s="25" t="s">
        <v>943</v>
      </c>
      <c r="N40" s="25"/>
      <c r="O40" s="25" t="s">
        <v>942</v>
      </c>
      <c r="P40" s="25" t="s">
        <v>943</v>
      </c>
      <c r="Q40" s="25" t="s">
        <v>966</v>
      </c>
      <c r="R40" s="25"/>
      <c r="S40" s="25"/>
      <c r="T40" s="25"/>
      <c r="U40" s="25"/>
    </row>
    <row r="41" spans="1:21" x14ac:dyDescent="0.15">
      <c r="A41" s="2" t="s">
        <v>908</v>
      </c>
      <c r="B41" s="2" t="s">
        <v>43</v>
      </c>
      <c r="C41" s="2">
        <v>45887</v>
      </c>
      <c r="D41" s="2">
        <v>52686</v>
      </c>
      <c r="E41" s="2">
        <v>32292</v>
      </c>
      <c r="F41" s="2">
        <v>39086</v>
      </c>
      <c r="G41" s="2">
        <v>47835</v>
      </c>
      <c r="H41" s="2">
        <v>53170</v>
      </c>
      <c r="J41" s="23">
        <f>G41/G$55</f>
        <v>0.47941429974543487</v>
      </c>
      <c r="K41" s="2" t="str" cm="1">
        <f t="array" ref="K41">_xlfn.IFS(H41&gt;0,"Active",H41="","DROPPED")</f>
        <v>Active</v>
      </c>
      <c r="L41" s="2">
        <f>G41-C41</f>
        <v>1948</v>
      </c>
      <c r="M41" s="23">
        <f>G41/C41-1</f>
        <v>4.2452110619565442E-2</v>
      </c>
      <c r="O41" s="2">
        <f t="shared" ref="O41:O72" si="0">H41-G41</f>
        <v>5335</v>
      </c>
      <c r="P41" s="23">
        <f t="shared" ref="P41:P72" si="1">H41/D41-1</f>
        <v>9.1865011578027289E-3</v>
      </c>
      <c r="Q41" s="23">
        <f>P41-M41</f>
        <v>-3.3265609461762713E-2</v>
      </c>
      <c r="R41" s="28"/>
      <c r="S41" s="23"/>
      <c r="T41" s="28"/>
      <c r="U41" s="23"/>
    </row>
    <row r="42" spans="1:21" x14ac:dyDescent="0.15">
      <c r="A42" s="2" t="s">
        <v>908</v>
      </c>
      <c r="B42" s="2" t="s">
        <v>53</v>
      </c>
      <c r="C42" s="2">
        <v>28263</v>
      </c>
      <c r="D42" s="2">
        <v>29249</v>
      </c>
      <c r="E42" s="2">
        <v>20329</v>
      </c>
      <c r="F42" s="2">
        <v>21319</v>
      </c>
      <c r="G42" s="2">
        <v>28252</v>
      </c>
      <c r="H42" s="2">
        <v>29896</v>
      </c>
      <c r="J42" s="23">
        <f t="shared" ref="J42:J55" si="2">G42/G$55</f>
        <v>0.2831485898695103</v>
      </c>
      <c r="K42" s="2" t="str" cm="1">
        <f t="array" ref="K42">_xlfn.IFS(H42&gt;0,"Active",H42="","DROPPED")</f>
        <v>Active</v>
      </c>
      <c r="L42" s="2">
        <f t="shared" ref="L42:L97" si="3">G42-C42</f>
        <v>-11</v>
      </c>
      <c r="M42" s="23">
        <f t="shared" ref="M42:M97" si="4">G42/C42-1</f>
        <v>-3.8920142943066338E-4</v>
      </c>
      <c r="O42" s="2">
        <f t="shared" si="0"/>
        <v>1644</v>
      </c>
      <c r="P42" s="23">
        <f t="shared" si="1"/>
        <v>2.2120414373141051E-2</v>
      </c>
      <c r="Q42" s="23">
        <f t="shared" ref="Q42:Q97" si="5">P42-M42</f>
        <v>2.2509615802571714E-2</v>
      </c>
      <c r="R42" s="28"/>
      <c r="S42" s="23"/>
      <c r="T42" s="28"/>
      <c r="U42" s="23"/>
    </row>
    <row r="43" spans="1:21" x14ac:dyDescent="0.15">
      <c r="A43" s="2" t="s">
        <v>908</v>
      </c>
      <c r="B43" s="2" t="s">
        <v>42</v>
      </c>
      <c r="C43" s="2">
        <v>4269</v>
      </c>
      <c r="D43" s="2">
        <v>5070</v>
      </c>
      <c r="E43" s="2">
        <v>2987</v>
      </c>
      <c r="F43" s="2">
        <v>3779</v>
      </c>
      <c r="G43" s="2">
        <v>4356</v>
      </c>
      <c r="H43" s="2">
        <v>5246</v>
      </c>
      <c r="J43" s="23">
        <f t="shared" si="2"/>
        <v>4.3656918358756437E-2</v>
      </c>
      <c r="K43" s="2" t="str" cm="1">
        <f t="array" ref="K43">_xlfn.IFS(H43&gt;0,"Active",H43="","DROPPED")</f>
        <v>Active</v>
      </c>
      <c r="L43" s="2">
        <f t="shared" si="3"/>
        <v>87</v>
      </c>
      <c r="M43" s="23">
        <f t="shared" si="4"/>
        <v>2.037947997189038E-2</v>
      </c>
      <c r="O43" s="2">
        <f t="shared" si="0"/>
        <v>890</v>
      </c>
      <c r="P43" s="23">
        <f t="shared" si="1"/>
        <v>3.4714003944773086E-2</v>
      </c>
      <c r="Q43" s="23">
        <f t="shared" si="5"/>
        <v>1.4334523972882707E-2</v>
      </c>
      <c r="R43" s="28"/>
      <c r="S43" s="23"/>
      <c r="T43" s="28"/>
      <c r="U43" s="23"/>
    </row>
    <row r="44" spans="1:21" x14ac:dyDescent="0.15">
      <c r="A44" s="2" t="s">
        <v>908</v>
      </c>
      <c r="B44" s="2" t="s">
        <v>39</v>
      </c>
      <c r="C44" s="2">
        <v>4018</v>
      </c>
      <c r="D44" s="2">
        <v>4449</v>
      </c>
      <c r="E44" s="2">
        <v>2852</v>
      </c>
      <c r="F44" s="2">
        <v>3278</v>
      </c>
      <c r="G44" s="2">
        <v>4071</v>
      </c>
      <c r="H44" s="2">
        <v>4522</v>
      </c>
      <c r="J44" s="23">
        <f t="shared" si="2"/>
        <v>4.0800577281565074E-2</v>
      </c>
      <c r="K44" s="2" t="str" cm="1">
        <f t="array" ref="K44">_xlfn.IFS(H44&gt;0,"Active",H44="","DROPPED")</f>
        <v>Active</v>
      </c>
      <c r="L44" s="2">
        <f t="shared" si="3"/>
        <v>53</v>
      </c>
      <c r="M44" s="23">
        <f t="shared" si="4"/>
        <v>1.3190642110502804E-2</v>
      </c>
      <c r="O44" s="2">
        <f t="shared" si="0"/>
        <v>451</v>
      </c>
      <c r="P44" s="23">
        <f t="shared" si="1"/>
        <v>1.6408181613845718E-2</v>
      </c>
      <c r="Q44" s="23">
        <f t="shared" si="5"/>
        <v>3.2175395033429144E-3</v>
      </c>
      <c r="R44" s="28"/>
      <c r="S44" s="23"/>
      <c r="T44" s="28"/>
      <c r="U44" s="23"/>
    </row>
    <row r="45" spans="1:21" x14ac:dyDescent="0.15">
      <c r="A45" s="2" t="s">
        <v>908</v>
      </c>
      <c r="B45" s="2" t="s">
        <v>30</v>
      </c>
      <c r="C45" s="2">
        <v>3050</v>
      </c>
      <c r="D45" s="2">
        <v>3385</v>
      </c>
      <c r="E45" s="2">
        <v>2165</v>
      </c>
      <c r="F45" s="2">
        <v>2490</v>
      </c>
      <c r="G45" s="2">
        <v>3081</v>
      </c>
      <c r="H45" s="2">
        <v>3483</v>
      </c>
      <c r="J45" s="23">
        <f t="shared" si="2"/>
        <v>3.08785503818477E-2</v>
      </c>
      <c r="K45" s="2" t="str" cm="1">
        <f t="array" ref="K45">_xlfn.IFS(H45&gt;0,"Active",H45="","DROPPED")</f>
        <v>Active</v>
      </c>
      <c r="L45" s="2">
        <f t="shared" si="3"/>
        <v>31</v>
      </c>
      <c r="M45" s="23">
        <f t="shared" si="4"/>
        <v>1.0163934426229426E-2</v>
      </c>
      <c r="O45" s="2">
        <f t="shared" si="0"/>
        <v>402</v>
      </c>
      <c r="P45" s="23">
        <f t="shared" si="1"/>
        <v>2.895125553914335E-2</v>
      </c>
      <c r="Q45" s="23">
        <f t="shared" si="5"/>
        <v>1.8787321112913924E-2</v>
      </c>
      <c r="R45" s="28"/>
      <c r="S45" s="23"/>
      <c r="T45" s="28"/>
      <c r="U45" s="23"/>
    </row>
    <row r="46" spans="1:21" x14ac:dyDescent="0.15">
      <c r="A46" s="2" t="s">
        <v>908</v>
      </c>
      <c r="B46" s="2" t="s">
        <v>29</v>
      </c>
      <c r="C46" s="2">
        <v>2911</v>
      </c>
      <c r="D46" s="2">
        <v>3228</v>
      </c>
      <c r="E46" s="2">
        <v>2065</v>
      </c>
      <c r="F46" s="2">
        <v>2382</v>
      </c>
      <c r="G46" s="2">
        <v>3001</v>
      </c>
      <c r="H46" s="2">
        <v>3255</v>
      </c>
      <c r="J46" s="23">
        <f t="shared" si="2"/>
        <v>3.0076770430355389E-2</v>
      </c>
      <c r="K46" s="2" t="str" cm="1">
        <f t="array" ref="K46">_xlfn.IFS(H46&gt;0,"Active",H46="","DROPPED")</f>
        <v>Active</v>
      </c>
      <c r="L46" s="2">
        <f t="shared" si="3"/>
        <v>90</v>
      </c>
      <c r="M46" s="23">
        <f t="shared" si="4"/>
        <v>3.0917210580556409E-2</v>
      </c>
      <c r="O46" s="2">
        <f t="shared" si="0"/>
        <v>254</v>
      </c>
      <c r="P46" s="23">
        <f t="shared" si="1"/>
        <v>8.3643122676579917E-3</v>
      </c>
      <c r="Q46" s="23">
        <f t="shared" si="5"/>
        <v>-2.2552898312898417E-2</v>
      </c>
      <c r="R46" s="28"/>
      <c r="S46" s="23"/>
      <c r="T46" s="28"/>
      <c r="U46" s="23"/>
    </row>
    <row r="47" spans="1:21" x14ac:dyDescent="0.15">
      <c r="A47" s="2" t="s">
        <v>908</v>
      </c>
      <c r="B47" s="2" t="s">
        <v>25</v>
      </c>
      <c r="C47" s="2">
        <v>1725</v>
      </c>
      <c r="D47" s="2">
        <v>2813</v>
      </c>
      <c r="E47" s="2">
        <v>1724</v>
      </c>
      <c r="F47" s="2">
        <v>2087</v>
      </c>
      <c r="G47" s="2">
        <v>2487</v>
      </c>
      <c r="H47" s="2">
        <v>2885</v>
      </c>
      <c r="J47" s="23">
        <f t="shared" si="2"/>
        <v>2.4925334242017278E-2</v>
      </c>
      <c r="K47" s="2" t="str" cm="1">
        <f t="array" ref="K47">_xlfn.IFS(H47&gt;0,"Active",H47="","DROPPED")</f>
        <v>Active</v>
      </c>
      <c r="L47" s="2">
        <f t="shared" si="3"/>
        <v>762</v>
      </c>
      <c r="M47" s="23">
        <f t="shared" si="4"/>
        <v>0.44173913043478263</v>
      </c>
      <c r="O47" s="2">
        <f t="shared" si="0"/>
        <v>398</v>
      </c>
      <c r="P47" s="23">
        <f t="shared" si="1"/>
        <v>2.5595449697831452E-2</v>
      </c>
      <c r="Q47" s="23">
        <f t="shared" si="5"/>
        <v>-0.41614368073695118</v>
      </c>
      <c r="R47" s="28"/>
      <c r="S47" s="23"/>
      <c r="T47" s="28"/>
      <c r="U47" s="23"/>
    </row>
    <row r="48" spans="1:21" x14ac:dyDescent="0.15">
      <c r="A48" s="2" t="s">
        <v>908</v>
      </c>
      <c r="B48" s="2" t="s">
        <v>24</v>
      </c>
      <c r="C48" s="2">
        <v>2272</v>
      </c>
      <c r="D48" s="2">
        <v>2699</v>
      </c>
      <c r="E48" s="2">
        <v>1590</v>
      </c>
      <c r="F48" s="2">
        <v>2014</v>
      </c>
      <c r="G48" s="2">
        <v>2351</v>
      </c>
      <c r="H48" s="2">
        <v>2772</v>
      </c>
      <c r="J48" s="23">
        <f t="shared" si="2"/>
        <v>2.3562308324480346E-2</v>
      </c>
      <c r="K48" s="2" t="str" cm="1">
        <f t="array" ref="K48">_xlfn.IFS(H48&gt;0,"Active",H48="","DROPPED")</f>
        <v>Active</v>
      </c>
      <c r="L48" s="2">
        <f t="shared" si="3"/>
        <v>79</v>
      </c>
      <c r="M48" s="23">
        <f t="shared" si="4"/>
        <v>3.4771126760563487E-2</v>
      </c>
      <c r="O48" s="2">
        <f t="shared" si="0"/>
        <v>421</v>
      </c>
      <c r="P48" s="23">
        <f t="shared" si="1"/>
        <v>2.7047054464616416E-2</v>
      </c>
      <c r="Q48" s="23">
        <f t="shared" si="5"/>
        <v>-7.7240722959470709E-3</v>
      </c>
      <c r="R48" s="28"/>
      <c r="S48" s="23"/>
      <c r="T48" s="28"/>
      <c r="U48" s="23"/>
    </row>
    <row r="49" spans="1:21" x14ac:dyDescent="0.15">
      <c r="A49" s="2" t="s">
        <v>908</v>
      </c>
      <c r="B49" s="2" t="s">
        <v>13</v>
      </c>
      <c r="C49" s="2">
        <v>1182</v>
      </c>
      <c r="D49" s="2">
        <v>1455</v>
      </c>
      <c r="E49" s="2">
        <v>823</v>
      </c>
      <c r="F49" s="2">
        <v>1096</v>
      </c>
      <c r="G49" s="2">
        <v>1193</v>
      </c>
      <c r="H49" s="2">
        <v>1459</v>
      </c>
      <c r="J49" s="23">
        <f t="shared" si="2"/>
        <v>1.1956543526629117E-2</v>
      </c>
      <c r="K49" s="2" t="str" cm="1">
        <f t="array" ref="K49">_xlfn.IFS(H49&gt;0,"Active",H49="","DROPPED")</f>
        <v>Active</v>
      </c>
      <c r="L49" s="2">
        <f t="shared" si="3"/>
        <v>11</v>
      </c>
      <c r="M49" s="23">
        <f t="shared" si="4"/>
        <v>9.3062605752960437E-3</v>
      </c>
      <c r="O49" s="2">
        <f t="shared" si="0"/>
        <v>266</v>
      </c>
      <c r="P49" s="23">
        <f t="shared" si="1"/>
        <v>2.7491408934707806E-3</v>
      </c>
      <c r="Q49" s="23">
        <f t="shared" si="5"/>
        <v>-6.5571196818252631E-3</v>
      </c>
      <c r="R49" s="28"/>
      <c r="S49" s="23"/>
      <c r="T49" s="28"/>
      <c r="U49" s="23"/>
    </row>
    <row r="50" spans="1:21" x14ac:dyDescent="0.15">
      <c r="A50" s="2" t="s">
        <v>908</v>
      </c>
      <c r="B50" s="2" t="s">
        <v>10</v>
      </c>
      <c r="C50" s="2">
        <v>858</v>
      </c>
      <c r="D50" s="2">
        <v>907</v>
      </c>
      <c r="E50" s="2">
        <v>622</v>
      </c>
      <c r="F50" s="2">
        <v>676</v>
      </c>
      <c r="G50" s="2">
        <v>871</v>
      </c>
      <c r="H50" s="2">
        <v>921</v>
      </c>
      <c r="J50" s="23">
        <f t="shared" si="2"/>
        <v>8.7293792218725574E-3</v>
      </c>
      <c r="K50" s="2" t="str" cm="1">
        <f t="array" ref="K50">_xlfn.IFS(H50&gt;0,"Active",H50="","DROPPED")</f>
        <v>Active</v>
      </c>
      <c r="L50" s="2">
        <f t="shared" si="3"/>
        <v>13</v>
      </c>
      <c r="M50" s="23">
        <f t="shared" si="4"/>
        <v>1.5151515151515138E-2</v>
      </c>
      <c r="O50" s="2">
        <f t="shared" si="0"/>
        <v>50</v>
      </c>
      <c r="P50" s="23">
        <f t="shared" si="1"/>
        <v>1.5435501653803696E-2</v>
      </c>
      <c r="Q50" s="23">
        <f t="shared" si="5"/>
        <v>2.8398650228855793E-4</v>
      </c>
      <c r="R50" s="28"/>
      <c r="S50" s="23"/>
      <c r="T50" s="28"/>
      <c r="U50" s="23"/>
    </row>
    <row r="51" spans="1:21" x14ac:dyDescent="0.15">
      <c r="A51" s="2" t="s">
        <v>908</v>
      </c>
      <c r="B51" s="2" t="s">
        <v>12</v>
      </c>
      <c r="E51" s="2">
        <v>811</v>
      </c>
      <c r="F51" s="2">
        <v>896</v>
      </c>
      <c r="G51" s="2">
        <v>1132</v>
      </c>
      <c r="H51" s="2">
        <v>1254</v>
      </c>
      <c r="J51" s="23">
        <f t="shared" si="2"/>
        <v>1.1345186313616229E-2</v>
      </c>
      <c r="K51" s="2" t="str" cm="1">
        <f t="array" ref="K51">_xlfn.IFS(H51&gt;0,"Active",H51="","DROPPED")</f>
        <v>Active</v>
      </c>
      <c r="L51" s="2">
        <f t="shared" si="3"/>
        <v>1132</v>
      </c>
      <c r="M51" s="23" t="e">
        <f t="shared" si="4"/>
        <v>#DIV/0!</v>
      </c>
      <c r="O51" s="2">
        <f t="shared" si="0"/>
        <v>122</v>
      </c>
      <c r="P51" s="23" t="e">
        <f t="shared" si="1"/>
        <v>#DIV/0!</v>
      </c>
      <c r="Q51" s="23" t="e">
        <f t="shared" si="5"/>
        <v>#DIV/0!</v>
      </c>
      <c r="R51" s="28"/>
      <c r="S51" s="23"/>
      <c r="T51" s="28"/>
      <c r="U51" s="23"/>
    </row>
    <row r="52" spans="1:21" x14ac:dyDescent="0.15">
      <c r="A52" s="2" t="s">
        <v>908</v>
      </c>
      <c r="B52" s="2" t="s">
        <v>9</v>
      </c>
      <c r="C52" s="2">
        <v>705</v>
      </c>
      <c r="D52" s="2">
        <v>782</v>
      </c>
      <c r="E52" s="2">
        <v>503</v>
      </c>
      <c r="F52" s="2">
        <v>578</v>
      </c>
      <c r="G52" s="2">
        <v>716</v>
      </c>
      <c r="H52" s="2">
        <v>779</v>
      </c>
      <c r="J52" s="23">
        <f t="shared" si="2"/>
        <v>7.1759305658562009E-3</v>
      </c>
      <c r="K52" s="2" t="str" cm="1">
        <f t="array" ref="K52">_xlfn.IFS(H52&gt;0,"Active",H52="","DROPPED")</f>
        <v>Active</v>
      </c>
      <c r="L52" s="2">
        <f t="shared" si="3"/>
        <v>11</v>
      </c>
      <c r="M52" s="23">
        <f t="shared" si="4"/>
        <v>1.5602836879432536E-2</v>
      </c>
      <c r="O52" s="2">
        <f t="shared" si="0"/>
        <v>63</v>
      </c>
      <c r="P52" s="23">
        <f t="shared" si="1"/>
        <v>-3.8363171355498826E-3</v>
      </c>
      <c r="Q52" s="23">
        <f t="shared" si="5"/>
        <v>-1.9439154014982418E-2</v>
      </c>
      <c r="R52" s="28"/>
      <c r="S52" s="23"/>
      <c r="T52" s="28"/>
      <c r="U52" s="23"/>
    </row>
    <row r="53" spans="1:21" x14ac:dyDescent="0.15">
      <c r="A53" s="2" t="s">
        <v>908</v>
      </c>
      <c r="B53" s="2" t="s">
        <v>5</v>
      </c>
      <c r="C53" s="2">
        <v>438</v>
      </c>
      <c r="D53" s="2">
        <v>460</v>
      </c>
      <c r="E53" s="2">
        <v>316</v>
      </c>
      <c r="F53" s="2">
        <v>339</v>
      </c>
      <c r="G53" s="2">
        <v>266</v>
      </c>
      <c r="J53" s="23">
        <f t="shared" si="2"/>
        <v>2.6659183387119406E-3</v>
      </c>
      <c r="K53" s="2" t="str" cm="1">
        <f t="array" ref="K53">_xlfn.IFS(H53&gt;0,"Active",H53="","DROPPED")</f>
        <v>DROPPED</v>
      </c>
      <c r="L53" s="2">
        <f t="shared" si="3"/>
        <v>-172</v>
      </c>
      <c r="M53" s="23">
        <f t="shared" si="4"/>
        <v>-0.39269406392694062</v>
      </c>
      <c r="O53" s="2">
        <f t="shared" si="0"/>
        <v>-266</v>
      </c>
      <c r="P53" s="23">
        <f t="shared" si="1"/>
        <v>-1</v>
      </c>
      <c r="Q53" s="23">
        <f t="shared" si="5"/>
        <v>-0.60730593607305938</v>
      </c>
      <c r="R53" s="28"/>
      <c r="S53" s="23"/>
      <c r="T53" s="28"/>
      <c r="U53" s="23"/>
    </row>
    <row r="54" spans="1:21" x14ac:dyDescent="0.15">
      <c r="A54" s="2" t="s">
        <v>908</v>
      </c>
      <c r="B54" s="2" t="s">
        <v>2</v>
      </c>
      <c r="C54" s="2">
        <v>158</v>
      </c>
      <c r="D54" s="2">
        <v>155</v>
      </c>
      <c r="E54" s="2">
        <v>119</v>
      </c>
      <c r="F54" s="2">
        <v>124</v>
      </c>
      <c r="G54" s="2">
        <v>166</v>
      </c>
      <c r="H54" s="2">
        <v>169</v>
      </c>
      <c r="J54" s="23">
        <f t="shared" si="2"/>
        <v>1.6636933993465493E-3</v>
      </c>
      <c r="K54" s="2" t="str" cm="1">
        <f t="array" ref="K54">_xlfn.IFS(H54&gt;0,"Active",H54="","DROPPED")</f>
        <v>Active</v>
      </c>
      <c r="L54" s="2">
        <f t="shared" si="3"/>
        <v>8</v>
      </c>
      <c r="M54" s="23">
        <f t="shared" si="4"/>
        <v>5.0632911392405111E-2</v>
      </c>
      <c r="O54" s="2">
        <f t="shared" si="0"/>
        <v>3</v>
      </c>
      <c r="P54" s="23">
        <f t="shared" si="1"/>
        <v>9.0322580645161299E-2</v>
      </c>
      <c r="Q54" s="23">
        <f t="shared" si="5"/>
        <v>3.9689669252756188E-2</v>
      </c>
      <c r="R54" s="28"/>
      <c r="S54" s="23"/>
      <c r="T54" s="28"/>
      <c r="U54" s="23"/>
    </row>
    <row r="55" spans="1:21" x14ac:dyDescent="0.15">
      <c r="A55" s="2" t="s">
        <v>949</v>
      </c>
      <c r="C55" s="2">
        <v>95736</v>
      </c>
      <c r="D55" s="2">
        <v>107338</v>
      </c>
      <c r="E55" s="2">
        <v>69198</v>
      </c>
      <c r="F55" s="2">
        <v>80144</v>
      </c>
      <c r="G55" s="2">
        <v>99778</v>
      </c>
      <c r="H55" s="2">
        <v>109811</v>
      </c>
      <c r="J55" s="29">
        <f t="shared" si="2"/>
        <v>1</v>
      </c>
      <c r="K55" s="25" t="str" cm="1">
        <f t="array" ref="K55">_xlfn.IFS(H55&gt;0,"Active",H55="","DROPPED")</f>
        <v>Active</v>
      </c>
      <c r="L55" s="25">
        <f t="shared" si="3"/>
        <v>4042</v>
      </c>
      <c r="M55" s="29">
        <f t="shared" si="4"/>
        <v>4.2220272415810056E-2</v>
      </c>
      <c r="N55" s="25"/>
      <c r="O55" s="25">
        <f t="shared" si="0"/>
        <v>10033</v>
      </c>
      <c r="P55" s="29">
        <f t="shared" si="1"/>
        <v>2.3039370959026639E-2</v>
      </c>
      <c r="Q55" s="23">
        <f t="shared" si="5"/>
        <v>-1.9180901456783417E-2</v>
      </c>
      <c r="R55" s="30"/>
      <c r="S55" s="29"/>
      <c r="T55" s="30"/>
      <c r="U55" s="29"/>
    </row>
    <row r="56" spans="1:21" x14ac:dyDescent="0.15">
      <c r="A56" s="2" t="s">
        <v>900</v>
      </c>
      <c r="B56" s="2" t="s">
        <v>20</v>
      </c>
      <c r="C56" s="2">
        <v>73638</v>
      </c>
      <c r="D56" s="2">
        <v>90624</v>
      </c>
      <c r="E56" s="2">
        <v>50984</v>
      </c>
      <c r="F56" s="2">
        <v>67962</v>
      </c>
      <c r="G56" s="2">
        <v>74564</v>
      </c>
      <c r="H56" s="2">
        <v>91867</v>
      </c>
      <c r="J56" s="23">
        <f>G56/G$64</f>
        <v>0.49641820457511115</v>
      </c>
      <c r="K56" s="2" t="str" cm="1">
        <f t="array" ref="K56">_xlfn.IFS(H56&gt;0,"Active",H56="","DROPPED")</f>
        <v>Active</v>
      </c>
      <c r="L56" s="2">
        <f t="shared" si="3"/>
        <v>926</v>
      </c>
      <c r="M56" s="23">
        <f t="shared" si="4"/>
        <v>1.2575029196882026E-2</v>
      </c>
      <c r="O56" s="2">
        <f t="shared" si="0"/>
        <v>17303</v>
      </c>
      <c r="P56" s="23">
        <f t="shared" si="1"/>
        <v>1.3716013418079154E-2</v>
      </c>
      <c r="Q56" s="23">
        <f t="shared" si="5"/>
        <v>1.1409842211971277E-3</v>
      </c>
      <c r="R56" s="28"/>
      <c r="S56" s="23"/>
      <c r="T56" s="28"/>
      <c r="U56" s="23"/>
    </row>
    <row r="57" spans="1:21" x14ac:dyDescent="0.15">
      <c r="A57" s="2" t="s">
        <v>900</v>
      </c>
      <c r="B57" s="2" t="s">
        <v>27</v>
      </c>
      <c r="C57" s="2">
        <v>62302</v>
      </c>
      <c r="D57" s="2">
        <v>69102</v>
      </c>
      <c r="E57" s="2">
        <v>44184</v>
      </c>
      <c r="F57" s="2">
        <v>50976</v>
      </c>
      <c r="G57" s="2">
        <v>63613</v>
      </c>
      <c r="H57" s="2">
        <v>71175</v>
      </c>
      <c r="J57" s="23">
        <f t="shared" ref="J57:J64" si="6">G57/G$64</f>
        <v>0.42351069212537618</v>
      </c>
      <c r="K57" s="2" t="str" cm="1">
        <f t="array" ref="K57">_xlfn.IFS(H57&gt;0,"Active",H57="","DROPPED")</f>
        <v>Active</v>
      </c>
      <c r="L57" s="2">
        <f t="shared" si="3"/>
        <v>1311</v>
      </c>
      <c r="M57" s="23">
        <f t="shared" si="4"/>
        <v>2.104266315688097E-2</v>
      </c>
      <c r="O57" s="2">
        <f t="shared" si="0"/>
        <v>7562</v>
      </c>
      <c r="P57" s="23">
        <f t="shared" si="1"/>
        <v>2.9999131718329464E-2</v>
      </c>
      <c r="Q57" s="23">
        <f t="shared" si="5"/>
        <v>8.956468561448494E-3</v>
      </c>
      <c r="R57" s="28"/>
      <c r="S57" s="23"/>
      <c r="T57" s="28"/>
      <c r="U57" s="23"/>
    </row>
    <row r="58" spans="1:21" x14ac:dyDescent="0.15">
      <c r="A58" s="2" t="s">
        <v>900</v>
      </c>
      <c r="B58" s="2" t="s">
        <v>32</v>
      </c>
      <c r="C58" s="2">
        <v>3264</v>
      </c>
      <c r="D58" s="2">
        <v>3740</v>
      </c>
      <c r="E58" s="2">
        <v>2301</v>
      </c>
      <c r="F58" s="2">
        <v>2784</v>
      </c>
      <c r="G58" s="2">
        <v>3295</v>
      </c>
      <c r="H58" s="2">
        <v>3738</v>
      </c>
      <c r="J58" s="23">
        <f t="shared" si="6"/>
        <v>2.1936832574365531E-2</v>
      </c>
      <c r="K58" s="2" t="str" cm="1">
        <f t="array" ref="K58">_xlfn.IFS(H58&gt;0,"Active",H58="","DROPPED")</f>
        <v>Active</v>
      </c>
      <c r="L58" s="2">
        <f t="shared" si="3"/>
        <v>31</v>
      </c>
      <c r="M58" s="23">
        <f t="shared" si="4"/>
        <v>9.4975490196078649E-3</v>
      </c>
      <c r="O58" s="2">
        <f t="shared" si="0"/>
        <v>443</v>
      </c>
      <c r="P58" s="23">
        <f t="shared" si="1"/>
        <v>-5.3475935828872778E-4</v>
      </c>
      <c r="Q58" s="23">
        <f t="shared" si="5"/>
        <v>-1.0032308377896593E-2</v>
      </c>
      <c r="R58" s="28"/>
      <c r="S58" s="23"/>
      <c r="T58" s="28"/>
      <c r="U58" s="23"/>
    </row>
    <row r="59" spans="1:21" x14ac:dyDescent="0.15">
      <c r="A59" s="2" t="s">
        <v>900</v>
      </c>
      <c r="B59" s="2" t="s">
        <v>31</v>
      </c>
      <c r="C59" s="2">
        <v>3070</v>
      </c>
      <c r="D59" s="2">
        <v>3648</v>
      </c>
      <c r="E59" s="2">
        <v>2149</v>
      </c>
      <c r="F59" s="2">
        <v>2719</v>
      </c>
      <c r="G59" s="2">
        <v>3086</v>
      </c>
      <c r="H59" s="2">
        <v>3722</v>
      </c>
      <c r="J59" s="23">
        <f t="shared" si="6"/>
        <v>2.0545391600756305E-2</v>
      </c>
      <c r="K59" s="2" t="str" cm="1">
        <f t="array" ref="K59">_xlfn.IFS(H59&gt;0,"Active",H59="","DROPPED")</f>
        <v>Active</v>
      </c>
      <c r="L59" s="2">
        <f t="shared" si="3"/>
        <v>16</v>
      </c>
      <c r="M59" s="23">
        <f t="shared" si="4"/>
        <v>5.2117263843647343E-3</v>
      </c>
      <c r="O59" s="2">
        <f t="shared" si="0"/>
        <v>636</v>
      </c>
      <c r="P59" s="23">
        <f t="shared" si="1"/>
        <v>2.0285087719298156E-2</v>
      </c>
      <c r="Q59" s="23">
        <f t="shared" si="5"/>
        <v>1.5073361334933422E-2</v>
      </c>
      <c r="R59" s="28"/>
      <c r="S59" s="23"/>
      <c r="T59" s="28"/>
      <c r="U59" s="23"/>
    </row>
    <row r="60" spans="1:21" x14ac:dyDescent="0.15">
      <c r="A60" s="2" t="s">
        <v>900</v>
      </c>
      <c r="B60" s="2" t="s">
        <v>22</v>
      </c>
      <c r="C60" s="2">
        <v>1974</v>
      </c>
      <c r="D60" s="2">
        <v>2425</v>
      </c>
      <c r="E60" s="2">
        <v>1362</v>
      </c>
      <c r="F60" s="2">
        <v>1821</v>
      </c>
      <c r="G60" s="2">
        <v>1992</v>
      </c>
      <c r="H60" s="2">
        <v>1737</v>
      </c>
      <c r="J60" s="23">
        <f t="shared" si="6"/>
        <v>1.3261963729328113E-2</v>
      </c>
      <c r="K60" s="2" t="str" cm="1">
        <f t="array" ref="K60">_xlfn.IFS(H60&gt;0,"Active",H60="","DROPPED")</f>
        <v>Active</v>
      </c>
      <c r="L60" s="2">
        <f t="shared" si="3"/>
        <v>18</v>
      </c>
      <c r="M60" s="23">
        <f t="shared" si="4"/>
        <v>9.1185410334346795E-3</v>
      </c>
      <c r="O60" s="2">
        <f t="shared" si="0"/>
        <v>-255</v>
      </c>
      <c r="P60" s="23">
        <f t="shared" si="1"/>
        <v>-0.2837113402061856</v>
      </c>
      <c r="Q60" s="23">
        <f t="shared" si="5"/>
        <v>-0.29282988123962028</v>
      </c>
      <c r="R60" s="28"/>
      <c r="S60" s="23"/>
      <c r="T60" s="28"/>
      <c r="U60" s="23"/>
    </row>
    <row r="61" spans="1:21" x14ac:dyDescent="0.15">
      <c r="A61" s="2" t="s">
        <v>900</v>
      </c>
      <c r="B61" s="2" t="s">
        <v>18</v>
      </c>
      <c r="C61" s="2">
        <v>1877</v>
      </c>
      <c r="D61" s="2">
        <v>1932</v>
      </c>
      <c r="E61" s="2">
        <v>1352</v>
      </c>
      <c r="F61" s="2">
        <v>1420</v>
      </c>
      <c r="G61" s="2">
        <v>1891</v>
      </c>
      <c r="H61" s="2">
        <v>1943</v>
      </c>
      <c r="J61" s="23">
        <f t="shared" si="6"/>
        <v>1.2589544885622221E-2</v>
      </c>
      <c r="K61" s="2" t="str" cm="1">
        <f t="array" ref="K61">_xlfn.IFS(H61&gt;0,"Active",H61="","DROPPED")</f>
        <v>Active</v>
      </c>
      <c r="L61" s="2">
        <f t="shared" si="3"/>
        <v>14</v>
      </c>
      <c r="M61" s="23">
        <f t="shared" si="4"/>
        <v>7.4587107085775095E-3</v>
      </c>
      <c r="O61" s="2">
        <f t="shared" si="0"/>
        <v>52</v>
      </c>
      <c r="P61" s="23">
        <f t="shared" si="1"/>
        <v>5.6935817805383593E-3</v>
      </c>
      <c r="Q61" s="23">
        <f t="shared" si="5"/>
        <v>-1.7651289280391502E-3</v>
      </c>
      <c r="R61" s="28"/>
      <c r="S61" s="23"/>
      <c r="T61" s="28"/>
      <c r="U61" s="23"/>
    </row>
    <row r="62" spans="1:21" x14ac:dyDescent="0.15">
      <c r="A62" s="2" t="s">
        <v>900</v>
      </c>
      <c r="B62" s="2" t="s">
        <v>15</v>
      </c>
      <c r="C62" s="2">
        <v>1442</v>
      </c>
      <c r="D62" s="2">
        <v>1773</v>
      </c>
      <c r="E62" s="2">
        <v>1008</v>
      </c>
      <c r="F62" s="2">
        <v>1337</v>
      </c>
      <c r="G62" s="2">
        <v>1483</v>
      </c>
      <c r="H62" s="2">
        <v>1826</v>
      </c>
      <c r="J62" s="23">
        <f t="shared" si="6"/>
        <v>9.8732390615429676E-3</v>
      </c>
      <c r="K62" s="2" t="str" cm="1">
        <f t="array" ref="K62">_xlfn.IFS(H62&gt;0,"Active",H62="","DROPPED")</f>
        <v>Active</v>
      </c>
      <c r="L62" s="2">
        <f t="shared" si="3"/>
        <v>41</v>
      </c>
      <c r="M62" s="23">
        <f t="shared" si="4"/>
        <v>2.8432732316227449E-2</v>
      </c>
      <c r="O62" s="2">
        <f t="shared" si="0"/>
        <v>343</v>
      </c>
      <c r="P62" s="23">
        <f t="shared" si="1"/>
        <v>2.9892836999436012E-2</v>
      </c>
      <c r="Q62" s="23">
        <f t="shared" si="5"/>
        <v>1.4601046832085629E-3</v>
      </c>
      <c r="R62" s="28"/>
      <c r="S62" s="23"/>
      <c r="T62" s="28"/>
      <c r="U62" s="23"/>
    </row>
    <row r="63" spans="1:21" x14ac:dyDescent="0.15">
      <c r="A63" s="2" t="s">
        <v>900</v>
      </c>
      <c r="B63" s="2" t="s">
        <v>4</v>
      </c>
      <c r="C63" s="2">
        <v>285</v>
      </c>
      <c r="D63" s="2">
        <v>322</v>
      </c>
      <c r="E63" s="2">
        <v>196</v>
      </c>
      <c r="F63" s="2">
        <v>245</v>
      </c>
      <c r="G63" s="2">
        <v>280</v>
      </c>
      <c r="H63" s="2">
        <v>330</v>
      </c>
      <c r="J63" s="23">
        <f t="shared" si="6"/>
        <v>1.8641314478975261E-3</v>
      </c>
      <c r="K63" s="2" t="str" cm="1">
        <f t="array" ref="K63">_xlfn.IFS(H63&gt;0,"Active",H63="","DROPPED")</f>
        <v>Active</v>
      </c>
      <c r="L63" s="2">
        <f t="shared" si="3"/>
        <v>-5</v>
      </c>
      <c r="M63" s="23">
        <f t="shared" si="4"/>
        <v>-1.7543859649122862E-2</v>
      </c>
      <c r="O63" s="2">
        <f t="shared" si="0"/>
        <v>50</v>
      </c>
      <c r="P63" s="23">
        <f t="shared" si="1"/>
        <v>2.4844720496894457E-2</v>
      </c>
      <c r="Q63" s="23">
        <f t="shared" si="5"/>
        <v>4.2388580146017318E-2</v>
      </c>
      <c r="R63" s="28"/>
      <c r="S63" s="23"/>
      <c r="T63" s="28"/>
      <c r="U63" s="23"/>
    </row>
    <row r="64" spans="1:21" x14ac:dyDescent="0.15">
      <c r="A64" s="2" t="s">
        <v>950</v>
      </c>
      <c r="C64" s="2">
        <v>147852</v>
      </c>
      <c r="D64" s="2">
        <v>173566</v>
      </c>
      <c r="E64" s="2">
        <v>103536</v>
      </c>
      <c r="F64" s="2">
        <v>129264</v>
      </c>
      <c r="G64" s="2">
        <v>150204</v>
      </c>
      <c r="H64" s="2">
        <v>176338</v>
      </c>
      <c r="J64" s="29">
        <f t="shared" si="6"/>
        <v>1</v>
      </c>
      <c r="K64" s="25" t="str" cm="1">
        <f t="array" ref="K64">_xlfn.IFS(H64&gt;0,"Active",H64="","DROPPED")</f>
        <v>Active</v>
      </c>
      <c r="L64" s="25">
        <f t="shared" si="3"/>
        <v>2352</v>
      </c>
      <c r="M64" s="29">
        <f t="shared" si="4"/>
        <v>1.5907799691583513E-2</v>
      </c>
      <c r="N64" s="25"/>
      <c r="O64" s="25">
        <f t="shared" si="0"/>
        <v>26134</v>
      </c>
      <c r="P64" s="29">
        <f t="shared" si="1"/>
        <v>1.5970869870827187E-2</v>
      </c>
      <c r="Q64" s="23">
        <f t="shared" si="5"/>
        <v>6.3070179243673863E-5</v>
      </c>
      <c r="R64" s="30"/>
      <c r="S64" s="29"/>
      <c r="T64" s="30"/>
      <c r="U64" s="29"/>
    </row>
    <row r="65" spans="1:21" x14ac:dyDescent="0.15">
      <c r="A65" s="2" t="s">
        <v>907</v>
      </c>
      <c r="B65" s="2" t="s">
        <v>8</v>
      </c>
      <c r="C65" s="2">
        <v>41282</v>
      </c>
      <c r="D65" s="2">
        <v>49071</v>
      </c>
      <c r="E65" s="2">
        <v>28827</v>
      </c>
      <c r="F65" s="2">
        <v>36607</v>
      </c>
      <c r="G65" s="2">
        <v>41985</v>
      </c>
      <c r="H65" s="2">
        <v>50429</v>
      </c>
      <c r="J65" s="23">
        <f>G65/G$76</f>
        <v>0.5578290041852122</v>
      </c>
      <c r="K65" s="2" t="str" cm="1">
        <f t="array" ref="K65">_xlfn.IFS(H65&gt;0,"Active",H65="","DROPPED")</f>
        <v>Active</v>
      </c>
      <c r="L65" s="2">
        <f t="shared" si="3"/>
        <v>703</v>
      </c>
      <c r="M65" s="23">
        <f t="shared" si="4"/>
        <v>1.7029213700886503E-2</v>
      </c>
      <c r="O65" s="2">
        <f t="shared" si="0"/>
        <v>8444</v>
      </c>
      <c r="P65" s="23">
        <f t="shared" si="1"/>
        <v>2.7674186382996124E-2</v>
      </c>
      <c r="Q65" s="23">
        <f t="shared" si="5"/>
        <v>1.0644972682109621E-2</v>
      </c>
      <c r="R65" s="28"/>
      <c r="T65" s="28"/>
    </row>
    <row r="66" spans="1:21" x14ac:dyDescent="0.15">
      <c r="A66" s="2" t="s">
        <v>907</v>
      </c>
      <c r="B66" s="2" t="s">
        <v>50</v>
      </c>
      <c r="C66" s="2">
        <v>11480</v>
      </c>
      <c r="D66" s="2">
        <v>13176</v>
      </c>
      <c r="E66" s="2">
        <v>8078</v>
      </c>
      <c r="F66" s="2">
        <v>9778</v>
      </c>
      <c r="G66" s="2">
        <v>11595</v>
      </c>
      <c r="H66" s="2">
        <v>13523</v>
      </c>
      <c r="J66" s="23">
        <f t="shared" ref="J66:J76" si="7">G66/G$76</f>
        <v>0.15405566996611972</v>
      </c>
      <c r="K66" s="2" t="str" cm="1">
        <f t="array" ref="K66">_xlfn.IFS(H66&gt;0,"Active",H66="","DROPPED")</f>
        <v>Active</v>
      </c>
      <c r="L66" s="2">
        <f t="shared" si="3"/>
        <v>115</v>
      </c>
      <c r="M66" s="23">
        <f t="shared" si="4"/>
        <v>1.0017421602787513E-2</v>
      </c>
      <c r="O66" s="2">
        <f t="shared" si="0"/>
        <v>1928</v>
      </c>
      <c r="P66" s="23">
        <f t="shared" si="1"/>
        <v>2.6335761991499673E-2</v>
      </c>
      <c r="Q66" s="23">
        <f t="shared" si="5"/>
        <v>1.631834038871216E-2</v>
      </c>
      <c r="R66" s="28"/>
      <c r="T66" s="28"/>
    </row>
    <row r="67" spans="1:21" x14ac:dyDescent="0.15">
      <c r="A67" s="2" t="s">
        <v>907</v>
      </c>
      <c r="B67" s="2" t="s">
        <v>41</v>
      </c>
      <c r="C67" s="2">
        <v>4139</v>
      </c>
      <c r="D67" s="2">
        <v>4910</v>
      </c>
      <c r="E67" s="2">
        <v>2891</v>
      </c>
      <c r="F67" s="2">
        <v>3665</v>
      </c>
      <c r="G67" s="2">
        <v>4268</v>
      </c>
      <c r="H67" s="2">
        <v>4961</v>
      </c>
      <c r="J67" s="23">
        <f t="shared" si="7"/>
        <v>5.6706304391151263E-2</v>
      </c>
      <c r="K67" s="2" t="str" cm="1">
        <f t="array" ref="K67">_xlfn.IFS(H67&gt;0,"Active",H67="","DROPPED")</f>
        <v>Active</v>
      </c>
      <c r="L67" s="2">
        <f t="shared" si="3"/>
        <v>129</v>
      </c>
      <c r="M67" s="23">
        <f t="shared" si="4"/>
        <v>3.1166948538294381E-2</v>
      </c>
      <c r="O67" s="2">
        <f t="shared" si="0"/>
        <v>693</v>
      </c>
      <c r="P67" s="23">
        <f t="shared" si="1"/>
        <v>1.0386965376782076E-2</v>
      </c>
      <c r="Q67" s="23">
        <f t="shared" si="5"/>
        <v>-2.0779983161512305E-2</v>
      </c>
      <c r="R67" s="28"/>
      <c r="T67" s="28"/>
    </row>
    <row r="68" spans="1:21" x14ac:dyDescent="0.15">
      <c r="A68" s="2" t="s">
        <v>907</v>
      </c>
      <c r="B68" s="2" t="s">
        <v>40</v>
      </c>
      <c r="C68" s="2">
        <v>4076</v>
      </c>
      <c r="D68" s="2">
        <v>4680</v>
      </c>
      <c r="E68" s="2">
        <v>2879</v>
      </c>
      <c r="F68" s="2">
        <v>3476</v>
      </c>
      <c r="G68" s="2">
        <v>4222</v>
      </c>
      <c r="H68" s="2">
        <v>4678</v>
      </c>
      <c r="J68" s="23">
        <f t="shared" si="7"/>
        <v>5.6095130538763034E-2</v>
      </c>
      <c r="K68" s="2" t="str" cm="1">
        <f t="array" ref="K68">_xlfn.IFS(H68&gt;0,"Active",H68="","DROPPED")</f>
        <v>Active</v>
      </c>
      <c r="L68" s="2">
        <f t="shared" si="3"/>
        <v>146</v>
      </c>
      <c r="M68" s="23">
        <f t="shared" si="4"/>
        <v>3.58194308145241E-2</v>
      </c>
      <c r="O68" s="2">
        <f t="shared" si="0"/>
        <v>456</v>
      </c>
      <c r="P68" s="23">
        <f t="shared" si="1"/>
        <v>-4.2735042735042583E-4</v>
      </c>
      <c r="Q68" s="23">
        <f t="shared" si="5"/>
        <v>-3.6246781241874526E-2</v>
      </c>
      <c r="R68" s="28"/>
      <c r="T68" s="28"/>
    </row>
    <row r="69" spans="1:21" x14ac:dyDescent="0.15">
      <c r="A69" s="2" t="s">
        <v>907</v>
      </c>
      <c r="B69" s="2" t="s">
        <v>28</v>
      </c>
      <c r="C69" s="2">
        <v>2665</v>
      </c>
      <c r="D69" s="2">
        <v>3174</v>
      </c>
      <c r="E69" s="2">
        <v>1864</v>
      </c>
      <c r="F69" s="2">
        <v>2376</v>
      </c>
      <c r="G69" s="2">
        <v>2667</v>
      </c>
      <c r="H69" s="2">
        <v>3248</v>
      </c>
      <c r="J69" s="23">
        <f t="shared" si="7"/>
        <v>3.5434797050421844E-2</v>
      </c>
      <c r="K69" s="2" t="str" cm="1">
        <f t="array" ref="K69">_xlfn.IFS(H69&gt;0,"Active",H69="","DROPPED")</f>
        <v>Active</v>
      </c>
      <c r="L69" s="2">
        <f t="shared" si="3"/>
        <v>2</v>
      </c>
      <c r="M69" s="23">
        <f t="shared" si="4"/>
        <v>7.5046904315190233E-4</v>
      </c>
      <c r="O69" s="2">
        <f t="shared" si="0"/>
        <v>581</v>
      </c>
      <c r="P69" s="23">
        <f t="shared" si="1"/>
        <v>2.3314429741650988E-2</v>
      </c>
      <c r="Q69" s="23">
        <f t="shared" si="5"/>
        <v>2.2563960698499086E-2</v>
      </c>
      <c r="R69" s="28"/>
      <c r="T69" s="28"/>
    </row>
    <row r="70" spans="1:21" x14ac:dyDescent="0.15">
      <c r="A70" s="2" t="s">
        <v>907</v>
      </c>
      <c r="B70" s="2" t="s">
        <v>23</v>
      </c>
      <c r="C70" s="2">
        <v>884</v>
      </c>
      <c r="D70" s="2">
        <v>2418</v>
      </c>
      <c r="E70" s="2">
        <v>1623</v>
      </c>
      <c r="F70" s="2">
        <v>1781</v>
      </c>
      <c r="G70" s="2">
        <v>2315</v>
      </c>
      <c r="H70" s="2">
        <v>2453</v>
      </c>
      <c r="J70" s="23">
        <f t="shared" si="7"/>
        <v>3.0757988440842356E-2</v>
      </c>
      <c r="K70" s="2" t="str" cm="1">
        <f t="array" ref="K70">_xlfn.IFS(H70&gt;0,"Active",H70="","DROPPED")</f>
        <v>Active</v>
      </c>
      <c r="L70" s="2">
        <f t="shared" si="3"/>
        <v>1431</v>
      </c>
      <c r="M70" s="23">
        <f t="shared" si="4"/>
        <v>1.6187782805429864</v>
      </c>
      <c r="O70" s="2">
        <f t="shared" si="0"/>
        <v>138</v>
      </c>
      <c r="P70" s="23">
        <f t="shared" si="1"/>
        <v>1.4474772539288638E-2</v>
      </c>
      <c r="Q70" s="23">
        <f t="shared" si="5"/>
        <v>-1.6043035080036978</v>
      </c>
      <c r="R70" s="28"/>
      <c r="T70" s="28"/>
    </row>
    <row r="71" spans="1:21" x14ac:dyDescent="0.15">
      <c r="A71" s="2" t="s">
        <v>907</v>
      </c>
      <c r="B71" s="2" t="s">
        <v>44</v>
      </c>
      <c r="E71" s="2">
        <v>1249</v>
      </c>
      <c r="F71" s="2">
        <v>3569</v>
      </c>
      <c r="G71" s="2">
        <v>4809</v>
      </c>
      <c r="J71" s="23">
        <f t="shared" si="7"/>
        <v>6.3894240350760648E-2</v>
      </c>
      <c r="K71" s="2" t="str" cm="1">
        <f t="array" ref="K71">_xlfn.IFS(H71&gt;0,"Active",H71="","DROPPED")</f>
        <v>DROPPED</v>
      </c>
      <c r="L71" s="2">
        <f t="shared" si="3"/>
        <v>4809</v>
      </c>
      <c r="M71" s="23" t="e">
        <f t="shared" si="4"/>
        <v>#DIV/0!</v>
      </c>
      <c r="O71" s="2">
        <f t="shared" si="0"/>
        <v>-4809</v>
      </c>
      <c r="P71" s="23" t="e">
        <f t="shared" si="1"/>
        <v>#DIV/0!</v>
      </c>
      <c r="Q71" s="23" t="e">
        <f t="shared" si="5"/>
        <v>#DIV/0!</v>
      </c>
      <c r="R71" s="28"/>
      <c r="T71" s="28"/>
    </row>
    <row r="72" spans="1:21" x14ac:dyDescent="0.15">
      <c r="A72" s="2" t="s">
        <v>907</v>
      </c>
      <c r="B72" s="2" t="s">
        <v>14</v>
      </c>
      <c r="C72" s="2">
        <v>1324</v>
      </c>
      <c r="D72" s="2">
        <v>1619</v>
      </c>
      <c r="E72" s="2">
        <v>913</v>
      </c>
      <c r="F72" s="2">
        <v>1211</v>
      </c>
      <c r="G72" s="2">
        <v>1336</v>
      </c>
      <c r="H72" s="2">
        <v>1636</v>
      </c>
      <c r="J72" s="23">
        <f t="shared" si="7"/>
        <v>1.7750614495449412E-2</v>
      </c>
      <c r="K72" s="2" t="str" cm="1">
        <f t="array" ref="K72">_xlfn.IFS(H72&gt;0,"Active",H72="","DROPPED")</f>
        <v>Active</v>
      </c>
      <c r="L72" s="2">
        <f t="shared" si="3"/>
        <v>12</v>
      </c>
      <c r="M72" s="23">
        <f t="shared" si="4"/>
        <v>9.0634441087613649E-3</v>
      </c>
      <c r="O72" s="2">
        <f t="shared" si="0"/>
        <v>300</v>
      </c>
      <c r="P72" s="23">
        <f t="shared" si="1"/>
        <v>1.050030883261277E-2</v>
      </c>
      <c r="Q72" s="23">
        <f t="shared" si="5"/>
        <v>1.4368647238514054E-3</v>
      </c>
      <c r="R72" s="28"/>
      <c r="T72" s="28"/>
    </row>
    <row r="73" spans="1:21" x14ac:dyDescent="0.15">
      <c r="A73" s="2" t="s">
        <v>907</v>
      </c>
      <c r="B73" s="2" t="s">
        <v>16</v>
      </c>
      <c r="C73" s="2">
        <v>1639</v>
      </c>
      <c r="D73" s="2">
        <v>1879</v>
      </c>
      <c r="E73" s="2">
        <v>1153</v>
      </c>
      <c r="F73" s="2">
        <v>1402</v>
      </c>
      <c r="G73" s="2">
        <v>483</v>
      </c>
      <c r="J73" s="23">
        <f t="shared" si="7"/>
        <v>6.4173254500763969E-3</v>
      </c>
      <c r="K73" s="2" t="str" cm="1">
        <f t="array" ref="K73">_xlfn.IFS(H73&gt;0,"Active",H73="","DROPPED")</f>
        <v>DROPPED</v>
      </c>
      <c r="L73" s="2">
        <f t="shared" si="3"/>
        <v>-1156</v>
      </c>
      <c r="M73" s="23">
        <f t="shared" si="4"/>
        <v>-0.70530811470408783</v>
      </c>
      <c r="O73" s="2">
        <f t="shared" ref="O73:O97" si="8">H73-G73</f>
        <v>-483</v>
      </c>
      <c r="P73" s="23">
        <f t="shared" ref="P73:P97" si="9">H73/D73-1</f>
        <v>-1</v>
      </c>
      <c r="Q73" s="23">
        <f t="shared" si="5"/>
        <v>-0.29469188529591217</v>
      </c>
      <c r="R73" s="28"/>
      <c r="T73" s="28"/>
    </row>
    <row r="74" spans="1:21" x14ac:dyDescent="0.15">
      <c r="A74" s="2" t="s">
        <v>907</v>
      </c>
      <c r="B74" s="2" t="s">
        <v>11</v>
      </c>
      <c r="C74" s="2">
        <v>982</v>
      </c>
      <c r="D74" s="2">
        <v>1079</v>
      </c>
      <c r="E74" s="2">
        <v>691</v>
      </c>
      <c r="F74" s="2">
        <v>806</v>
      </c>
      <c r="G74" s="2">
        <v>996</v>
      </c>
      <c r="H74" s="2">
        <v>1088</v>
      </c>
      <c r="J74" s="23">
        <f t="shared" si="7"/>
        <v>1.3233242543014681E-2</v>
      </c>
      <c r="K74" s="2" t="str" cm="1">
        <f t="array" ref="K74">_xlfn.IFS(H74&gt;0,"Active",H74="","DROPPED")</f>
        <v>Active</v>
      </c>
      <c r="L74" s="2">
        <f t="shared" si="3"/>
        <v>14</v>
      </c>
      <c r="M74" s="23">
        <f t="shared" si="4"/>
        <v>1.4256619144602745E-2</v>
      </c>
      <c r="O74" s="2">
        <f t="shared" si="8"/>
        <v>92</v>
      </c>
      <c r="P74" s="23">
        <f t="shared" si="9"/>
        <v>8.3410565338275511E-3</v>
      </c>
      <c r="Q74" s="23">
        <f t="shared" si="5"/>
        <v>-5.9155626107751935E-3</v>
      </c>
      <c r="R74" s="28"/>
      <c r="T74" s="28"/>
    </row>
    <row r="75" spans="1:21" x14ac:dyDescent="0.15">
      <c r="A75" s="2" t="s">
        <v>907</v>
      </c>
      <c r="B75" s="2" t="s">
        <v>6</v>
      </c>
      <c r="C75" s="2">
        <v>582</v>
      </c>
      <c r="D75" s="2">
        <v>612</v>
      </c>
      <c r="E75" s="2">
        <v>406</v>
      </c>
      <c r="F75" s="2">
        <v>450</v>
      </c>
      <c r="G75" s="2">
        <v>589</v>
      </c>
      <c r="H75" s="2">
        <v>615</v>
      </c>
      <c r="J75" s="23">
        <f t="shared" si="7"/>
        <v>7.8256825881884012E-3</v>
      </c>
      <c r="K75" s="2" t="str" cm="1">
        <f t="array" ref="K75">_xlfn.IFS(H75&gt;0,"Active",H75="","DROPPED")</f>
        <v>Active</v>
      </c>
      <c r="L75" s="2">
        <f t="shared" si="3"/>
        <v>7</v>
      </c>
      <c r="M75" s="23">
        <f t="shared" si="4"/>
        <v>1.2027491408934665E-2</v>
      </c>
      <c r="O75" s="2">
        <f t="shared" si="8"/>
        <v>26</v>
      </c>
      <c r="P75" s="23">
        <f t="shared" si="9"/>
        <v>4.9019607843137081E-3</v>
      </c>
      <c r="Q75" s="23">
        <f t="shared" si="5"/>
        <v>-7.1255306246209571E-3</v>
      </c>
      <c r="R75" s="28"/>
      <c r="T75" s="28"/>
    </row>
    <row r="76" spans="1:21" x14ac:dyDescent="0.15">
      <c r="A76" s="2" t="s">
        <v>951</v>
      </c>
      <c r="C76" s="2">
        <v>69053</v>
      </c>
      <c r="D76" s="2">
        <v>82618</v>
      </c>
      <c r="E76" s="2">
        <v>50574</v>
      </c>
      <c r="F76" s="2">
        <v>65121</v>
      </c>
      <c r="G76" s="2">
        <v>75265</v>
      </c>
      <c r="H76" s="2">
        <v>82631</v>
      </c>
      <c r="J76" s="29">
        <f t="shared" si="7"/>
        <v>1</v>
      </c>
      <c r="K76" s="25" t="str" cm="1">
        <f t="array" ref="K76">_xlfn.IFS(H76&gt;0,"Active",H76="","DROPPED")</f>
        <v>Active</v>
      </c>
      <c r="L76" s="25">
        <f t="shared" si="3"/>
        <v>6212</v>
      </c>
      <c r="M76" s="29">
        <f t="shared" si="4"/>
        <v>8.9959885884755231E-2</v>
      </c>
      <c r="N76" s="25"/>
      <c r="O76" s="25">
        <f t="shared" si="8"/>
        <v>7366</v>
      </c>
      <c r="P76" s="29">
        <f t="shared" si="9"/>
        <v>1.5735069839495353E-4</v>
      </c>
      <c r="Q76" s="23">
        <f t="shared" si="5"/>
        <v>-8.9802535186360277E-2</v>
      </c>
      <c r="R76" s="30"/>
      <c r="S76" s="25"/>
      <c r="T76" s="30"/>
      <c r="U76" s="25"/>
    </row>
    <row r="77" spans="1:21" x14ac:dyDescent="0.15">
      <c r="A77" s="2" t="s">
        <v>899</v>
      </c>
      <c r="B77" s="2" t="s">
        <v>7</v>
      </c>
      <c r="C77" s="2">
        <v>95153</v>
      </c>
      <c r="D77" s="2">
        <v>101946</v>
      </c>
      <c r="E77" s="2">
        <v>67976</v>
      </c>
      <c r="F77" s="2">
        <v>74763</v>
      </c>
      <c r="G77" s="2">
        <v>98412</v>
      </c>
      <c r="H77" s="2">
        <v>105213</v>
      </c>
      <c r="J77" s="23">
        <f>G77/G$97</f>
        <v>0.18567636254549366</v>
      </c>
      <c r="K77" s="2" t="str" cm="1">
        <f t="array" ref="K77">_xlfn.IFS(H77&gt;0,"Active",H77="","DROPPED")</f>
        <v>Active</v>
      </c>
      <c r="L77" s="2">
        <f t="shared" si="3"/>
        <v>3259</v>
      </c>
      <c r="M77" s="23">
        <f t="shared" si="4"/>
        <v>3.42501024665538E-2</v>
      </c>
      <c r="O77" s="2">
        <f t="shared" si="8"/>
        <v>6801</v>
      </c>
      <c r="P77" s="23">
        <f t="shared" si="9"/>
        <v>3.2046377493967437E-2</v>
      </c>
      <c r="Q77" s="23">
        <f t="shared" si="5"/>
        <v>-2.2037249725863628E-3</v>
      </c>
      <c r="R77" s="28"/>
      <c r="T77" s="28"/>
    </row>
    <row r="78" spans="1:21" x14ac:dyDescent="0.15">
      <c r="A78" s="2" t="s">
        <v>899</v>
      </c>
      <c r="B78" s="2" t="s">
        <v>1</v>
      </c>
      <c r="C78" s="2">
        <v>87224</v>
      </c>
      <c r="D78" s="2">
        <v>93457</v>
      </c>
      <c r="E78" s="2">
        <v>62305</v>
      </c>
      <c r="F78" s="2">
        <v>68540</v>
      </c>
      <c r="G78" s="2">
        <v>89246</v>
      </c>
      <c r="H78" s="2">
        <v>94887</v>
      </c>
      <c r="J78" s="23">
        <f t="shared" ref="J78:J97" si="10">G78/G$97</f>
        <v>0.1683826428863871</v>
      </c>
      <c r="K78" s="2" t="str" cm="1">
        <f t="array" ref="K78">_xlfn.IFS(H78&gt;0,"Active",H78="","DROPPED")</f>
        <v>Active</v>
      </c>
      <c r="L78" s="2">
        <f t="shared" si="3"/>
        <v>2022</v>
      </c>
      <c r="M78" s="23">
        <f t="shared" si="4"/>
        <v>2.3181693111987478E-2</v>
      </c>
      <c r="O78" s="2">
        <f t="shared" si="8"/>
        <v>5641</v>
      </c>
      <c r="P78" s="23">
        <f t="shared" si="9"/>
        <v>1.5301154541660811E-2</v>
      </c>
      <c r="Q78" s="23">
        <f t="shared" si="5"/>
        <v>-7.8805385703266673E-3</v>
      </c>
      <c r="R78" s="28"/>
      <c r="T78" s="28"/>
    </row>
    <row r="79" spans="1:21" x14ac:dyDescent="0.15">
      <c r="A79" s="2" t="s">
        <v>899</v>
      </c>
      <c r="B79" s="2" t="s">
        <v>17</v>
      </c>
      <c r="C79" s="2">
        <v>68822</v>
      </c>
      <c r="D79" s="2">
        <v>79019</v>
      </c>
      <c r="E79" s="2">
        <v>48434</v>
      </c>
      <c r="F79" s="2">
        <v>58625</v>
      </c>
      <c r="G79" s="2">
        <v>69761</v>
      </c>
      <c r="H79" s="2">
        <v>81839</v>
      </c>
      <c r="J79" s="23">
        <f t="shared" si="10"/>
        <v>0.1316198098558731</v>
      </c>
      <c r="K79" s="2" t="str" cm="1">
        <f t="array" ref="K79">_xlfn.IFS(H79&gt;0,"Active",H79="","DROPPED")</f>
        <v>Active</v>
      </c>
      <c r="L79" s="2">
        <f t="shared" si="3"/>
        <v>939</v>
      </c>
      <c r="M79" s="23">
        <f t="shared" si="4"/>
        <v>1.36438929412106E-2</v>
      </c>
      <c r="O79" s="2">
        <f t="shared" si="8"/>
        <v>12078</v>
      </c>
      <c r="P79" s="23">
        <f t="shared" si="9"/>
        <v>3.5687619433300899E-2</v>
      </c>
      <c r="Q79" s="23">
        <f t="shared" si="5"/>
        <v>2.2043726492090299E-2</v>
      </c>
      <c r="R79" s="28"/>
      <c r="T79" s="28"/>
    </row>
    <row r="80" spans="1:21" x14ac:dyDescent="0.15">
      <c r="A80" s="2" t="s">
        <v>899</v>
      </c>
      <c r="B80" s="2" t="s">
        <v>36</v>
      </c>
      <c r="C80" s="2">
        <v>57353</v>
      </c>
      <c r="D80" s="2">
        <v>65847</v>
      </c>
      <c r="E80" s="2">
        <v>40364</v>
      </c>
      <c r="F80" s="2">
        <v>48865</v>
      </c>
      <c r="G80" s="2">
        <v>58740</v>
      </c>
      <c r="H80" s="2">
        <v>67226</v>
      </c>
      <c r="J80" s="23">
        <f t="shared" si="10"/>
        <v>0.11082621566396676</v>
      </c>
      <c r="K80" s="2" t="str" cm="1">
        <f t="array" ref="K80">_xlfn.IFS(H80&gt;0,"Active",H80="","DROPPED")</f>
        <v>Active</v>
      </c>
      <c r="L80" s="2">
        <f t="shared" si="3"/>
        <v>1387</v>
      </c>
      <c r="M80" s="23">
        <f t="shared" si="4"/>
        <v>2.4183564939933344E-2</v>
      </c>
      <c r="O80" s="2">
        <f t="shared" si="8"/>
        <v>8486</v>
      </c>
      <c r="P80" s="23">
        <f t="shared" si="9"/>
        <v>2.0942487888590211E-2</v>
      </c>
      <c r="Q80" s="23">
        <f t="shared" si="5"/>
        <v>-3.2410770513431331E-3</v>
      </c>
      <c r="R80" s="28"/>
      <c r="T80" s="28"/>
    </row>
    <row r="81" spans="1:20" x14ac:dyDescent="0.15">
      <c r="A81" s="2" t="s">
        <v>899</v>
      </c>
      <c r="B81" s="2" t="s">
        <v>3</v>
      </c>
      <c r="C81" s="2">
        <v>51543</v>
      </c>
      <c r="D81" s="2">
        <v>63438</v>
      </c>
      <c r="E81" s="2">
        <v>35691</v>
      </c>
      <c r="F81" s="2">
        <v>47581</v>
      </c>
      <c r="G81" s="2">
        <v>52266</v>
      </c>
      <c r="H81" s="2">
        <v>65834</v>
      </c>
      <c r="J81" s="23">
        <f t="shared" si="10"/>
        <v>9.8611559208254804E-2</v>
      </c>
      <c r="K81" s="2" t="str" cm="1">
        <f t="array" ref="K81">_xlfn.IFS(H81&gt;0,"Active",H81="","DROPPED")</f>
        <v>Active</v>
      </c>
      <c r="L81" s="2">
        <f t="shared" si="3"/>
        <v>723</v>
      </c>
      <c r="M81" s="23">
        <f t="shared" si="4"/>
        <v>1.4027122984692442E-2</v>
      </c>
      <c r="O81" s="2">
        <f t="shared" si="8"/>
        <v>13568</v>
      </c>
      <c r="P81" s="23">
        <f t="shared" si="9"/>
        <v>3.7769160440114691E-2</v>
      </c>
      <c r="Q81" s="23">
        <f t="shared" si="5"/>
        <v>2.3742037455422249E-2</v>
      </c>
      <c r="R81" s="28"/>
      <c r="T81" s="28"/>
    </row>
    <row r="82" spans="1:20" x14ac:dyDescent="0.15">
      <c r="A82" s="2" t="s">
        <v>899</v>
      </c>
      <c r="B82" s="2" t="s">
        <v>35</v>
      </c>
      <c r="C82" s="2">
        <v>47869</v>
      </c>
      <c r="D82" s="2">
        <v>58910</v>
      </c>
      <c r="E82" s="2">
        <v>33137</v>
      </c>
      <c r="F82" s="2">
        <v>44184</v>
      </c>
      <c r="G82" s="2">
        <v>49385</v>
      </c>
      <c r="H82" s="2">
        <v>60071</v>
      </c>
      <c r="J82" s="23">
        <f t="shared" si="10"/>
        <v>9.317590501472589E-2</v>
      </c>
      <c r="K82" s="2" t="str" cm="1">
        <f t="array" ref="K82">_xlfn.IFS(H82&gt;0,"Active",H82="","DROPPED")</f>
        <v>Active</v>
      </c>
      <c r="L82" s="2">
        <f t="shared" si="3"/>
        <v>1516</v>
      </c>
      <c r="M82" s="23">
        <f t="shared" si="4"/>
        <v>3.1669765401407979E-2</v>
      </c>
      <c r="O82" s="2">
        <f t="shared" si="8"/>
        <v>10686</v>
      </c>
      <c r="P82" s="23">
        <f t="shared" si="9"/>
        <v>1.9708029197080368E-2</v>
      </c>
      <c r="Q82" s="23">
        <f t="shared" si="5"/>
        <v>-1.1961736204327611E-2</v>
      </c>
      <c r="R82" s="28"/>
      <c r="T82" s="28"/>
    </row>
    <row r="83" spans="1:20" x14ac:dyDescent="0.15">
      <c r="A83" s="2" t="s">
        <v>899</v>
      </c>
      <c r="B83" s="2" t="s">
        <v>21</v>
      </c>
      <c r="C83" s="2">
        <v>38242</v>
      </c>
      <c r="D83" s="2">
        <v>43900</v>
      </c>
      <c r="E83" s="2">
        <v>26910</v>
      </c>
      <c r="F83" s="2">
        <v>32575</v>
      </c>
      <c r="G83" s="2">
        <v>39302</v>
      </c>
      <c r="H83" s="2">
        <v>44111</v>
      </c>
      <c r="J83" s="23">
        <f t="shared" si="10"/>
        <v>7.4152058699782461E-2</v>
      </c>
      <c r="K83" s="2" t="str" cm="1">
        <f t="array" ref="K83">_xlfn.IFS(H83&gt;0,"Active",H83="","DROPPED")</f>
        <v>Active</v>
      </c>
      <c r="L83" s="2">
        <f t="shared" si="3"/>
        <v>1060</v>
      </c>
      <c r="M83" s="23">
        <f t="shared" si="4"/>
        <v>2.7718215574499272E-2</v>
      </c>
      <c r="O83" s="2">
        <f t="shared" si="8"/>
        <v>4809</v>
      </c>
      <c r="P83" s="23">
        <f t="shared" si="9"/>
        <v>4.8063781321183718E-3</v>
      </c>
      <c r="Q83" s="23">
        <f t="shared" si="5"/>
        <v>-2.29118374423809E-2</v>
      </c>
      <c r="R83" s="28"/>
      <c r="T83" s="28"/>
    </row>
    <row r="84" spans="1:20" x14ac:dyDescent="0.15">
      <c r="A84" s="2" t="s">
        <v>899</v>
      </c>
      <c r="B84" s="2" t="s">
        <v>52</v>
      </c>
      <c r="C84" s="2">
        <v>20189</v>
      </c>
      <c r="D84" s="2">
        <v>20896</v>
      </c>
      <c r="E84" s="2">
        <v>14525</v>
      </c>
      <c r="F84" s="2">
        <v>15234</v>
      </c>
      <c r="G84" s="2">
        <v>20317</v>
      </c>
      <c r="H84" s="2">
        <v>21097</v>
      </c>
      <c r="J84" s="23">
        <f t="shared" si="10"/>
        <v>3.8332588077031202E-2</v>
      </c>
      <c r="K84" s="2" t="str" cm="1">
        <f t="array" ref="K84">_xlfn.IFS(H84&gt;0,"Active",H84="","DROPPED")</f>
        <v>Active</v>
      </c>
      <c r="L84" s="2">
        <f t="shared" si="3"/>
        <v>128</v>
      </c>
      <c r="M84" s="23">
        <f t="shared" si="4"/>
        <v>6.3400861855464896E-3</v>
      </c>
      <c r="O84" s="2">
        <f t="shared" si="8"/>
        <v>780</v>
      </c>
      <c r="P84" s="23">
        <f t="shared" si="9"/>
        <v>9.6190658499233361E-3</v>
      </c>
      <c r="Q84" s="23">
        <f t="shared" si="5"/>
        <v>3.2789796643768465E-3</v>
      </c>
      <c r="R84" s="28"/>
      <c r="T84" s="28"/>
    </row>
    <row r="85" spans="1:20" x14ac:dyDescent="0.15">
      <c r="A85" s="2" t="s">
        <v>899</v>
      </c>
      <c r="B85" s="2" t="s">
        <v>51</v>
      </c>
      <c r="C85" s="2">
        <v>8078</v>
      </c>
      <c r="D85" s="2">
        <v>8367</v>
      </c>
      <c r="E85" s="2">
        <v>5826</v>
      </c>
      <c r="F85" s="2">
        <v>6094</v>
      </c>
      <c r="G85" s="2">
        <v>8296</v>
      </c>
      <c r="H85" s="2">
        <v>8401</v>
      </c>
      <c r="J85" s="23">
        <f t="shared" si="10"/>
        <v>1.5652269069599392E-2</v>
      </c>
      <c r="K85" s="2" t="str" cm="1">
        <f t="array" ref="K85">_xlfn.IFS(H85&gt;0,"Active",H85="","DROPPED")</f>
        <v>Active</v>
      </c>
      <c r="L85" s="2">
        <f t="shared" si="3"/>
        <v>218</v>
      </c>
      <c r="M85" s="23">
        <f t="shared" si="4"/>
        <v>2.6986877940084142E-2</v>
      </c>
      <c r="O85" s="2">
        <f t="shared" si="8"/>
        <v>105</v>
      </c>
      <c r="P85" s="23">
        <f t="shared" si="9"/>
        <v>4.063583124178427E-3</v>
      </c>
      <c r="Q85" s="23">
        <f t="shared" si="5"/>
        <v>-2.2923294815905715E-2</v>
      </c>
      <c r="R85" s="28"/>
      <c r="T85" s="28"/>
    </row>
    <row r="86" spans="1:20" x14ac:dyDescent="0.15">
      <c r="A86" s="2" t="s">
        <v>899</v>
      </c>
      <c r="B86" s="2" t="s">
        <v>48</v>
      </c>
      <c r="C86" s="2">
        <v>5024</v>
      </c>
      <c r="D86" s="2">
        <v>5769</v>
      </c>
      <c r="E86" s="2">
        <v>3536</v>
      </c>
      <c r="F86" s="2">
        <v>4278</v>
      </c>
      <c r="G86" s="2">
        <v>5035</v>
      </c>
      <c r="H86" s="2">
        <v>5895</v>
      </c>
      <c r="J86" s="23">
        <f t="shared" si="10"/>
        <v>9.4996594461707971E-3</v>
      </c>
      <c r="K86" s="2" t="str" cm="1">
        <f t="array" ref="K86">_xlfn.IFS(H86&gt;0,"Active",H86="","DROPPED")</f>
        <v>Active</v>
      </c>
      <c r="L86" s="2">
        <f t="shared" si="3"/>
        <v>11</v>
      </c>
      <c r="M86" s="23">
        <f t="shared" si="4"/>
        <v>2.1894904458599207E-3</v>
      </c>
      <c r="O86" s="2">
        <f t="shared" si="8"/>
        <v>860</v>
      </c>
      <c r="P86" s="23">
        <f t="shared" si="9"/>
        <v>2.1840873634945357E-2</v>
      </c>
      <c r="Q86" s="23">
        <f t="shared" si="5"/>
        <v>1.9651383189085436E-2</v>
      </c>
      <c r="R86" s="28"/>
      <c r="T86" s="28"/>
    </row>
    <row r="87" spans="1:20" x14ac:dyDescent="0.15">
      <c r="A87" s="2" t="s">
        <v>899</v>
      </c>
      <c r="B87" s="2" t="s">
        <v>47</v>
      </c>
      <c r="C87" s="2">
        <v>4798</v>
      </c>
      <c r="D87" s="2">
        <v>5696</v>
      </c>
      <c r="E87" s="2">
        <v>3354</v>
      </c>
      <c r="F87" s="2">
        <v>4261</v>
      </c>
      <c r="G87" s="2">
        <v>4844</v>
      </c>
      <c r="H87" s="2">
        <v>5860</v>
      </c>
      <c r="J87" s="23">
        <f t="shared" si="10"/>
        <v>9.1392950064054304E-3</v>
      </c>
      <c r="K87" s="2" t="str" cm="1">
        <f t="array" ref="K87">_xlfn.IFS(H87&gt;0,"Active",H87="","DROPPED")</f>
        <v>Active</v>
      </c>
      <c r="L87" s="2">
        <f t="shared" si="3"/>
        <v>46</v>
      </c>
      <c r="M87" s="23">
        <f t="shared" si="4"/>
        <v>9.5873280533556038E-3</v>
      </c>
      <c r="O87" s="2">
        <f t="shared" si="8"/>
        <v>1016</v>
      </c>
      <c r="P87" s="23">
        <f t="shared" si="9"/>
        <v>2.8792134831460592E-2</v>
      </c>
      <c r="Q87" s="23">
        <f t="shared" si="5"/>
        <v>1.9204806778104988E-2</v>
      </c>
      <c r="R87" s="28"/>
      <c r="T87" s="28"/>
    </row>
    <row r="88" spans="1:20" x14ac:dyDescent="0.15">
      <c r="A88" s="2" t="s">
        <v>899</v>
      </c>
      <c r="B88" s="2" t="s">
        <v>46</v>
      </c>
      <c r="C88" s="2">
        <v>4934</v>
      </c>
      <c r="D88" s="2">
        <v>5281</v>
      </c>
      <c r="E88" s="2">
        <v>3520</v>
      </c>
      <c r="F88" s="2">
        <v>3875</v>
      </c>
      <c r="G88" s="2">
        <v>5039</v>
      </c>
      <c r="H88" s="2">
        <v>5432</v>
      </c>
      <c r="J88" s="23">
        <f t="shared" si="10"/>
        <v>9.5072063454329E-3</v>
      </c>
      <c r="K88" s="2" t="str" cm="1">
        <f t="array" ref="K88">_xlfn.IFS(H88&gt;0,"Active",H88="","DROPPED")</f>
        <v>Active</v>
      </c>
      <c r="L88" s="2">
        <f t="shared" si="3"/>
        <v>105</v>
      </c>
      <c r="M88" s="23">
        <f t="shared" si="4"/>
        <v>2.1280907985407271E-2</v>
      </c>
      <c r="O88" s="2">
        <f t="shared" si="8"/>
        <v>393</v>
      </c>
      <c r="P88" s="23">
        <f t="shared" si="9"/>
        <v>2.859306949441387E-2</v>
      </c>
      <c r="Q88" s="23">
        <f t="shared" si="5"/>
        <v>7.3121615090065983E-3</v>
      </c>
      <c r="R88" s="28"/>
      <c r="T88" s="28"/>
    </row>
    <row r="89" spans="1:20" x14ac:dyDescent="0.15">
      <c r="A89" s="2" t="s">
        <v>899</v>
      </c>
      <c r="B89" s="2" t="s">
        <v>45</v>
      </c>
      <c r="C89" s="2">
        <v>4533</v>
      </c>
      <c r="D89" s="2">
        <v>5388</v>
      </c>
      <c r="E89" s="2">
        <v>3167</v>
      </c>
      <c r="F89" s="2">
        <v>4019</v>
      </c>
      <c r="G89" s="2">
        <v>4623</v>
      </c>
      <c r="H89" s="2">
        <v>5591</v>
      </c>
      <c r="J89" s="23">
        <f t="shared" si="10"/>
        <v>8.7223288221742988E-3</v>
      </c>
      <c r="K89" s="2" t="str" cm="1">
        <f t="array" ref="K89">_xlfn.IFS(H89&gt;0,"Active",H89="","DROPPED")</f>
        <v>Active</v>
      </c>
      <c r="L89" s="2">
        <f t="shared" si="3"/>
        <v>90</v>
      </c>
      <c r="M89" s="23">
        <f t="shared" si="4"/>
        <v>1.9854401058901461E-2</v>
      </c>
      <c r="O89" s="2">
        <f t="shared" si="8"/>
        <v>968</v>
      </c>
      <c r="P89" s="23">
        <f t="shared" si="9"/>
        <v>3.7676317743132959E-2</v>
      </c>
      <c r="Q89" s="23">
        <f t="shared" si="5"/>
        <v>1.7821916684231498E-2</v>
      </c>
      <c r="R89" s="28"/>
      <c r="T89" s="28"/>
    </row>
    <row r="90" spans="1:20" x14ac:dyDescent="0.15">
      <c r="A90" s="2" t="s">
        <v>899</v>
      </c>
      <c r="B90" s="2" t="s">
        <v>38</v>
      </c>
      <c r="C90" s="2">
        <v>3809</v>
      </c>
      <c r="D90" s="2">
        <v>4363</v>
      </c>
      <c r="E90" s="2">
        <v>2684</v>
      </c>
      <c r="F90" s="2">
        <v>3246</v>
      </c>
      <c r="G90" s="2">
        <v>3775</v>
      </c>
      <c r="H90" s="2">
        <v>4424</v>
      </c>
      <c r="J90" s="23">
        <f t="shared" si="10"/>
        <v>7.1223861786086917E-3</v>
      </c>
      <c r="K90" s="2" t="str" cm="1">
        <f t="array" ref="K90">_xlfn.IFS(H90&gt;0,"Active",H90="","DROPPED")</f>
        <v>Active</v>
      </c>
      <c r="L90" s="2">
        <f t="shared" si="3"/>
        <v>-34</v>
      </c>
      <c r="M90" s="23">
        <f t="shared" si="4"/>
        <v>-8.9262273562614736E-3</v>
      </c>
      <c r="O90" s="2">
        <f t="shared" si="8"/>
        <v>649</v>
      </c>
      <c r="P90" s="23">
        <f t="shared" si="9"/>
        <v>1.3981205592482171E-2</v>
      </c>
      <c r="Q90" s="23">
        <f t="shared" si="5"/>
        <v>2.2907432948743645E-2</v>
      </c>
      <c r="R90" s="28"/>
      <c r="T90" s="28"/>
    </row>
    <row r="91" spans="1:20" x14ac:dyDescent="0.15">
      <c r="A91" s="2" t="s">
        <v>899</v>
      </c>
      <c r="B91" s="2" t="s">
        <v>49</v>
      </c>
      <c r="D91" s="2">
        <v>1342</v>
      </c>
      <c r="E91" s="2">
        <v>3824</v>
      </c>
      <c r="F91" s="2">
        <v>4213</v>
      </c>
      <c r="G91" s="2">
        <v>5531</v>
      </c>
      <c r="H91" s="2">
        <v>5817</v>
      </c>
      <c r="J91" s="23">
        <f t="shared" si="10"/>
        <v>1.0435474954671436E-2</v>
      </c>
      <c r="K91" s="2" t="str" cm="1">
        <f t="array" ref="K91">_xlfn.IFS(H91&gt;0,"Active",H91="","DROPPED")</f>
        <v>Active</v>
      </c>
      <c r="L91" s="2">
        <f t="shared" si="3"/>
        <v>5531</v>
      </c>
      <c r="M91" s="23" t="e">
        <f t="shared" si="4"/>
        <v>#DIV/0!</v>
      </c>
      <c r="O91" s="2">
        <f t="shared" si="8"/>
        <v>286</v>
      </c>
      <c r="P91" s="23">
        <f t="shared" si="9"/>
        <v>3.334575260804769</v>
      </c>
      <c r="Q91" s="23" t="e">
        <f t="shared" si="5"/>
        <v>#DIV/0!</v>
      </c>
      <c r="R91" s="28"/>
      <c r="T91" s="28"/>
    </row>
    <row r="92" spans="1:20" x14ac:dyDescent="0.15">
      <c r="A92" s="2" t="s">
        <v>899</v>
      </c>
      <c r="B92" s="2" t="s">
        <v>33</v>
      </c>
      <c r="C92" s="2">
        <v>3584</v>
      </c>
      <c r="D92" s="2">
        <v>3716</v>
      </c>
      <c r="E92" s="2">
        <v>2587</v>
      </c>
      <c r="F92" s="2">
        <v>2713</v>
      </c>
      <c r="G92" s="2">
        <v>3613</v>
      </c>
      <c r="H92" s="2">
        <v>3743</v>
      </c>
      <c r="J92" s="23">
        <f t="shared" si="10"/>
        <v>6.8167367584935634E-3</v>
      </c>
      <c r="K92" s="2" t="str" cm="1">
        <f t="array" ref="K92">_xlfn.IFS(H92&gt;0,"Active",H92="","DROPPED")</f>
        <v>Active</v>
      </c>
      <c r="L92" s="2">
        <f t="shared" si="3"/>
        <v>29</v>
      </c>
      <c r="M92" s="23">
        <f t="shared" si="4"/>
        <v>8.0915178571427937E-3</v>
      </c>
      <c r="O92" s="2">
        <f t="shared" si="8"/>
        <v>130</v>
      </c>
      <c r="P92" s="23">
        <f t="shared" si="9"/>
        <v>7.2658772874059085E-3</v>
      </c>
      <c r="Q92" s="23">
        <f t="shared" si="5"/>
        <v>-8.2564056973688515E-4</v>
      </c>
      <c r="R92" s="28"/>
      <c r="T92" s="28"/>
    </row>
    <row r="93" spans="1:20" x14ac:dyDescent="0.15">
      <c r="A93" s="2" t="s">
        <v>899</v>
      </c>
      <c r="B93" s="2" t="s">
        <v>37</v>
      </c>
      <c r="C93" s="2">
        <v>3673</v>
      </c>
      <c r="D93" s="2">
        <v>4216</v>
      </c>
      <c r="E93" s="2">
        <v>2588</v>
      </c>
      <c r="F93" s="2">
        <v>3131</v>
      </c>
      <c r="G93" s="2">
        <v>3759</v>
      </c>
      <c r="H93" s="2">
        <v>1614</v>
      </c>
      <c r="J93" s="23">
        <f t="shared" si="10"/>
        <v>7.0921985815602835E-3</v>
      </c>
      <c r="K93" s="2" t="str" cm="1">
        <f t="array" ref="K93">_xlfn.IFS(H93&gt;0,"Active",H93="","DROPPED")</f>
        <v>Active</v>
      </c>
      <c r="L93" s="2">
        <f t="shared" si="3"/>
        <v>86</v>
      </c>
      <c r="M93" s="23">
        <f t="shared" si="4"/>
        <v>2.3414102913150048E-2</v>
      </c>
      <c r="O93" s="2">
        <f t="shared" si="8"/>
        <v>-2145</v>
      </c>
      <c r="P93" s="23">
        <f t="shared" si="9"/>
        <v>-0.61717267552182165</v>
      </c>
      <c r="Q93" s="23">
        <f t="shared" si="5"/>
        <v>-0.64058677843497169</v>
      </c>
      <c r="R93" s="28"/>
      <c r="T93" s="28"/>
    </row>
    <row r="94" spans="1:20" x14ac:dyDescent="0.15">
      <c r="A94" s="2" t="s">
        <v>899</v>
      </c>
      <c r="B94" s="2" t="s">
        <v>26</v>
      </c>
      <c r="C94" s="2">
        <v>2680</v>
      </c>
      <c r="D94" s="2">
        <v>2873</v>
      </c>
      <c r="E94" s="2">
        <v>1919</v>
      </c>
      <c r="F94" s="2">
        <v>2114</v>
      </c>
      <c r="G94" s="2">
        <v>2699</v>
      </c>
      <c r="H94" s="2">
        <v>2912</v>
      </c>
      <c r="J94" s="23">
        <f t="shared" si="10"/>
        <v>5.0922702771032738E-3</v>
      </c>
      <c r="K94" s="2" t="str" cm="1">
        <f t="array" ref="K94">_xlfn.IFS(H94&gt;0,"Active",H94="","DROPPED")</f>
        <v>Active</v>
      </c>
      <c r="L94" s="2">
        <f t="shared" si="3"/>
        <v>19</v>
      </c>
      <c r="M94" s="23">
        <f t="shared" si="4"/>
        <v>7.0895522388059184E-3</v>
      </c>
      <c r="O94" s="2">
        <f t="shared" si="8"/>
        <v>213</v>
      </c>
      <c r="P94" s="23">
        <f t="shared" si="9"/>
        <v>1.3574660633484115E-2</v>
      </c>
      <c r="Q94" s="23">
        <f t="shared" si="5"/>
        <v>6.4851083946781962E-3</v>
      </c>
      <c r="R94" s="28"/>
      <c r="T94" s="28"/>
    </row>
    <row r="95" spans="1:20" x14ac:dyDescent="0.15">
      <c r="A95" s="2" t="s">
        <v>899</v>
      </c>
      <c r="B95" s="2" t="s">
        <v>19</v>
      </c>
      <c r="C95" s="2">
        <v>1911</v>
      </c>
      <c r="D95" s="2">
        <v>2194</v>
      </c>
      <c r="E95" s="2">
        <v>1347</v>
      </c>
      <c r="F95" s="2">
        <v>1631</v>
      </c>
      <c r="G95" s="2">
        <v>1911</v>
      </c>
      <c r="H95" s="2">
        <v>2214</v>
      </c>
      <c r="J95" s="23">
        <f t="shared" si="10"/>
        <v>3.6055311224691944E-3</v>
      </c>
      <c r="K95" s="2" t="str" cm="1">
        <f t="array" ref="K95">_xlfn.IFS(H95&gt;0,"Active",H95="","DROPPED")</f>
        <v>Active</v>
      </c>
      <c r="L95" s="2">
        <f t="shared" si="3"/>
        <v>0</v>
      </c>
      <c r="M95" s="23">
        <f t="shared" si="4"/>
        <v>0</v>
      </c>
      <c r="O95" s="2">
        <f t="shared" si="8"/>
        <v>303</v>
      </c>
      <c r="P95" s="23">
        <f t="shared" si="9"/>
        <v>9.1157702825888087E-3</v>
      </c>
      <c r="Q95" s="23">
        <f t="shared" si="5"/>
        <v>9.1157702825888087E-3</v>
      </c>
      <c r="R95" s="28"/>
      <c r="T95" s="28"/>
    </row>
    <row r="96" spans="1:20" x14ac:dyDescent="0.15">
      <c r="A96" s="2" t="s">
        <v>899</v>
      </c>
      <c r="B96" s="2" t="s">
        <v>34</v>
      </c>
      <c r="F96" s="2">
        <v>2092</v>
      </c>
      <c r="G96" s="2">
        <v>3465</v>
      </c>
      <c r="H96" s="2">
        <v>4321</v>
      </c>
      <c r="J96" s="23">
        <f t="shared" si="10"/>
        <v>6.5375014857957919E-3</v>
      </c>
      <c r="K96" s="2" t="str" cm="1">
        <f t="array" ref="K96">_xlfn.IFS(H96&gt;0,"Active",H96="","DROPPED")</f>
        <v>Active</v>
      </c>
      <c r="L96" s="2">
        <f t="shared" si="3"/>
        <v>3465</v>
      </c>
      <c r="M96" s="23" t="e">
        <f t="shared" si="4"/>
        <v>#DIV/0!</v>
      </c>
      <c r="O96" s="2">
        <f t="shared" si="8"/>
        <v>856</v>
      </c>
      <c r="P96" s="23" t="e">
        <f t="shared" si="9"/>
        <v>#DIV/0!</v>
      </c>
      <c r="Q96" s="23" t="e">
        <f t="shared" si="5"/>
        <v>#DIV/0!</v>
      </c>
      <c r="R96" s="28"/>
      <c r="T96" s="28"/>
    </row>
    <row r="97" spans="1:21" x14ac:dyDescent="0.15">
      <c r="A97" s="2" t="s">
        <v>952</v>
      </c>
      <c r="C97" s="2">
        <v>509419</v>
      </c>
      <c r="D97" s="2">
        <v>576618</v>
      </c>
      <c r="E97" s="2">
        <v>363694</v>
      </c>
      <c r="F97" s="2">
        <v>432034</v>
      </c>
      <c r="G97" s="2">
        <v>530019</v>
      </c>
      <c r="H97" s="2">
        <v>596502</v>
      </c>
      <c r="J97" s="29">
        <f t="shared" si="10"/>
        <v>1</v>
      </c>
      <c r="K97" s="25" t="str" cm="1">
        <f t="array" ref="K97">_xlfn.IFS(H97&gt;0,"Active",H97="","DROPPED")</f>
        <v>Active</v>
      </c>
      <c r="L97" s="25">
        <f t="shared" si="3"/>
        <v>20600</v>
      </c>
      <c r="M97" s="29">
        <f t="shared" si="4"/>
        <v>4.0438224722674221E-2</v>
      </c>
      <c r="N97" s="25"/>
      <c r="O97" s="25">
        <f t="shared" si="8"/>
        <v>66483</v>
      </c>
      <c r="P97" s="29">
        <f t="shared" si="9"/>
        <v>3.4483835051975387E-2</v>
      </c>
      <c r="Q97" s="29">
        <f t="shared" si="5"/>
        <v>-5.9543896706988342E-3</v>
      </c>
      <c r="R97" s="30"/>
      <c r="S97" s="25"/>
      <c r="T97" s="30"/>
      <c r="U97" s="25"/>
    </row>
    <row r="98" spans="1:21" x14ac:dyDescent="0.15">
      <c r="A98" s="2" t="s">
        <v>924</v>
      </c>
      <c r="C98" s="2">
        <v>822060</v>
      </c>
      <c r="D98" s="2">
        <v>940140</v>
      </c>
      <c r="E98" s="2">
        <v>587002</v>
      </c>
      <c r="F98" s="2">
        <v>706563</v>
      </c>
      <c r="G98" s="2">
        <v>855266</v>
      </c>
      <c r="H98" s="2">
        <v>965282</v>
      </c>
    </row>
    <row r="101" spans="1:21" x14ac:dyDescent="0.15">
      <c r="B101" s="4" t="s">
        <v>957</v>
      </c>
      <c r="C101" s="25">
        <v>2020</v>
      </c>
      <c r="D101" s="25"/>
      <c r="E101" s="25"/>
      <c r="F101" s="25"/>
      <c r="G101" s="25">
        <v>2021</v>
      </c>
      <c r="H101" s="25"/>
    </row>
    <row r="102" spans="1:21" x14ac:dyDescent="0.15">
      <c r="B102" s="25"/>
      <c r="C102" s="25" t="s">
        <v>929</v>
      </c>
      <c r="D102" s="25" t="s">
        <v>930</v>
      </c>
      <c r="E102" s="25" t="s">
        <v>931</v>
      </c>
      <c r="F102" s="25" t="s">
        <v>932</v>
      </c>
      <c r="G102" s="25" t="s">
        <v>929</v>
      </c>
      <c r="H102" s="25" t="s">
        <v>930</v>
      </c>
      <c r="J102" s="25" t="s">
        <v>953</v>
      </c>
      <c r="K102" s="25" t="s">
        <v>955</v>
      </c>
    </row>
    <row r="103" spans="1:21" x14ac:dyDescent="0.15">
      <c r="B103" s="25" t="s">
        <v>908</v>
      </c>
      <c r="C103" s="2">
        <f>COUNTIFS(C$41:C$96, "&gt; 0", $A$41:$A$96,$B103)</f>
        <v>13</v>
      </c>
      <c r="D103" s="2">
        <f>COUNTIFS(D$41:D$96, "&gt; 0", $A$41:$A$96,$B103)</f>
        <v>13</v>
      </c>
      <c r="E103" s="2">
        <f t="shared" ref="D103:H106" si="11">COUNTIFS(E$41:E$96, "&gt; 0", $A$41:$A$96,$B103)</f>
        <v>14</v>
      </c>
      <c r="F103" s="2">
        <f t="shared" si="11"/>
        <v>14</v>
      </c>
      <c r="G103" s="2">
        <f t="shared" si="11"/>
        <v>14</v>
      </c>
      <c r="H103" s="2">
        <f t="shared" si="11"/>
        <v>13</v>
      </c>
      <c r="J103" s="2">
        <f>H103-D103</f>
        <v>0</v>
      </c>
      <c r="K103" s="2">
        <f>H103-G103</f>
        <v>-1</v>
      </c>
    </row>
    <row r="104" spans="1:21" x14ac:dyDescent="0.15">
      <c r="B104" s="25" t="s">
        <v>900</v>
      </c>
      <c r="C104" s="2">
        <f>COUNTIFS(C$41:C$96, "&gt; 0", $A$41:$A$96,$B104)</f>
        <v>8</v>
      </c>
      <c r="D104" s="2">
        <f t="shared" si="11"/>
        <v>8</v>
      </c>
      <c r="E104" s="2">
        <f t="shared" si="11"/>
        <v>8</v>
      </c>
      <c r="F104" s="2">
        <f t="shared" si="11"/>
        <v>8</v>
      </c>
      <c r="G104" s="2">
        <f t="shared" si="11"/>
        <v>8</v>
      </c>
      <c r="H104" s="2">
        <f t="shared" si="11"/>
        <v>8</v>
      </c>
      <c r="J104" s="2">
        <f>H104-D104</f>
        <v>0</v>
      </c>
      <c r="K104" s="2">
        <f>H104-G104</f>
        <v>0</v>
      </c>
    </row>
    <row r="105" spans="1:21" x14ac:dyDescent="0.15">
      <c r="B105" s="25" t="s">
        <v>907</v>
      </c>
      <c r="C105" s="2">
        <f>COUNTIFS(C$41:C$96, "&gt; 0", $A$41:$A$96,$B105)</f>
        <v>10</v>
      </c>
      <c r="D105" s="2">
        <f t="shared" si="11"/>
        <v>10</v>
      </c>
      <c r="E105" s="2">
        <f t="shared" si="11"/>
        <v>11</v>
      </c>
      <c r="F105" s="2">
        <f t="shared" si="11"/>
        <v>11</v>
      </c>
      <c r="G105" s="2">
        <f t="shared" si="11"/>
        <v>11</v>
      </c>
      <c r="H105" s="2">
        <f t="shared" si="11"/>
        <v>9</v>
      </c>
      <c r="J105" s="2">
        <f>H105-D105</f>
        <v>-1</v>
      </c>
      <c r="K105" s="2">
        <f>H105-G105</f>
        <v>-2</v>
      </c>
    </row>
    <row r="106" spans="1:21" x14ac:dyDescent="0.15">
      <c r="B106" s="25" t="s">
        <v>899</v>
      </c>
      <c r="C106" s="2">
        <f>COUNTIFS(C$41:C$96, "&gt; 0", $A$41:$A$96,$B106)</f>
        <v>18</v>
      </c>
      <c r="D106" s="2">
        <f t="shared" si="11"/>
        <v>19</v>
      </c>
      <c r="E106" s="2">
        <f t="shared" si="11"/>
        <v>19</v>
      </c>
      <c r="F106" s="2">
        <f t="shared" si="11"/>
        <v>20</v>
      </c>
      <c r="G106" s="2">
        <f t="shared" si="11"/>
        <v>20</v>
      </c>
      <c r="H106" s="2">
        <f t="shared" si="11"/>
        <v>20</v>
      </c>
      <c r="J106" s="2">
        <f>H106-D106</f>
        <v>1</v>
      </c>
      <c r="K106" s="2">
        <f>H106-G106</f>
        <v>0</v>
      </c>
    </row>
    <row r="107" spans="1:21" x14ac:dyDescent="0.15">
      <c r="B107" s="25" t="s">
        <v>909</v>
      </c>
      <c r="C107" s="25">
        <f t="shared" ref="C107:H107" si="12">SUM(C103:C106)</f>
        <v>49</v>
      </c>
      <c r="D107" s="25">
        <f t="shared" si="12"/>
        <v>50</v>
      </c>
      <c r="E107" s="25">
        <f t="shared" si="12"/>
        <v>52</v>
      </c>
      <c r="F107" s="25">
        <f t="shared" si="12"/>
        <v>53</v>
      </c>
      <c r="G107" s="25">
        <f t="shared" si="12"/>
        <v>53</v>
      </c>
      <c r="H107" s="25">
        <f t="shared" si="12"/>
        <v>50</v>
      </c>
      <c r="J107" s="25">
        <f>H107-D107</f>
        <v>0</v>
      </c>
      <c r="K107" s="25">
        <f>H107-G107</f>
        <v>-3</v>
      </c>
    </row>
    <row r="110" spans="1:21" x14ac:dyDescent="0.15">
      <c r="B110" s="4" t="s">
        <v>947</v>
      </c>
      <c r="C110" s="25">
        <v>2020</v>
      </c>
      <c r="D110" s="25"/>
      <c r="E110" s="25"/>
      <c r="F110" s="25"/>
      <c r="G110" s="25">
        <v>2021</v>
      </c>
      <c r="H110" s="25"/>
      <c r="J110" s="25" t="s">
        <v>953</v>
      </c>
    </row>
    <row r="111" spans="1:21" x14ac:dyDescent="0.15">
      <c r="C111" s="25" t="s">
        <v>929</v>
      </c>
      <c r="D111" s="25" t="s">
        <v>930</v>
      </c>
      <c r="E111" s="25" t="s">
        <v>931</v>
      </c>
      <c r="F111" s="25" t="s">
        <v>932</v>
      </c>
      <c r="G111" s="25" t="s">
        <v>929</v>
      </c>
      <c r="H111" s="25" t="s">
        <v>930</v>
      </c>
      <c r="J111" s="4" t="s">
        <v>942</v>
      </c>
      <c r="K111" s="4" t="s">
        <v>943</v>
      </c>
    </row>
    <row r="112" spans="1:21" x14ac:dyDescent="0.15">
      <c r="B112" s="25" t="s">
        <v>908</v>
      </c>
      <c r="C112" s="20">
        <f t="shared" ref="C112:H112" si="13">B5/C103</f>
        <v>7364.3076923076924</v>
      </c>
      <c r="D112" s="20">
        <f t="shared" si="13"/>
        <v>8256.7692307692305</v>
      </c>
      <c r="E112" s="20">
        <f t="shared" si="13"/>
        <v>4942.7142857142853</v>
      </c>
      <c r="F112" s="20">
        <f t="shared" si="13"/>
        <v>5724.5714285714284</v>
      </c>
      <c r="G112" s="20">
        <f t="shared" si="13"/>
        <v>7127</v>
      </c>
      <c r="H112" s="20">
        <f t="shared" si="13"/>
        <v>8447</v>
      </c>
      <c r="J112" s="26">
        <f>H112-D112</f>
        <v>190.23076923076951</v>
      </c>
      <c r="K112" s="27">
        <f>H112/D112-1</f>
        <v>2.3039370959026639E-2</v>
      </c>
    </row>
    <row r="113" spans="2:11" x14ac:dyDescent="0.15">
      <c r="B113" s="25" t="s">
        <v>900</v>
      </c>
      <c r="C113" s="20">
        <f t="shared" ref="C113:H113" si="14">B6/C104</f>
        <v>18481.5</v>
      </c>
      <c r="D113" s="20">
        <f t="shared" si="14"/>
        <v>21695.75</v>
      </c>
      <c r="E113" s="20">
        <f t="shared" si="14"/>
        <v>12942</v>
      </c>
      <c r="F113" s="20">
        <f t="shared" si="14"/>
        <v>16158</v>
      </c>
      <c r="G113" s="20">
        <f t="shared" si="14"/>
        <v>18775.5</v>
      </c>
      <c r="H113" s="20">
        <f t="shared" si="14"/>
        <v>22042.25</v>
      </c>
      <c r="J113" s="26">
        <f>H113-D113</f>
        <v>346.5</v>
      </c>
      <c r="K113" s="27">
        <f>H113/D113-1</f>
        <v>1.5970869870827187E-2</v>
      </c>
    </row>
    <row r="114" spans="2:11" x14ac:dyDescent="0.15">
      <c r="B114" s="25" t="s">
        <v>907</v>
      </c>
      <c r="C114" s="20">
        <f t="shared" ref="C114:H114" si="15">B7/C105</f>
        <v>6905.3</v>
      </c>
      <c r="D114" s="20">
        <f t="shared" si="15"/>
        <v>8261.7999999999993</v>
      </c>
      <c r="E114" s="20">
        <f t="shared" si="15"/>
        <v>4597.636363636364</v>
      </c>
      <c r="F114" s="20">
        <f t="shared" si="15"/>
        <v>5920.090909090909</v>
      </c>
      <c r="G114" s="20">
        <f t="shared" si="15"/>
        <v>6842.272727272727</v>
      </c>
      <c r="H114" s="20">
        <f t="shared" si="15"/>
        <v>9181.2222222222226</v>
      </c>
      <c r="J114" s="26">
        <f>H114-D114</f>
        <v>919.42222222222335</v>
      </c>
      <c r="K114" s="27">
        <f>H114/D114-1</f>
        <v>0.11128594522043911</v>
      </c>
    </row>
    <row r="115" spans="2:11" x14ac:dyDescent="0.15">
      <c r="B115" s="25" t="s">
        <v>899</v>
      </c>
      <c r="C115" s="20">
        <f t="shared" ref="C115:H115" si="16">B8/C106</f>
        <v>28301.055555555555</v>
      </c>
      <c r="D115" s="20">
        <f t="shared" si="16"/>
        <v>30348.315789473683</v>
      </c>
      <c r="E115" s="20">
        <f t="shared" si="16"/>
        <v>19141.78947368421</v>
      </c>
      <c r="F115" s="20">
        <f t="shared" si="16"/>
        <v>21601.7</v>
      </c>
      <c r="G115" s="20">
        <f t="shared" si="16"/>
        <v>26500.95</v>
      </c>
      <c r="H115" s="20">
        <f t="shared" si="16"/>
        <v>29825.1</v>
      </c>
      <c r="J115" s="26">
        <f>H115-D115</f>
        <v>-523.21578947368471</v>
      </c>
      <c r="K115" s="27">
        <f>H115/D115-1</f>
        <v>-1.7240356700623294E-2</v>
      </c>
    </row>
    <row r="116" spans="2:11" x14ac:dyDescent="0.15">
      <c r="B116" s="25" t="s">
        <v>909</v>
      </c>
      <c r="C116" s="20">
        <f t="shared" ref="C116:H116" si="17">SUM(C112:C115)</f>
        <v>61052.163247863245</v>
      </c>
      <c r="D116" s="20">
        <f t="shared" si="17"/>
        <v>68562.635020242917</v>
      </c>
      <c r="E116" s="20">
        <f t="shared" si="17"/>
        <v>41624.140123034857</v>
      </c>
      <c r="F116" s="20">
        <f t="shared" si="17"/>
        <v>49404.362337662336</v>
      </c>
      <c r="G116" s="20">
        <f t="shared" si="17"/>
        <v>59245.722727272732</v>
      </c>
      <c r="H116" s="20">
        <f t="shared" si="17"/>
        <v>69495.572222222225</v>
      </c>
      <c r="J116" s="26">
        <f>H116-D116</f>
        <v>932.93720197930816</v>
      </c>
      <c r="K116" s="27">
        <f>H116/D116-1</f>
        <v>1.3607079157676116E-2</v>
      </c>
    </row>
  </sheetData>
  <sortState xmlns:xlrd2="http://schemas.microsoft.com/office/spreadsheetml/2017/richdata2" columnSort="1" ref="A39:H98">
    <sortCondition ref="G40"/>
  </sortState>
  <pageMargins left="0.7" right="0.7" top="0.75" bottom="0.75" header="0.3" footer="0.3"/>
  <pageSetup orientation="portrait" horizontalDpi="0" verticalDpi="0"/>
  <ignoredErrors>
    <ignoredError sqref="R5 R6:R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sheetPr codeName="Sheet2"/>
  <dimension ref="A1:AL908"/>
  <sheetViews>
    <sheetView zoomScaleNormal="100" workbookViewId="0">
      <selection activeCell="C1" sqref="C1"/>
    </sheetView>
  </sheetViews>
  <sheetFormatPr baseColWidth="10" defaultColWidth="8.83203125" defaultRowHeight="13" x14ac:dyDescent="0.15"/>
  <cols>
    <col min="1" max="1" width="8.33203125" style="2" bestFit="1" customWidth="1"/>
    <col min="2" max="2" width="10.1640625" style="2" bestFit="1" customWidth="1"/>
    <col min="3" max="3" width="12.1640625" style="2" bestFit="1" customWidth="1"/>
    <col min="4" max="4" width="8.83203125" style="2"/>
    <col min="5" max="5" width="18.83203125" style="2" bestFit="1" customWidth="1"/>
    <col min="6" max="6" width="22" style="2" bestFit="1" customWidth="1"/>
    <col min="7" max="13" width="8.83203125" style="2"/>
    <col min="14" max="14" width="11.6640625" style="2" bestFit="1" customWidth="1"/>
    <col min="15" max="15" width="11" style="2" bestFit="1" customWidth="1"/>
    <col min="16" max="16" width="14.1640625" style="2" bestFit="1" customWidth="1"/>
    <col min="17" max="17" width="10.83203125" style="2" bestFit="1" customWidth="1"/>
    <col min="18" max="18" width="8" style="2" bestFit="1" customWidth="1"/>
    <col min="19" max="19" width="14.1640625" style="2" bestFit="1" customWidth="1"/>
    <col min="20" max="20" width="8" style="2" bestFit="1" customWidth="1"/>
    <col min="21" max="21" width="8.1640625" style="2" bestFit="1" customWidth="1"/>
    <col min="22" max="22" width="9.1640625" style="2" customWidth="1"/>
    <col min="23" max="25" width="10.33203125" style="2" customWidth="1"/>
    <col min="26" max="27" width="8" style="2" bestFit="1" customWidth="1"/>
    <col min="28" max="28" width="7.1640625" style="2" bestFit="1" customWidth="1"/>
    <col min="29" max="29" width="8.6640625" style="2" bestFit="1" customWidth="1"/>
    <col min="30" max="34" width="8" style="2" bestFit="1" customWidth="1"/>
    <col min="35" max="35" width="7.1640625" style="2" bestFit="1" customWidth="1"/>
    <col min="36" max="41" width="8" style="2" bestFit="1" customWidth="1"/>
    <col min="42" max="43" width="8.1640625" style="2" bestFit="1" customWidth="1"/>
    <col min="44" max="16384" width="8.83203125" style="2"/>
  </cols>
  <sheetData>
    <row r="1" spans="1:38" x14ac:dyDescent="0.15">
      <c r="A1" s="2" t="s">
        <v>0</v>
      </c>
      <c r="B1" s="2" t="s">
        <v>61</v>
      </c>
      <c r="C1" s="2" t="s">
        <v>133</v>
      </c>
      <c r="D1" s="4" t="s">
        <v>901</v>
      </c>
      <c r="E1" s="4" t="s">
        <v>905</v>
      </c>
      <c r="F1" s="4" t="s">
        <v>906</v>
      </c>
      <c r="G1" s="4" t="s">
        <v>910</v>
      </c>
      <c r="H1" s="4" t="s">
        <v>911</v>
      </c>
      <c r="I1" s="4" t="s">
        <v>920</v>
      </c>
      <c r="J1" s="4" t="s">
        <v>926</v>
      </c>
      <c r="K1" s="4" t="s">
        <v>933</v>
      </c>
      <c r="L1" s="4" t="s">
        <v>928</v>
      </c>
      <c r="N1" s="4" t="s">
        <v>912</v>
      </c>
      <c r="O1" s="4" t="s">
        <v>913</v>
      </c>
      <c r="P1" s="4" t="s">
        <v>934</v>
      </c>
      <c r="Q1" s="4" t="s">
        <v>933</v>
      </c>
      <c r="R1" s="4" t="s">
        <v>928</v>
      </c>
      <c r="S1" s="4" t="s">
        <v>935</v>
      </c>
    </row>
    <row r="2" spans="1:38" x14ac:dyDescent="0.15">
      <c r="A2" s="3" t="s">
        <v>23</v>
      </c>
      <c r="B2" s="3">
        <v>43921</v>
      </c>
      <c r="C2" s="5">
        <v>884</v>
      </c>
      <c r="D2" s="2">
        <f t="shared" ref="D2:D65" si="0">LEN(A2)</f>
        <v>7</v>
      </c>
      <c r="E2" s="2" t="str">
        <f>_xlfn.XLOOKUP(VolumeByClient[[#This Row],[CLID]],GEOByClient[Mid],GEOByClient[GEOID])</f>
        <v>GEO1004</v>
      </c>
      <c r="F2" s="2" t="str">
        <f>INDEX(GEOByClient[GEOID],MATCH(VolumeByClient[[#This Row],[CLID]],GEOByClient[Right],0))</f>
        <v>GEO1004</v>
      </c>
      <c r="G2" s="2" t="str">
        <f>VLOOKUP(VolumeByClient[[#This Row],[Index Match Region ID]],GEONames[GEOID]:GEONames[GEONAME],2,FALSE)</f>
        <v>LATAM</v>
      </c>
      <c r="H2" s="2" t="str">
        <f>"Q"&amp;ROUNDUP(MONTH(VolumeByClient[[#This Row],[Date]])/3,0)&amp;" "&amp;YEAR(VolumeByClient[[#This Row],[Date]])</f>
        <v>Q1 2020</v>
      </c>
      <c r="I2" s="2" t="str">
        <f>VLOOKUP(VolumeByClient[[#This Row],[Date]],QuarterDates[],3,TRUE)</f>
        <v>Q1 2020</v>
      </c>
      <c r="J2" s="2" t="str">
        <f>VLOOKUP(VolumeByClient[[#This Row],[Date]],QuarterDates[],6,TRUE)</f>
        <v>2020 Q1</v>
      </c>
      <c r="K2" s="2" t="str">
        <f>_xlfn.XLOOKUP(VolumeByClient[[#This Row],[Year and Quarter]],QuarterDates[Year/Quarter],QuarterDates[Quarter2])</f>
        <v>Q1</v>
      </c>
      <c r="L2" s="2">
        <f>_xlfn.XLOOKUP(VolumeByClient[[#This Row],[Year and Quarter]],QuarterDates[Year/Quarter],QuarterDates[Year])</f>
        <v>2020</v>
      </c>
      <c r="N2" s="3">
        <v>43831</v>
      </c>
      <c r="O2" s="3">
        <v>43921</v>
      </c>
      <c r="P2" s="4" t="s">
        <v>914</v>
      </c>
      <c r="Q2" s="4" t="s">
        <v>929</v>
      </c>
      <c r="R2" s="17">
        <v>2020</v>
      </c>
      <c r="S2" s="2" t="str">
        <f>QuarterDates[[#This Row],[Year]]&amp;" "&amp;QuarterDates[[#This Row],[Quarter2]]</f>
        <v>2020 Q1</v>
      </c>
    </row>
    <row r="3" spans="1:38" x14ac:dyDescent="0.15">
      <c r="A3" s="3" t="s">
        <v>23</v>
      </c>
      <c r="B3" s="3">
        <v>43951</v>
      </c>
      <c r="C3" s="5">
        <v>886</v>
      </c>
      <c r="D3" s="2">
        <f t="shared" si="0"/>
        <v>7</v>
      </c>
      <c r="E3" s="2" t="str">
        <f>_xlfn.XLOOKUP(VolumeByClient[[#This Row],[CLID]],GEOByClient[Mid],GEOByClient[GEOID])</f>
        <v>GEO1004</v>
      </c>
      <c r="F3" s="2" t="str">
        <f>INDEX(GEOByClient[GEOID],MATCH(VolumeByClient[[#This Row],[CLID]],GEOByClient[Right],0))</f>
        <v>GEO1004</v>
      </c>
      <c r="G3" s="2" t="str">
        <f>VLOOKUP(VolumeByClient[[#This Row],[Index Match Region ID]],GEONames[GEOID]:GEONames[GEONAME],2,FALSE)</f>
        <v>LATAM</v>
      </c>
      <c r="H3" s="2" t="str">
        <f>"Q"&amp;ROUNDUP(MONTH(VolumeByClient[[#This Row],[Date]])/3,0)&amp;" "&amp;YEAR(VolumeByClient[[#This Row],[Date]])</f>
        <v>Q2 2020</v>
      </c>
      <c r="I3" s="2" t="str">
        <f>VLOOKUP(VolumeByClient[[#This Row],[Date]],QuarterDates[],3,TRUE)</f>
        <v>Q2 2020</v>
      </c>
      <c r="J3" s="2" t="str">
        <f>VLOOKUP(VolumeByClient[[#This Row],[Date]],QuarterDates[],6,TRUE)</f>
        <v>2020 Q2</v>
      </c>
      <c r="K3" s="2" t="str">
        <f>_xlfn.XLOOKUP(VolumeByClient[[#This Row],[Year and Quarter]],QuarterDates[Year/Quarter],QuarterDates[Quarter2])</f>
        <v>Q2</v>
      </c>
      <c r="L3" s="2">
        <f>_xlfn.XLOOKUP(VolumeByClient[[#This Row],[Year and Quarter]],QuarterDates[Year/Quarter],QuarterDates[Year])</f>
        <v>2020</v>
      </c>
      <c r="N3" s="3">
        <f>O2+1</f>
        <v>43922</v>
      </c>
      <c r="O3" s="16">
        <v>44012</v>
      </c>
      <c r="P3" s="4" t="s">
        <v>915</v>
      </c>
      <c r="Q3" s="4" t="s">
        <v>930</v>
      </c>
      <c r="R3" s="17">
        <v>2020</v>
      </c>
      <c r="S3" s="2" t="str">
        <f>QuarterDates[[#This Row],[Year]]&amp;" "&amp;QuarterDates[[#This Row],[Quarter2]]</f>
        <v>2020 Q2</v>
      </c>
    </row>
    <row r="4" spans="1:38" x14ac:dyDescent="0.15">
      <c r="A4" s="3" t="s">
        <v>23</v>
      </c>
      <c r="B4" s="3">
        <v>43982</v>
      </c>
      <c r="C4" s="5">
        <v>968</v>
      </c>
      <c r="D4" s="2">
        <f t="shared" si="0"/>
        <v>7</v>
      </c>
      <c r="E4" s="2" t="str">
        <f>_xlfn.XLOOKUP(VolumeByClient[[#This Row],[CLID]],GEOByClient[Mid],GEOByClient[GEOID])</f>
        <v>GEO1004</v>
      </c>
      <c r="F4" s="2" t="str">
        <f>INDEX(GEOByClient[GEOID],MATCH(VolumeByClient[[#This Row],[CLID]],GEOByClient[Right],0))</f>
        <v>GEO1004</v>
      </c>
      <c r="G4" s="2" t="str">
        <f>VLOOKUP(VolumeByClient[[#This Row],[Index Match Region ID]],GEONames[GEOID]:GEONames[GEONAME],2,FALSE)</f>
        <v>LATAM</v>
      </c>
      <c r="H4" s="2" t="str">
        <f>"Q"&amp;ROUNDUP(MONTH(VolumeByClient[[#This Row],[Date]])/3,0)&amp;" "&amp;YEAR(VolumeByClient[[#This Row],[Date]])</f>
        <v>Q2 2020</v>
      </c>
      <c r="I4" s="2" t="str">
        <f>VLOOKUP(VolumeByClient[[#This Row],[Date]],QuarterDates[],3,TRUE)</f>
        <v>Q2 2020</v>
      </c>
      <c r="J4" s="2" t="str">
        <f>VLOOKUP(VolumeByClient[[#This Row],[Date]],QuarterDates[],6,TRUE)</f>
        <v>2020 Q2</v>
      </c>
      <c r="K4" s="2" t="str">
        <f>_xlfn.XLOOKUP(VolumeByClient[[#This Row],[Year and Quarter]],QuarterDates[Year/Quarter],QuarterDates[Quarter2])</f>
        <v>Q2</v>
      </c>
      <c r="L4" s="2">
        <f>_xlfn.XLOOKUP(VolumeByClient[[#This Row],[Year and Quarter]],QuarterDates[Year/Quarter],QuarterDates[Year])</f>
        <v>2020</v>
      </c>
      <c r="N4" s="3">
        <f>O3+1</f>
        <v>44013</v>
      </c>
      <c r="O4" s="16">
        <v>44104</v>
      </c>
      <c r="P4" s="4" t="s">
        <v>916</v>
      </c>
      <c r="Q4" s="4" t="s">
        <v>931</v>
      </c>
      <c r="R4" s="17">
        <v>2020</v>
      </c>
      <c r="S4" s="2" t="str">
        <f>QuarterDates[[#This Row],[Year]]&amp;" "&amp;QuarterDates[[#This Row],[Quarter2]]</f>
        <v>2020 Q3</v>
      </c>
    </row>
    <row r="5" spans="1:38" x14ac:dyDescent="0.15">
      <c r="A5" s="3" t="s">
        <v>23</v>
      </c>
      <c r="B5" s="3">
        <v>44012</v>
      </c>
      <c r="C5" s="5">
        <v>564</v>
      </c>
      <c r="D5" s="2">
        <f t="shared" si="0"/>
        <v>7</v>
      </c>
      <c r="E5" s="2" t="str">
        <f>_xlfn.XLOOKUP(VolumeByClient[[#This Row],[CLID]],GEOByClient[Mid],GEOByClient[GEOID])</f>
        <v>GEO1004</v>
      </c>
      <c r="F5" s="2" t="str">
        <f>INDEX(GEOByClient[GEOID],MATCH(VolumeByClient[[#This Row],[CLID]],GEOByClient[Right],0))</f>
        <v>GEO1004</v>
      </c>
      <c r="G5" s="2" t="str">
        <f>VLOOKUP(VolumeByClient[[#This Row],[Index Match Region ID]],GEONames[GEOID]:GEONames[GEONAME],2,FALSE)</f>
        <v>LATAM</v>
      </c>
      <c r="H5" s="2" t="str">
        <f>"Q"&amp;ROUNDUP(MONTH(VolumeByClient[[#This Row],[Date]])/3,0)&amp;" "&amp;YEAR(VolumeByClient[[#This Row],[Date]])</f>
        <v>Q2 2020</v>
      </c>
      <c r="I5" s="2" t="str">
        <f>VLOOKUP(VolumeByClient[[#This Row],[Date]],QuarterDates[],3,TRUE)</f>
        <v>Q2 2020</v>
      </c>
      <c r="J5" s="2" t="str">
        <f>VLOOKUP(VolumeByClient[[#This Row],[Date]],QuarterDates[],6,TRUE)</f>
        <v>2020 Q2</v>
      </c>
      <c r="K5" s="2" t="str">
        <f>_xlfn.XLOOKUP(VolumeByClient[[#This Row],[Year and Quarter]],QuarterDates[Year/Quarter],QuarterDates[Quarter2])</f>
        <v>Q2</v>
      </c>
      <c r="L5" s="2">
        <f>_xlfn.XLOOKUP(VolumeByClient[[#This Row],[Year and Quarter]],QuarterDates[Year/Quarter],QuarterDates[Year])</f>
        <v>2020</v>
      </c>
      <c r="N5" s="3">
        <f>O4+1</f>
        <v>44105</v>
      </c>
      <c r="O5" s="3">
        <v>44196</v>
      </c>
      <c r="P5" s="4" t="s">
        <v>917</v>
      </c>
      <c r="Q5" s="4" t="s">
        <v>932</v>
      </c>
      <c r="R5" s="17">
        <v>2020</v>
      </c>
      <c r="S5" s="2" t="str">
        <f>QuarterDates[[#This Row],[Year]]&amp;" "&amp;QuarterDates[[#This Row],[Quarter2]]</f>
        <v>2020 Q4</v>
      </c>
    </row>
    <row r="6" spans="1:38" x14ac:dyDescent="0.15">
      <c r="A6" s="3" t="s">
        <v>23</v>
      </c>
      <c r="B6" s="3">
        <v>44043</v>
      </c>
      <c r="C6" s="5">
        <v>648</v>
      </c>
      <c r="D6" s="2">
        <f t="shared" si="0"/>
        <v>7</v>
      </c>
      <c r="E6" s="2" t="str">
        <f>_xlfn.XLOOKUP(VolumeByClient[[#This Row],[CLID]],GEOByClient[Mid],GEOByClient[GEOID])</f>
        <v>GEO1004</v>
      </c>
      <c r="F6" s="2" t="str">
        <f>INDEX(GEOByClient[GEOID],MATCH(VolumeByClient[[#This Row],[CLID]],GEOByClient[Right],0))</f>
        <v>GEO1004</v>
      </c>
      <c r="G6" s="2" t="str">
        <f>VLOOKUP(VolumeByClient[[#This Row],[Index Match Region ID]],GEONames[GEOID]:GEONames[GEONAME],2,FALSE)</f>
        <v>LATAM</v>
      </c>
      <c r="H6" s="2" t="str">
        <f>"Q"&amp;ROUNDUP(MONTH(VolumeByClient[[#This Row],[Date]])/3,0)&amp;" "&amp;YEAR(VolumeByClient[[#This Row],[Date]])</f>
        <v>Q3 2020</v>
      </c>
      <c r="I6" s="2" t="str">
        <f>VLOOKUP(VolumeByClient[[#This Row],[Date]],QuarterDates[],3,TRUE)</f>
        <v>Q3 2020</v>
      </c>
      <c r="J6" s="2" t="str">
        <f>VLOOKUP(VolumeByClient[[#This Row],[Date]],QuarterDates[],6,TRUE)</f>
        <v>2020 Q3</v>
      </c>
      <c r="K6" s="2" t="str">
        <f>_xlfn.XLOOKUP(VolumeByClient[[#This Row],[Year and Quarter]],QuarterDates[Year/Quarter],QuarterDates[Quarter2])</f>
        <v>Q3</v>
      </c>
      <c r="L6" s="2">
        <f>_xlfn.XLOOKUP(VolumeByClient[[#This Row],[Year and Quarter]],QuarterDates[Year/Quarter],QuarterDates[Year])</f>
        <v>2020</v>
      </c>
      <c r="N6" s="3">
        <f>O5+1</f>
        <v>44197</v>
      </c>
      <c r="O6" s="3">
        <v>44286</v>
      </c>
      <c r="P6" s="4" t="s">
        <v>918</v>
      </c>
      <c r="Q6" s="4" t="s">
        <v>929</v>
      </c>
      <c r="R6" s="2">
        <v>2021</v>
      </c>
      <c r="S6" s="2" t="str">
        <f>QuarterDates[[#This Row],[Year]]&amp;" "&amp;QuarterDates[[#This Row],[Quarter2]]</f>
        <v>2021 Q1</v>
      </c>
    </row>
    <row r="7" spans="1:38" x14ac:dyDescent="0.15">
      <c r="A7" s="3" t="s">
        <v>23</v>
      </c>
      <c r="B7" s="3">
        <v>44074</v>
      </c>
      <c r="C7" s="5">
        <v>406</v>
      </c>
      <c r="D7" s="2">
        <f t="shared" si="0"/>
        <v>7</v>
      </c>
      <c r="E7" s="2" t="str">
        <f>_xlfn.XLOOKUP(VolumeByClient[[#This Row],[CLID]],GEOByClient[Mid],GEOByClient[GEOID])</f>
        <v>GEO1004</v>
      </c>
      <c r="F7" s="2" t="str">
        <f>INDEX(GEOByClient[GEOID],MATCH(VolumeByClient[[#This Row],[CLID]],GEOByClient[Right],0))</f>
        <v>GEO1004</v>
      </c>
      <c r="G7" s="2" t="str">
        <f>VLOOKUP(VolumeByClient[[#This Row],[Index Match Region ID]],GEONames[GEOID]:GEONames[GEONAME],2,FALSE)</f>
        <v>LATAM</v>
      </c>
      <c r="H7" s="2" t="str">
        <f>"Q"&amp;ROUNDUP(MONTH(VolumeByClient[[#This Row],[Date]])/3,0)&amp;" "&amp;YEAR(VolumeByClient[[#This Row],[Date]])</f>
        <v>Q3 2020</v>
      </c>
      <c r="I7" s="2" t="str">
        <f>VLOOKUP(VolumeByClient[[#This Row],[Date]],QuarterDates[],3,TRUE)</f>
        <v>Q3 2020</v>
      </c>
      <c r="J7" s="2" t="str">
        <f>VLOOKUP(VolumeByClient[[#This Row],[Date]],QuarterDates[],6,TRUE)</f>
        <v>2020 Q3</v>
      </c>
      <c r="K7" s="2" t="str">
        <f>_xlfn.XLOOKUP(VolumeByClient[[#This Row],[Year and Quarter]],QuarterDates[Year/Quarter],QuarterDates[Quarter2])</f>
        <v>Q3</v>
      </c>
      <c r="L7" s="2">
        <f>_xlfn.XLOOKUP(VolumeByClient[[#This Row],[Year and Quarter]],QuarterDates[Year/Quarter],QuarterDates[Year])</f>
        <v>2020</v>
      </c>
      <c r="N7" s="3">
        <f>O6+1</f>
        <v>44287</v>
      </c>
      <c r="O7" s="3">
        <v>44377</v>
      </c>
      <c r="P7" s="4" t="s">
        <v>919</v>
      </c>
      <c r="Q7" s="4" t="s">
        <v>930</v>
      </c>
      <c r="R7" s="2">
        <v>2021</v>
      </c>
      <c r="S7" s="2" t="str">
        <f>QuarterDates[[#This Row],[Year]]&amp;" "&amp;QuarterDates[[#This Row],[Quarter2]]</f>
        <v>2021 Q2</v>
      </c>
    </row>
    <row r="8" spans="1:38" x14ac:dyDescent="0.15">
      <c r="A8" s="3" t="s">
        <v>23</v>
      </c>
      <c r="B8" s="3">
        <v>44104</v>
      </c>
      <c r="C8" s="5">
        <v>569</v>
      </c>
      <c r="D8" s="2">
        <f t="shared" si="0"/>
        <v>7</v>
      </c>
      <c r="E8" s="2" t="str">
        <f>_xlfn.XLOOKUP(VolumeByClient[[#This Row],[CLID]],GEOByClient[Mid],GEOByClient[GEOID])</f>
        <v>GEO1004</v>
      </c>
      <c r="F8" s="2" t="str">
        <f>INDEX(GEOByClient[GEOID],MATCH(VolumeByClient[[#This Row],[CLID]],GEOByClient[Right],0))</f>
        <v>GEO1004</v>
      </c>
      <c r="G8" s="2" t="str">
        <f>VLOOKUP(VolumeByClient[[#This Row],[Index Match Region ID]],GEONames[GEOID]:GEONames[GEONAME],2,FALSE)</f>
        <v>LATAM</v>
      </c>
      <c r="H8" s="2" t="str">
        <f>"Q"&amp;ROUNDUP(MONTH(VolumeByClient[[#This Row],[Date]])/3,0)&amp;" "&amp;YEAR(VolumeByClient[[#This Row],[Date]])</f>
        <v>Q3 2020</v>
      </c>
      <c r="I8" s="2" t="str">
        <f>VLOOKUP(VolumeByClient[[#This Row],[Date]],QuarterDates[],3,TRUE)</f>
        <v>Q3 2020</v>
      </c>
      <c r="J8" s="2" t="str">
        <f>VLOOKUP(VolumeByClient[[#This Row],[Date]],QuarterDates[],6,TRUE)</f>
        <v>2020 Q3</v>
      </c>
      <c r="K8" s="2" t="str">
        <f>_xlfn.XLOOKUP(VolumeByClient[[#This Row],[Year and Quarter]],QuarterDates[Year/Quarter],QuarterDates[Quarter2])</f>
        <v>Q3</v>
      </c>
      <c r="L8" s="2">
        <f>_xlfn.XLOOKUP(VolumeByClient[[#This Row],[Year and Quarter]],QuarterDates[Year/Quarter],QuarterDates[Year])</f>
        <v>2020</v>
      </c>
    </row>
    <row r="9" spans="1:38" x14ac:dyDescent="0.15">
      <c r="A9" s="3" t="s">
        <v>23</v>
      </c>
      <c r="B9" s="3">
        <v>44135</v>
      </c>
      <c r="C9" s="5">
        <v>487</v>
      </c>
      <c r="D9" s="2">
        <f t="shared" si="0"/>
        <v>7</v>
      </c>
      <c r="E9" s="2" t="str">
        <f>_xlfn.XLOOKUP(VolumeByClient[[#This Row],[CLID]],GEOByClient[Mid],GEOByClient[GEOID])</f>
        <v>GEO1004</v>
      </c>
      <c r="F9" s="2" t="str">
        <f>INDEX(GEOByClient[GEOID],MATCH(VolumeByClient[[#This Row],[CLID]],GEOByClient[Right],0))</f>
        <v>GEO1004</v>
      </c>
      <c r="G9" s="2" t="str">
        <f>VLOOKUP(VolumeByClient[[#This Row],[Index Match Region ID]],GEONames[GEOID]:GEONames[GEONAME],2,FALSE)</f>
        <v>LATAM</v>
      </c>
      <c r="H9" s="2" t="str">
        <f>"Q"&amp;ROUNDUP(MONTH(VolumeByClient[[#This Row],[Date]])/3,0)&amp;" "&amp;YEAR(VolumeByClient[[#This Row],[Date]])</f>
        <v>Q4 2020</v>
      </c>
      <c r="I9" s="2" t="str">
        <f>VLOOKUP(VolumeByClient[[#This Row],[Date]],QuarterDates[],3,TRUE)</f>
        <v>Q4 2020</v>
      </c>
      <c r="J9" s="2" t="str">
        <f>VLOOKUP(VolumeByClient[[#This Row],[Date]],QuarterDates[],6,TRUE)</f>
        <v>2020 Q4</v>
      </c>
      <c r="K9" s="2" t="str">
        <f>_xlfn.XLOOKUP(VolumeByClient[[#This Row],[Year and Quarter]],QuarterDates[Year/Quarter],QuarterDates[Quarter2])</f>
        <v>Q4</v>
      </c>
      <c r="L9" s="2">
        <f>_xlfn.XLOOKUP(VolumeByClient[[#This Row],[Year and Quarter]],QuarterDates[Year/Quarter],QuarterDates[Year])</f>
        <v>2020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15">
      <c r="A10" s="3" t="s">
        <v>23</v>
      </c>
      <c r="B10" s="3">
        <v>44165</v>
      </c>
      <c r="C10" s="5">
        <v>729</v>
      </c>
      <c r="D10" s="2">
        <f t="shared" si="0"/>
        <v>7</v>
      </c>
      <c r="E10" s="2" t="str">
        <f>_xlfn.XLOOKUP(VolumeByClient[[#This Row],[CLID]],GEOByClient[Mid],GEOByClient[GEOID])</f>
        <v>GEO1004</v>
      </c>
      <c r="F10" s="2" t="str">
        <f>INDEX(GEOByClient[GEOID],MATCH(VolumeByClient[[#This Row],[CLID]],GEOByClient[Right],0))</f>
        <v>GEO1004</v>
      </c>
      <c r="G10" s="2" t="str">
        <f>VLOOKUP(VolumeByClient[[#This Row],[Index Match Region ID]],GEONames[GEOID]:GEONames[GEONAME],2,FALSE)</f>
        <v>LATAM</v>
      </c>
      <c r="H10" s="2" t="str">
        <f>"Q"&amp;ROUNDUP(MONTH(VolumeByClient[[#This Row],[Date]])/3,0)&amp;" "&amp;YEAR(VolumeByClient[[#This Row],[Date]])</f>
        <v>Q4 2020</v>
      </c>
      <c r="I10" s="2" t="str">
        <f>VLOOKUP(VolumeByClient[[#This Row],[Date]],QuarterDates[],3,TRUE)</f>
        <v>Q4 2020</v>
      </c>
      <c r="J10" s="2" t="str">
        <f>VLOOKUP(VolumeByClient[[#This Row],[Date]],QuarterDates[],6,TRUE)</f>
        <v>2020 Q4</v>
      </c>
      <c r="K10" s="2" t="str">
        <f>_xlfn.XLOOKUP(VolumeByClient[[#This Row],[Year and Quarter]],QuarterDates[Year/Quarter],QuarterDates[Quarter2])</f>
        <v>Q4</v>
      </c>
      <c r="L10" s="2">
        <f>_xlfn.XLOOKUP(VolumeByClient[[#This Row],[Year and Quarter]],QuarterDates[Year/Quarter],QuarterDates[Year])</f>
        <v>2020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15">
      <c r="A11" s="3" t="s">
        <v>23</v>
      </c>
      <c r="B11" s="3">
        <v>44196</v>
      </c>
      <c r="C11" s="5">
        <v>565</v>
      </c>
      <c r="D11" s="2">
        <f t="shared" si="0"/>
        <v>7</v>
      </c>
      <c r="E11" s="2" t="str">
        <f>_xlfn.XLOOKUP(VolumeByClient[[#This Row],[CLID]],GEOByClient[Mid],GEOByClient[GEOID])</f>
        <v>GEO1004</v>
      </c>
      <c r="F11" s="2" t="str">
        <f>INDEX(GEOByClient[GEOID],MATCH(VolumeByClient[[#This Row],[CLID]],GEOByClient[Right],0))</f>
        <v>GEO1004</v>
      </c>
      <c r="G11" s="2" t="str">
        <f>VLOOKUP(VolumeByClient[[#This Row],[Index Match Region ID]],GEONames[GEOID]:GEONames[GEONAME],2,FALSE)</f>
        <v>LATAM</v>
      </c>
      <c r="H11" s="2" t="str">
        <f>"Q"&amp;ROUNDUP(MONTH(VolumeByClient[[#This Row],[Date]])/3,0)&amp;" "&amp;YEAR(VolumeByClient[[#This Row],[Date]])</f>
        <v>Q4 2020</v>
      </c>
      <c r="I11" s="2" t="str">
        <f>VLOOKUP(VolumeByClient[[#This Row],[Date]],QuarterDates[],3,TRUE)</f>
        <v>Q4 2020</v>
      </c>
      <c r="J11" s="2" t="str">
        <f>VLOOKUP(VolumeByClient[[#This Row],[Date]],QuarterDates[],6,TRUE)</f>
        <v>2020 Q4</v>
      </c>
      <c r="K11" s="2" t="str">
        <f>_xlfn.XLOOKUP(VolumeByClient[[#This Row],[Year and Quarter]],QuarterDates[Year/Quarter],QuarterDates[Quarter2])</f>
        <v>Q4</v>
      </c>
      <c r="L11" s="2">
        <f>_xlfn.XLOOKUP(VolumeByClient[[#This Row],[Year and Quarter]],QuarterDates[Year/Quarter],QuarterDates[Year])</f>
        <v>2020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15">
      <c r="A12" s="3" t="s">
        <v>23</v>
      </c>
      <c r="B12" s="3">
        <v>44377</v>
      </c>
      <c r="C12" s="5">
        <v>561</v>
      </c>
      <c r="D12" s="2">
        <f t="shared" si="0"/>
        <v>7</v>
      </c>
      <c r="E12" s="2" t="str">
        <f>_xlfn.XLOOKUP(VolumeByClient[[#This Row],[CLID]],GEOByClient[Mid],GEOByClient[GEOID])</f>
        <v>GEO1004</v>
      </c>
      <c r="F12" s="2" t="str">
        <f>INDEX(GEOByClient[GEOID],MATCH(VolumeByClient[[#This Row],[CLID]],GEOByClient[Right],0))</f>
        <v>GEO1004</v>
      </c>
      <c r="G12" s="2" t="str">
        <f>VLOOKUP(VolumeByClient[[#This Row],[Index Match Region ID]],GEONames[GEOID]:GEONames[GEONAME],2,FALSE)</f>
        <v>LATAM</v>
      </c>
      <c r="H12" s="2" t="str">
        <f>"Q"&amp;ROUNDUP(MONTH(VolumeByClient[[#This Row],[Date]])/3,0)&amp;" "&amp;YEAR(VolumeByClient[[#This Row],[Date]])</f>
        <v>Q2 2021</v>
      </c>
      <c r="I12" s="2" t="str">
        <f>VLOOKUP(VolumeByClient[[#This Row],[Date]],QuarterDates[],3,TRUE)</f>
        <v>Q2 2021</v>
      </c>
      <c r="J12" s="2" t="str">
        <f>VLOOKUP(VolumeByClient[[#This Row],[Date]],QuarterDates[],6,TRUE)</f>
        <v>2021 Q2</v>
      </c>
      <c r="K12" s="2" t="str">
        <f>_xlfn.XLOOKUP(VolumeByClient[[#This Row],[Year and Quarter]],QuarterDates[Year/Quarter],QuarterDates[Quarter2])</f>
        <v>Q2</v>
      </c>
      <c r="L12" s="2">
        <f>_xlfn.XLOOKUP(VolumeByClient[[#This Row],[Year and Quarter]],QuarterDates[Year/Quarter],QuarterDates[Year])</f>
        <v>2021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15">
      <c r="A13" s="3" t="s">
        <v>23</v>
      </c>
      <c r="B13" s="3">
        <v>44347</v>
      </c>
      <c r="C13" s="5">
        <v>1014</v>
      </c>
      <c r="D13" s="2">
        <f t="shared" si="0"/>
        <v>7</v>
      </c>
      <c r="E13" s="2" t="str">
        <f>_xlfn.XLOOKUP(VolumeByClient[[#This Row],[CLID]],GEOByClient[Mid],GEOByClient[GEOID])</f>
        <v>GEO1004</v>
      </c>
      <c r="F13" s="2" t="str">
        <f>INDEX(GEOByClient[GEOID],MATCH(VolumeByClient[[#This Row],[CLID]],GEOByClient[Right],0))</f>
        <v>GEO1004</v>
      </c>
      <c r="G13" s="2" t="str">
        <f>VLOOKUP(VolumeByClient[[#This Row],[Index Match Region ID]],GEONames[GEOID]:GEONames[GEONAME],2,FALSE)</f>
        <v>LATAM</v>
      </c>
      <c r="H13" s="2" t="str">
        <f>"Q"&amp;ROUNDUP(MONTH(VolumeByClient[[#This Row],[Date]])/3,0)&amp;" "&amp;YEAR(VolumeByClient[[#This Row],[Date]])</f>
        <v>Q2 2021</v>
      </c>
      <c r="I13" s="2" t="str">
        <f>VLOOKUP(VolumeByClient[[#This Row],[Date]],QuarterDates[],3,TRUE)</f>
        <v>Q2 2021</v>
      </c>
      <c r="J13" s="2" t="str">
        <f>VLOOKUP(VolumeByClient[[#This Row],[Date]],QuarterDates[],6,TRUE)</f>
        <v>2021 Q2</v>
      </c>
      <c r="K13" s="2" t="str">
        <f>_xlfn.XLOOKUP(VolumeByClient[[#This Row],[Year and Quarter]],QuarterDates[Year/Quarter],QuarterDates[Quarter2])</f>
        <v>Q2</v>
      </c>
      <c r="L13" s="2">
        <f>_xlfn.XLOOKUP(VolumeByClient[[#This Row],[Year and Quarter]],QuarterDates[Year/Quarter],QuarterDates[Year])</f>
        <v>2021</v>
      </c>
    </row>
    <row r="14" spans="1:38" x14ac:dyDescent="0.15">
      <c r="A14" s="3" t="s">
        <v>23</v>
      </c>
      <c r="B14" s="3">
        <v>44316</v>
      </c>
      <c r="C14" s="5">
        <v>878</v>
      </c>
      <c r="D14" s="2">
        <f t="shared" si="0"/>
        <v>7</v>
      </c>
      <c r="E14" s="2" t="str">
        <f>_xlfn.XLOOKUP(VolumeByClient[[#This Row],[CLID]],GEOByClient[Mid],GEOByClient[GEOID])</f>
        <v>GEO1004</v>
      </c>
      <c r="F14" s="2" t="str">
        <f>INDEX(GEOByClient[GEOID],MATCH(VolumeByClient[[#This Row],[CLID]],GEOByClient[Right],0))</f>
        <v>GEO1004</v>
      </c>
      <c r="G14" s="2" t="str">
        <f>VLOOKUP(VolumeByClient[[#This Row],[Index Match Region ID]],GEONames[GEOID]:GEONames[GEONAME],2,FALSE)</f>
        <v>LATAM</v>
      </c>
      <c r="H14" s="2" t="str">
        <f>"Q"&amp;ROUNDUP(MONTH(VolumeByClient[[#This Row],[Date]])/3,0)&amp;" "&amp;YEAR(VolumeByClient[[#This Row],[Date]])</f>
        <v>Q2 2021</v>
      </c>
      <c r="I14" s="2" t="str">
        <f>VLOOKUP(VolumeByClient[[#This Row],[Date]],QuarterDates[],3,TRUE)</f>
        <v>Q2 2021</v>
      </c>
      <c r="J14" s="2" t="str">
        <f>VLOOKUP(VolumeByClient[[#This Row],[Date]],QuarterDates[],6,TRUE)</f>
        <v>2021 Q2</v>
      </c>
      <c r="K14" s="2" t="str">
        <f>_xlfn.XLOOKUP(VolumeByClient[[#This Row],[Year and Quarter]],QuarterDates[Year/Quarter],QuarterDates[Quarter2])</f>
        <v>Q2</v>
      </c>
      <c r="L14" s="2">
        <f>_xlfn.XLOOKUP(VolumeByClient[[#This Row],[Year and Quarter]],QuarterDates[Year/Quarter],QuarterDates[Year])</f>
        <v>2021</v>
      </c>
    </row>
    <row r="15" spans="1:38" x14ac:dyDescent="0.15">
      <c r="A15" s="3" t="s">
        <v>23</v>
      </c>
      <c r="B15" s="3">
        <v>44286</v>
      </c>
      <c r="C15" s="5">
        <v>922</v>
      </c>
      <c r="D15" s="2">
        <f t="shared" si="0"/>
        <v>7</v>
      </c>
      <c r="E15" s="2" t="str">
        <f>_xlfn.XLOOKUP(VolumeByClient[[#This Row],[CLID]],GEOByClient[Mid],GEOByClient[GEOID])</f>
        <v>GEO1004</v>
      </c>
      <c r="F15" s="2" t="str">
        <f>INDEX(GEOByClient[GEOID],MATCH(VolumeByClient[[#This Row],[CLID]],GEOByClient[Right],0))</f>
        <v>GEO1004</v>
      </c>
      <c r="G15" s="2" t="str">
        <f>VLOOKUP(VolumeByClient[[#This Row],[Index Match Region ID]],GEONames[GEOID]:GEONames[GEONAME],2,FALSE)</f>
        <v>LATAM</v>
      </c>
      <c r="H15" s="2" t="str">
        <f>"Q"&amp;ROUNDUP(MONTH(VolumeByClient[[#This Row],[Date]])/3,0)&amp;" "&amp;YEAR(VolumeByClient[[#This Row],[Date]])</f>
        <v>Q1 2021</v>
      </c>
      <c r="I15" s="2" t="str">
        <f>VLOOKUP(VolumeByClient[[#This Row],[Date]],QuarterDates[],3,TRUE)</f>
        <v>Q1 2021</v>
      </c>
      <c r="J15" s="2" t="str">
        <f>VLOOKUP(VolumeByClient[[#This Row],[Date]],QuarterDates[],6,TRUE)</f>
        <v>2021 Q1</v>
      </c>
      <c r="K15" s="2" t="str">
        <f>_xlfn.XLOOKUP(VolumeByClient[[#This Row],[Year and Quarter]],QuarterDates[Year/Quarter],QuarterDates[Quarter2])</f>
        <v>Q1</v>
      </c>
      <c r="L15" s="2">
        <f>_xlfn.XLOOKUP(VolumeByClient[[#This Row],[Year and Quarter]],QuarterDates[Year/Quarter],QuarterDates[Year])</f>
        <v>2021</v>
      </c>
    </row>
    <row r="16" spans="1:38" x14ac:dyDescent="0.15">
      <c r="A16" s="3" t="s">
        <v>23</v>
      </c>
      <c r="B16" s="3">
        <v>44255</v>
      </c>
      <c r="C16" s="5">
        <v>668</v>
      </c>
      <c r="D16" s="2">
        <f t="shared" si="0"/>
        <v>7</v>
      </c>
      <c r="E16" s="2" t="str">
        <f>_xlfn.XLOOKUP(VolumeByClient[[#This Row],[CLID]],GEOByClient[Mid],GEOByClient[GEOID])</f>
        <v>GEO1004</v>
      </c>
      <c r="F16" s="2" t="str">
        <f>INDEX(GEOByClient[GEOID],MATCH(VolumeByClient[[#This Row],[CLID]],GEOByClient[Right],0))</f>
        <v>GEO1004</v>
      </c>
      <c r="G16" s="2" t="str">
        <f>VLOOKUP(VolumeByClient[[#This Row],[Index Match Region ID]],GEONames[GEOID]:GEONames[GEONAME],2,FALSE)</f>
        <v>LATAM</v>
      </c>
      <c r="H16" s="2" t="str">
        <f>"Q"&amp;ROUNDUP(MONTH(VolumeByClient[[#This Row],[Date]])/3,0)&amp;" "&amp;YEAR(VolumeByClient[[#This Row],[Date]])</f>
        <v>Q1 2021</v>
      </c>
      <c r="I16" s="2" t="str">
        <f>VLOOKUP(VolumeByClient[[#This Row],[Date]],QuarterDates[],3,TRUE)</f>
        <v>Q1 2021</v>
      </c>
      <c r="J16" s="2" t="str">
        <f>VLOOKUP(VolumeByClient[[#This Row],[Date]],QuarterDates[],6,TRUE)</f>
        <v>2021 Q1</v>
      </c>
      <c r="K16" s="2" t="str">
        <f>_xlfn.XLOOKUP(VolumeByClient[[#This Row],[Year and Quarter]],QuarterDates[Year/Quarter],QuarterDates[Quarter2])</f>
        <v>Q1</v>
      </c>
      <c r="L16" s="2">
        <f>_xlfn.XLOOKUP(VolumeByClient[[#This Row],[Year and Quarter]],QuarterDates[Year/Quarter],QuarterDates[Year])</f>
        <v>2021</v>
      </c>
      <c r="N16"/>
      <c r="O16"/>
      <c r="P16"/>
      <c r="Q16"/>
      <c r="R16"/>
      <c r="S16"/>
    </row>
    <row r="17" spans="1:19" x14ac:dyDescent="0.15">
      <c r="A17" s="3" t="s">
        <v>23</v>
      </c>
      <c r="B17" s="3">
        <v>44227</v>
      </c>
      <c r="C17" s="5">
        <v>725</v>
      </c>
      <c r="D17" s="2">
        <f t="shared" si="0"/>
        <v>7</v>
      </c>
      <c r="E17" s="2" t="str">
        <f>_xlfn.XLOOKUP(VolumeByClient[[#This Row],[CLID]],GEOByClient[Mid],GEOByClient[GEOID])</f>
        <v>GEO1004</v>
      </c>
      <c r="F17" s="2" t="str">
        <f>INDEX(GEOByClient[GEOID],MATCH(VolumeByClient[[#This Row],[CLID]],GEOByClient[Right],0))</f>
        <v>GEO1004</v>
      </c>
      <c r="G17" s="2" t="str">
        <f>VLOOKUP(VolumeByClient[[#This Row],[Index Match Region ID]],GEONames[GEOID]:GEONames[GEONAME],2,FALSE)</f>
        <v>LATAM</v>
      </c>
      <c r="H17" s="2" t="str">
        <f>"Q"&amp;ROUNDUP(MONTH(VolumeByClient[[#This Row],[Date]])/3,0)&amp;" "&amp;YEAR(VolumeByClient[[#This Row],[Date]])</f>
        <v>Q1 2021</v>
      </c>
      <c r="I17" s="2" t="str">
        <f>VLOOKUP(VolumeByClient[[#This Row],[Date]],QuarterDates[],3,TRUE)</f>
        <v>Q1 2021</v>
      </c>
      <c r="J17" s="2" t="str">
        <f>VLOOKUP(VolumeByClient[[#This Row],[Date]],QuarterDates[],6,TRUE)</f>
        <v>2021 Q1</v>
      </c>
      <c r="K17" s="2" t="str">
        <f>_xlfn.XLOOKUP(VolumeByClient[[#This Row],[Year and Quarter]],QuarterDates[Year/Quarter],QuarterDates[Quarter2])</f>
        <v>Q1</v>
      </c>
      <c r="L17" s="2">
        <f>_xlfn.XLOOKUP(VolumeByClient[[#This Row],[Year and Quarter]],QuarterDates[Year/Quarter],QuarterDates[Year])</f>
        <v>2021</v>
      </c>
      <c r="N17"/>
      <c r="O17"/>
      <c r="P17"/>
      <c r="Q17"/>
      <c r="R17"/>
      <c r="S17"/>
    </row>
    <row r="18" spans="1:19" x14ac:dyDescent="0.15">
      <c r="A18" s="3" t="s">
        <v>33</v>
      </c>
      <c r="B18" s="3">
        <v>43861</v>
      </c>
      <c r="C18" s="5">
        <v>1194</v>
      </c>
      <c r="D18" s="2">
        <f t="shared" si="0"/>
        <v>7</v>
      </c>
      <c r="E18" s="2" t="str">
        <f>_xlfn.XLOOKUP(VolumeByClient[[#This Row],[CLID]],GEOByClient[Mid],GEOByClient[GEOID])</f>
        <v>GEO1001</v>
      </c>
      <c r="F18" s="2" t="str">
        <f>INDEX(GEOByClient[GEOID],MATCH(VolumeByClient[[#This Row],[CLID]],GEOByClient[Right],0))</f>
        <v>GEO1001</v>
      </c>
      <c r="G18" s="2" t="str">
        <f>VLOOKUP(VolumeByClient[[#This Row],[Index Match Region ID]],GEONames[GEOID]:GEONames[GEONAME],2,FALSE)</f>
        <v>NAM</v>
      </c>
      <c r="H18" s="2" t="str">
        <f>"Q"&amp;ROUNDUP(MONTH(VolumeByClient[[#This Row],[Date]])/3,0)&amp;" "&amp;YEAR(VolumeByClient[[#This Row],[Date]])</f>
        <v>Q1 2020</v>
      </c>
      <c r="I18" s="2" t="str">
        <f>VLOOKUP(VolumeByClient[[#This Row],[Date]],QuarterDates[],3,TRUE)</f>
        <v>Q1 2020</v>
      </c>
      <c r="J18" s="2" t="str">
        <f>VLOOKUP(VolumeByClient[[#This Row],[Date]],QuarterDates[],6,TRUE)</f>
        <v>2020 Q1</v>
      </c>
      <c r="K18" s="2" t="str">
        <f>_xlfn.XLOOKUP(VolumeByClient[[#This Row],[Year and Quarter]],QuarterDates[Year/Quarter],QuarterDates[Quarter2])</f>
        <v>Q1</v>
      </c>
      <c r="L18" s="2">
        <f>_xlfn.XLOOKUP(VolumeByClient[[#This Row],[Year and Quarter]],QuarterDates[Year/Quarter],QuarterDates[Year])</f>
        <v>2020</v>
      </c>
      <c r="N18"/>
      <c r="O18"/>
      <c r="P18"/>
    </row>
    <row r="19" spans="1:19" x14ac:dyDescent="0.15">
      <c r="A19" s="3" t="s">
        <v>33</v>
      </c>
      <c r="B19" s="3">
        <v>43890</v>
      </c>
      <c r="C19" s="5">
        <v>942</v>
      </c>
      <c r="D19" s="2">
        <f t="shared" si="0"/>
        <v>7</v>
      </c>
      <c r="E19" s="2" t="str">
        <f>_xlfn.XLOOKUP(VolumeByClient[[#This Row],[CLID]],GEOByClient[Mid],GEOByClient[GEOID])</f>
        <v>GEO1001</v>
      </c>
      <c r="F19" s="2" t="str">
        <f>INDEX(GEOByClient[GEOID],MATCH(VolumeByClient[[#This Row],[CLID]],GEOByClient[Right],0))</f>
        <v>GEO1001</v>
      </c>
      <c r="G19" s="2" t="str">
        <f>VLOOKUP(VolumeByClient[[#This Row],[Index Match Region ID]],GEONames[GEOID]:GEONames[GEONAME],2,FALSE)</f>
        <v>NAM</v>
      </c>
      <c r="H19" s="2" t="str">
        <f>"Q"&amp;ROUNDUP(MONTH(VolumeByClient[[#This Row],[Date]])/3,0)&amp;" "&amp;YEAR(VolumeByClient[[#This Row],[Date]])</f>
        <v>Q1 2020</v>
      </c>
      <c r="I19" s="2" t="str">
        <f>VLOOKUP(VolumeByClient[[#This Row],[Date]],QuarterDates[],3,TRUE)</f>
        <v>Q1 2020</v>
      </c>
      <c r="J19" s="2" t="str">
        <f>VLOOKUP(VolumeByClient[[#This Row],[Date]],QuarterDates[],6,TRUE)</f>
        <v>2020 Q1</v>
      </c>
      <c r="K19" s="2" t="str">
        <f>_xlfn.XLOOKUP(VolumeByClient[[#This Row],[Year and Quarter]],QuarterDates[Year/Quarter],QuarterDates[Quarter2])</f>
        <v>Q1</v>
      </c>
      <c r="L19" s="2">
        <f>_xlfn.XLOOKUP(VolumeByClient[[#This Row],[Year and Quarter]],QuarterDates[Year/Quarter],QuarterDates[Year])</f>
        <v>2020</v>
      </c>
      <c r="N19"/>
      <c r="O19"/>
      <c r="P19"/>
    </row>
    <row r="20" spans="1:19" x14ac:dyDescent="0.15">
      <c r="A20" s="3" t="s">
        <v>33</v>
      </c>
      <c r="B20" s="3">
        <v>43921</v>
      </c>
      <c r="C20" s="5">
        <v>1448</v>
      </c>
      <c r="D20" s="2">
        <f t="shared" si="0"/>
        <v>7</v>
      </c>
      <c r="E20" s="2" t="str">
        <f>_xlfn.XLOOKUP(VolumeByClient[[#This Row],[CLID]],GEOByClient[Mid],GEOByClient[GEOID])</f>
        <v>GEO1001</v>
      </c>
      <c r="F20" s="2" t="str">
        <f>INDEX(GEOByClient[GEOID],MATCH(VolumeByClient[[#This Row],[CLID]],GEOByClient[Right],0))</f>
        <v>GEO1001</v>
      </c>
      <c r="G20" s="2" t="str">
        <f>VLOOKUP(VolumeByClient[[#This Row],[Index Match Region ID]],GEONames[GEOID]:GEONames[GEONAME],2,FALSE)</f>
        <v>NAM</v>
      </c>
      <c r="H20" s="2" t="str">
        <f>"Q"&amp;ROUNDUP(MONTH(VolumeByClient[[#This Row],[Date]])/3,0)&amp;" "&amp;YEAR(VolumeByClient[[#This Row],[Date]])</f>
        <v>Q1 2020</v>
      </c>
      <c r="I20" s="2" t="str">
        <f>VLOOKUP(VolumeByClient[[#This Row],[Date]],QuarterDates[],3,TRUE)</f>
        <v>Q1 2020</v>
      </c>
      <c r="J20" s="2" t="str">
        <f>VLOOKUP(VolumeByClient[[#This Row],[Date]],QuarterDates[],6,TRUE)</f>
        <v>2020 Q1</v>
      </c>
      <c r="K20" s="2" t="str">
        <f>_xlfn.XLOOKUP(VolumeByClient[[#This Row],[Year and Quarter]],QuarterDates[Year/Quarter],QuarterDates[Quarter2])</f>
        <v>Q1</v>
      </c>
      <c r="L20" s="2">
        <f>_xlfn.XLOOKUP(VolumeByClient[[#This Row],[Year and Quarter]],QuarterDates[Year/Quarter],QuarterDates[Year])</f>
        <v>2020</v>
      </c>
      <c r="N20"/>
      <c r="O20"/>
      <c r="P20"/>
    </row>
    <row r="21" spans="1:19" x14ac:dyDescent="0.15">
      <c r="A21" s="3" t="s">
        <v>33</v>
      </c>
      <c r="B21" s="3">
        <v>43951</v>
      </c>
      <c r="C21" s="5">
        <v>1323</v>
      </c>
      <c r="D21" s="2">
        <f t="shared" si="0"/>
        <v>7</v>
      </c>
      <c r="E21" s="2" t="str">
        <f>_xlfn.XLOOKUP(VolumeByClient[[#This Row],[CLID]],GEOByClient[Mid],GEOByClient[GEOID])</f>
        <v>GEO1001</v>
      </c>
      <c r="F21" s="2" t="str">
        <f>INDEX(GEOByClient[GEOID],MATCH(VolumeByClient[[#This Row],[CLID]],GEOByClient[Right],0))</f>
        <v>GEO1001</v>
      </c>
      <c r="G21" s="2" t="str">
        <f>VLOOKUP(VolumeByClient[[#This Row],[Index Match Region ID]],GEONames[GEOID]:GEONames[GEONAME],2,FALSE)</f>
        <v>NAM</v>
      </c>
      <c r="H21" s="2" t="str">
        <f>"Q"&amp;ROUNDUP(MONTH(VolumeByClient[[#This Row],[Date]])/3,0)&amp;" "&amp;YEAR(VolumeByClient[[#This Row],[Date]])</f>
        <v>Q2 2020</v>
      </c>
      <c r="I21" s="2" t="str">
        <f>VLOOKUP(VolumeByClient[[#This Row],[Date]],QuarterDates[],3,TRUE)</f>
        <v>Q2 2020</v>
      </c>
      <c r="J21" s="2" t="str">
        <f>VLOOKUP(VolumeByClient[[#This Row],[Date]],QuarterDates[],6,TRUE)</f>
        <v>2020 Q2</v>
      </c>
      <c r="K21" s="2" t="str">
        <f>_xlfn.XLOOKUP(VolumeByClient[[#This Row],[Year and Quarter]],QuarterDates[Year/Quarter],QuarterDates[Quarter2])</f>
        <v>Q2</v>
      </c>
      <c r="L21" s="2">
        <f>_xlfn.XLOOKUP(VolumeByClient[[#This Row],[Year and Quarter]],QuarterDates[Year/Quarter],QuarterDates[Year])</f>
        <v>2020</v>
      </c>
      <c r="N21"/>
      <c r="O21"/>
      <c r="P21"/>
    </row>
    <row r="22" spans="1:19" x14ac:dyDescent="0.15">
      <c r="A22" s="3" t="s">
        <v>33</v>
      </c>
      <c r="B22" s="3">
        <v>43982</v>
      </c>
      <c r="C22" s="5">
        <v>1573</v>
      </c>
      <c r="D22" s="2">
        <f t="shared" si="0"/>
        <v>7</v>
      </c>
      <c r="E22" s="2" t="str">
        <f>_xlfn.XLOOKUP(VolumeByClient[[#This Row],[CLID]],GEOByClient[Mid],GEOByClient[GEOID])</f>
        <v>GEO1001</v>
      </c>
      <c r="F22" s="2" t="str">
        <f>INDEX(GEOByClient[GEOID],MATCH(VolumeByClient[[#This Row],[CLID]],GEOByClient[Right],0))</f>
        <v>GEO1001</v>
      </c>
      <c r="G22" s="2" t="str">
        <f>VLOOKUP(VolumeByClient[[#This Row],[Index Match Region ID]],GEONames[GEOID]:GEONames[GEONAME],2,FALSE)</f>
        <v>NAM</v>
      </c>
      <c r="H22" s="2" t="str">
        <f>"Q"&amp;ROUNDUP(MONTH(VolumeByClient[[#This Row],[Date]])/3,0)&amp;" "&amp;YEAR(VolumeByClient[[#This Row],[Date]])</f>
        <v>Q2 2020</v>
      </c>
      <c r="I22" s="2" t="str">
        <f>VLOOKUP(VolumeByClient[[#This Row],[Date]],QuarterDates[],3,TRUE)</f>
        <v>Q2 2020</v>
      </c>
      <c r="J22" s="2" t="str">
        <f>VLOOKUP(VolumeByClient[[#This Row],[Date]],QuarterDates[],6,TRUE)</f>
        <v>2020 Q2</v>
      </c>
      <c r="K22" s="2" t="str">
        <f>_xlfn.XLOOKUP(VolumeByClient[[#This Row],[Year and Quarter]],QuarterDates[Year/Quarter],QuarterDates[Quarter2])</f>
        <v>Q2</v>
      </c>
      <c r="L22" s="2">
        <f>_xlfn.XLOOKUP(VolumeByClient[[#This Row],[Year and Quarter]],QuarterDates[Year/Quarter],QuarterDates[Year])</f>
        <v>2020</v>
      </c>
      <c r="N22"/>
      <c r="O22"/>
      <c r="P22"/>
    </row>
    <row r="23" spans="1:19" x14ac:dyDescent="0.15">
      <c r="A23" s="3" t="s">
        <v>33</v>
      </c>
      <c r="B23" s="3">
        <v>44012</v>
      </c>
      <c r="C23" s="5">
        <v>820</v>
      </c>
      <c r="D23" s="2">
        <f t="shared" si="0"/>
        <v>7</v>
      </c>
      <c r="E23" s="2" t="str">
        <f>_xlfn.XLOOKUP(VolumeByClient[[#This Row],[CLID]],GEOByClient[Mid],GEOByClient[GEOID])</f>
        <v>GEO1001</v>
      </c>
      <c r="F23" s="2" t="str">
        <f>INDEX(GEOByClient[GEOID],MATCH(VolumeByClient[[#This Row],[CLID]],GEOByClient[Right],0))</f>
        <v>GEO1001</v>
      </c>
      <c r="G23" s="2" t="str">
        <f>VLOOKUP(VolumeByClient[[#This Row],[Index Match Region ID]],GEONames[GEOID]:GEONames[GEONAME],2,FALSE)</f>
        <v>NAM</v>
      </c>
      <c r="H23" s="2" t="str">
        <f>"Q"&amp;ROUNDUP(MONTH(VolumeByClient[[#This Row],[Date]])/3,0)&amp;" "&amp;YEAR(VolumeByClient[[#This Row],[Date]])</f>
        <v>Q2 2020</v>
      </c>
      <c r="I23" s="2" t="str">
        <f>VLOOKUP(VolumeByClient[[#This Row],[Date]],QuarterDates[],3,TRUE)</f>
        <v>Q2 2020</v>
      </c>
      <c r="J23" s="2" t="str">
        <f>VLOOKUP(VolumeByClient[[#This Row],[Date]],QuarterDates[],6,TRUE)</f>
        <v>2020 Q2</v>
      </c>
      <c r="K23" s="2" t="str">
        <f>_xlfn.XLOOKUP(VolumeByClient[[#This Row],[Year and Quarter]],QuarterDates[Year/Quarter],QuarterDates[Quarter2])</f>
        <v>Q2</v>
      </c>
      <c r="L23" s="2">
        <f>_xlfn.XLOOKUP(VolumeByClient[[#This Row],[Year and Quarter]],QuarterDates[Year/Quarter],QuarterDates[Year])</f>
        <v>2020</v>
      </c>
      <c r="N23"/>
      <c r="O23"/>
      <c r="P23"/>
    </row>
    <row r="24" spans="1:19" x14ac:dyDescent="0.15">
      <c r="A24" s="3" t="s">
        <v>33</v>
      </c>
      <c r="B24" s="3">
        <v>44043</v>
      </c>
      <c r="C24" s="5">
        <v>1069</v>
      </c>
      <c r="D24" s="2">
        <f t="shared" si="0"/>
        <v>7</v>
      </c>
      <c r="E24" s="2" t="str">
        <f>_xlfn.XLOOKUP(VolumeByClient[[#This Row],[CLID]],GEOByClient[Mid],GEOByClient[GEOID])</f>
        <v>GEO1001</v>
      </c>
      <c r="F24" s="2" t="str">
        <f>INDEX(GEOByClient[GEOID],MATCH(VolumeByClient[[#This Row],[CLID]],GEOByClient[Right],0))</f>
        <v>GEO1001</v>
      </c>
      <c r="G24" s="2" t="str">
        <f>VLOOKUP(VolumeByClient[[#This Row],[Index Match Region ID]],GEONames[GEOID]:GEONames[GEONAME],2,FALSE)</f>
        <v>NAM</v>
      </c>
      <c r="H24" s="2" t="str">
        <f>"Q"&amp;ROUNDUP(MONTH(VolumeByClient[[#This Row],[Date]])/3,0)&amp;" "&amp;YEAR(VolumeByClient[[#This Row],[Date]])</f>
        <v>Q3 2020</v>
      </c>
      <c r="I24" s="2" t="str">
        <f>VLOOKUP(VolumeByClient[[#This Row],[Date]],QuarterDates[],3,TRUE)</f>
        <v>Q3 2020</v>
      </c>
      <c r="J24" s="2" t="str">
        <f>VLOOKUP(VolumeByClient[[#This Row],[Date]],QuarterDates[],6,TRUE)</f>
        <v>2020 Q3</v>
      </c>
      <c r="K24" s="2" t="str">
        <f>_xlfn.XLOOKUP(VolumeByClient[[#This Row],[Year and Quarter]],QuarterDates[Year/Quarter],QuarterDates[Quarter2])</f>
        <v>Q3</v>
      </c>
      <c r="L24" s="2">
        <f>_xlfn.XLOOKUP(VolumeByClient[[#This Row],[Year and Quarter]],QuarterDates[Year/Quarter],QuarterDates[Year])</f>
        <v>2020</v>
      </c>
      <c r="N24"/>
      <c r="O24"/>
      <c r="P24"/>
    </row>
    <row r="25" spans="1:19" x14ac:dyDescent="0.15">
      <c r="A25" s="3" t="s">
        <v>33</v>
      </c>
      <c r="B25" s="3">
        <v>44074</v>
      </c>
      <c r="C25" s="5">
        <v>571</v>
      </c>
      <c r="D25" s="2">
        <f t="shared" si="0"/>
        <v>7</v>
      </c>
      <c r="E25" s="2" t="str">
        <f>_xlfn.XLOOKUP(VolumeByClient[[#This Row],[CLID]],GEOByClient[Mid],GEOByClient[GEOID])</f>
        <v>GEO1001</v>
      </c>
      <c r="F25" s="2" t="str">
        <f>INDEX(GEOByClient[GEOID],MATCH(VolumeByClient[[#This Row],[CLID]],GEOByClient[Right],0))</f>
        <v>GEO1001</v>
      </c>
      <c r="G25" s="2" t="str">
        <f>VLOOKUP(VolumeByClient[[#This Row],[Index Match Region ID]],GEONames[GEOID]:GEONames[GEONAME],2,FALSE)</f>
        <v>NAM</v>
      </c>
      <c r="H25" s="2" t="str">
        <f>"Q"&amp;ROUNDUP(MONTH(VolumeByClient[[#This Row],[Date]])/3,0)&amp;" "&amp;YEAR(VolumeByClient[[#This Row],[Date]])</f>
        <v>Q3 2020</v>
      </c>
      <c r="I25" s="2" t="str">
        <f>VLOOKUP(VolumeByClient[[#This Row],[Date]],QuarterDates[],3,TRUE)</f>
        <v>Q3 2020</v>
      </c>
      <c r="J25" s="2" t="str">
        <f>VLOOKUP(VolumeByClient[[#This Row],[Date]],QuarterDates[],6,TRUE)</f>
        <v>2020 Q3</v>
      </c>
      <c r="K25" s="2" t="str">
        <f>_xlfn.XLOOKUP(VolumeByClient[[#This Row],[Year and Quarter]],QuarterDates[Year/Quarter],QuarterDates[Quarter2])</f>
        <v>Q3</v>
      </c>
      <c r="L25" s="2">
        <f>_xlfn.XLOOKUP(VolumeByClient[[#This Row],[Year and Quarter]],QuarterDates[Year/Quarter],QuarterDates[Year])</f>
        <v>2020</v>
      </c>
      <c r="N25"/>
      <c r="O25"/>
      <c r="P25"/>
    </row>
    <row r="26" spans="1:19" x14ac:dyDescent="0.15">
      <c r="A26" s="3" t="s">
        <v>33</v>
      </c>
      <c r="B26" s="3">
        <v>44104</v>
      </c>
      <c r="C26" s="5">
        <v>947</v>
      </c>
      <c r="D26" s="2">
        <f t="shared" si="0"/>
        <v>7</v>
      </c>
      <c r="E26" s="2" t="str">
        <f>_xlfn.XLOOKUP(VolumeByClient[[#This Row],[CLID]],GEOByClient[Mid],GEOByClient[GEOID])</f>
        <v>GEO1001</v>
      </c>
      <c r="F26" s="2" t="str">
        <f>INDEX(GEOByClient[GEOID],MATCH(VolumeByClient[[#This Row],[CLID]],GEOByClient[Right],0))</f>
        <v>GEO1001</v>
      </c>
      <c r="G26" s="2" t="str">
        <f>VLOOKUP(VolumeByClient[[#This Row],[Index Match Region ID]],GEONames[GEOID]:GEONames[GEONAME],2,FALSE)</f>
        <v>NAM</v>
      </c>
      <c r="H26" s="2" t="str">
        <f>"Q"&amp;ROUNDUP(MONTH(VolumeByClient[[#This Row],[Date]])/3,0)&amp;" "&amp;YEAR(VolumeByClient[[#This Row],[Date]])</f>
        <v>Q3 2020</v>
      </c>
      <c r="I26" s="2" t="str">
        <f>VLOOKUP(VolumeByClient[[#This Row],[Date]],QuarterDates[],3,TRUE)</f>
        <v>Q3 2020</v>
      </c>
      <c r="J26" s="2" t="str">
        <f>VLOOKUP(VolumeByClient[[#This Row],[Date]],QuarterDates[],6,TRUE)</f>
        <v>2020 Q3</v>
      </c>
      <c r="K26" s="2" t="str">
        <f>_xlfn.XLOOKUP(VolumeByClient[[#This Row],[Year and Quarter]],QuarterDates[Year/Quarter],QuarterDates[Quarter2])</f>
        <v>Q3</v>
      </c>
      <c r="L26" s="2">
        <f>_xlfn.XLOOKUP(VolumeByClient[[#This Row],[Year and Quarter]],QuarterDates[Year/Quarter],QuarterDates[Year])</f>
        <v>2020</v>
      </c>
      <c r="N26"/>
      <c r="O26"/>
      <c r="P26"/>
    </row>
    <row r="27" spans="1:19" x14ac:dyDescent="0.15">
      <c r="A27" s="3" t="s">
        <v>33</v>
      </c>
      <c r="B27" s="3">
        <v>44135</v>
      </c>
      <c r="C27" s="5">
        <v>694</v>
      </c>
      <c r="D27" s="2">
        <f t="shared" si="0"/>
        <v>7</v>
      </c>
      <c r="E27" s="2" t="str">
        <f>_xlfn.XLOOKUP(VolumeByClient[[#This Row],[CLID]],GEOByClient[Mid],GEOByClient[GEOID])</f>
        <v>GEO1001</v>
      </c>
      <c r="F27" s="2" t="str">
        <f>INDEX(GEOByClient[GEOID],MATCH(VolumeByClient[[#This Row],[CLID]],GEOByClient[Right],0))</f>
        <v>GEO1001</v>
      </c>
      <c r="G27" s="2" t="str">
        <f>VLOOKUP(VolumeByClient[[#This Row],[Index Match Region ID]],GEONames[GEOID]:GEONames[GEONAME],2,FALSE)</f>
        <v>NAM</v>
      </c>
      <c r="H27" s="2" t="str">
        <f>"Q"&amp;ROUNDUP(MONTH(VolumeByClient[[#This Row],[Date]])/3,0)&amp;" "&amp;YEAR(VolumeByClient[[#This Row],[Date]])</f>
        <v>Q4 2020</v>
      </c>
      <c r="I27" s="2" t="str">
        <f>VLOOKUP(VolumeByClient[[#This Row],[Date]],QuarterDates[],3,TRUE)</f>
        <v>Q4 2020</v>
      </c>
      <c r="J27" s="2" t="str">
        <f>VLOOKUP(VolumeByClient[[#This Row],[Date]],QuarterDates[],6,TRUE)</f>
        <v>2020 Q4</v>
      </c>
      <c r="K27" s="2" t="str">
        <f>_xlfn.XLOOKUP(VolumeByClient[[#This Row],[Year and Quarter]],QuarterDates[Year/Quarter],QuarterDates[Quarter2])</f>
        <v>Q4</v>
      </c>
      <c r="L27" s="2">
        <f>_xlfn.XLOOKUP(VolumeByClient[[#This Row],[Year and Quarter]],QuarterDates[Year/Quarter],QuarterDates[Year])</f>
        <v>2020</v>
      </c>
      <c r="N27"/>
      <c r="O27"/>
    </row>
    <row r="28" spans="1:19" x14ac:dyDescent="0.15">
      <c r="A28" s="3" t="s">
        <v>33</v>
      </c>
      <c r="B28" s="3">
        <v>44165</v>
      </c>
      <c r="C28" s="5">
        <v>1197</v>
      </c>
      <c r="D28" s="2">
        <f t="shared" si="0"/>
        <v>7</v>
      </c>
      <c r="E28" s="2" t="str">
        <f>_xlfn.XLOOKUP(VolumeByClient[[#This Row],[CLID]],GEOByClient[Mid],GEOByClient[GEOID])</f>
        <v>GEO1001</v>
      </c>
      <c r="F28" s="2" t="str">
        <f>INDEX(GEOByClient[GEOID],MATCH(VolumeByClient[[#This Row],[CLID]],GEOByClient[Right],0))</f>
        <v>GEO1001</v>
      </c>
      <c r="G28" s="2" t="str">
        <f>VLOOKUP(VolumeByClient[[#This Row],[Index Match Region ID]],GEONames[GEOID]:GEONames[GEONAME],2,FALSE)</f>
        <v>NAM</v>
      </c>
      <c r="H28" s="2" t="str">
        <f>"Q"&amp;ROUNDUP(MONTH(VolumeByClient[[#This Row],[Date]])/3,0)&amp;" "&amp;YEAR(VolumeByClient[[#This Row],[Date]])</f>
        <v>Q4 2020</v>
      </c>
      <c r="I28" s="2" t="str">
        <f>VLOOKUP(VolumeByClient[[#This Row],[Date]],QuarterDates[],3,TRUE)</f>
        <v>Q4 2020</v>
      </c>
      <c r="J28" s="2" t="str">
        <f>VLOOKUP(VolumeByClient[[#This Row],[Date]],QuarterDates[],6,TRUE)</f>
        <v>2020 Q4</v>
      </c>
      <c r="K28" s="2" t="str">
        <f>_xlfn.XLOOKUP(VolumeByClient[[#This Row],[Year and Quarter]],QuarterDates[Year/Quarter],QuarterDates[Quarter2])</f>
        <v>Q4</v>
      </c>
      <c r="L28" s="2">
        <f>_xlfn.XLOOKUP(VolumeByClient[[#This Row],[Year and Quarter]],QuarterDates[Year/Quarter],QuarterDates[Year])</f>
        <v>2020</v>
      </c>
      <c r="N28"/>
      <c r="O28"/>
    </row>
    <row r="29" spans="1:19" x14ac:dyDescent="0.15">
      <c r="A29" s="3" t="s">
        <v>33</v>
      </c>
      <c r="B29" s="3">
        <v>44196</v>
      </c>
      <c r="C29" s="5">
        <v>822</v>
      </c>
      <c r="D29" s="2">
        <f t="shared" si="0"/>
        <v>7</v>
      </c>
      <c r="E29" s="2" t="str">
        <f>_xlfn.XLOOKUP(VolumeByClient[[#This Row],[CLID]],GEOByClient[Mid],GEOByClient[GEOID])</f>
        <v>GEO1001</v>
      </c>
      <c r="F29" s="2" t="str">
        <f>INDEX(GEOByClient[GEOID],MATCH(VolumeByClient[[#This Row],[CLID]],GEOByClient[Right],0))</f>
        <v>GEO1001</v>
      </c>
      <c r="G29" s="2" t="str">
        <f>VLOOKUP(VolumeByClient[[#This Row],[Index Match Region ID]],GEONames[GEOID]:GEONames[GEONAME],2,FALSE)</f>
        <v>NAM</v>
      </c>
      <c r="H29" s="2" t="str">
        <f>"Q"&amp;ROUNDUP(MONTH(VolumeByClient[[#This Row],[Date]])/3,0)&amp;" "&amp;YEAR(VolumeByClient[[#This Row],[Date]])</f>
        <v>Q4 2020</v>
      </c>
      <c r="I29" s="2" t="str">
        <f>VLOOKUP(VolumeByClient[[#This Row],[Date]],QuarterDates[],3,TRUE)</f>
        <v>Q4 2020</v>
      </c>
      <c r="J29" s="2" t="str">
        <f>VLOOKUP(VolumeByClient[[#This Row],[Date]],QuarterDates[],6,TRUE)</f>
        <v>2020 Q4</v>
      </c>
      <c r="K29" s="2" t="str">
        <f>_xlfn.XLOOKUP(VolumeByClient[[#This Row],[Year and Quarter]],QuarterDates[Year/Quarter],QuarterDates[Quarter2])</f>
        <v>Q4</v>
      </c>
      <c r="L29" s="2">
        <f>_xlfn.XLOOKUP(VolumeByClient[[#This Row],[Year and Quarter]],QuarterDates[Year/Quarter],QuarterDates[Year])</f>
        <v>2020</v>
      </c>
      <c r="N29"/>
      <c r="O29"/>
    </row>
    <row r="30" spans="1:19" x14ac:dyDescent="0.15">
      <c r="A30" s="3" t="s">
        <v>33</v>
      </c>
      <c r="B30" s="3">
        <v>44377</v>
      </c>
      <c r="C30" s="5">
        <v>846</v>
      </c>
      <c r="D30" s="2">
        <f t="shared" si="0"/>
        <v>7</v>
      </c>
      <c r="E30" s="2" t="str">
        <f>_xlfn.XLOOKUP(VolumeByClient[[#This Row],[CLID]],GEOByClient[Mid],GEOByClient[GEOID])</f>
        <v>GEO1001</v>
      </c>
      <c r="F30" s="2" t="str">
        <f>INDEX(GEOByClient[GEOID],MATCH(VolumeByClient[[#This Row],[CLID]],GEOByClient[Right],0))</f>
        <v>GEO1001</v>
      </c>
      <c r="G30" s="2" t="str">
        <f>VLOOKUP(VolumeByClient[[#This Row],[Index Match Region ID]],GEONames[GEOID]:GEONames[GEONAME],2,FALSE)</f>
        <v>NAM</v>
      </c>
      <c r="H30" s="2" t="str">
        <f>"Q"&amp;ROUNDUP(MONTH(VolumeByClient[[#This Row],[Date]])/3,0)&amp;" "&amp;YEAR(VolumeByClient[[#This Row],[Date]])</f>
        <v>Q2 2021</v>
      </c>
      <c r="I30" s="2" t="str">
        <f>VLOOKUP(VolumeByClient[[#This Row],[Date]],QuarterDates[],3,TRUE)</f>
        <v>Q2 2021</v>
      </c>
      <c r="J30" s="2" t="str">
        <f>VLOOKUP(VolumeByClient[[#This Row],[Date]],QuarterDates[],6,TRUE)</f>
        <v>2021 Q2</v>
      </c>
      <c r="K30" s="2" t="str">
        <f>_xlfn.XLOOKUP(VolumeByClient[[#This Row],[Year and Quarter]],QuarterDates[Year/Quarter],QuarterDates[Quarter2])</f>
        <v>Q2</v>
      </c>
      <c r="L30" s="2">
        <f>_xlfn.XLOOKUP(VolumeByClient[[#This Row],[Year and Quarter]],QuarterDates[Year/Quarter],QuarterDates[Year])</f>
        <v>2021</v>
      </c>
      <c r="N30"/>
      <c r="O30"/>
    </row>
    <row r="31" spans="1:19" x14ac:dyDescent="0.15">
      <c r="A31" s="3" t="s">
        <v>33</v>
      </c>
      <c r="B31" s="3">
        <v>44347</v>
      </c>
      <c r="C31" s="5">
        <v>1553</v>
      </c>
      <c r="D31" s="2">
        <f t="shared" si="0"/>
        <v>7</v>
      </c>
      <c r="E31" s="2" t="str">
        <f>_xlfn.XLOOKUP(VolumeByClient[[#This Row],[CLID]],GEOByClient[Mid],GEOByClient[GEOID])</f>
        <v>GEO1001</v>
      </c>
      <c r="F31" s="2" t="str">
        <f>INDEX(GEOByClient[GEOID],MATCH(VolumeByClient[[#This Row],[CLID]],GEOByClient[Right],0))</f>
        <v>GEO1001</v>
      </c>
      <c r="G31" s="2" t="str">
        <f>VLOOKUP(VolumeByClient[[#This Row],[Index Match Region ID]],GEONames[GEOID]:GEONames[GEONAME],2,FALSE)</f>
        <v>NAM</v>
      </c>
      <c r="H31" s="2" t="str">
        <f>"Q"&amp;ROUNDUP(MONTH(VolumeByClient[[#This Row],[Date]])/3,0)&amp;" "&amp;YEAR(VolumeByClient[[#This Row],[Date]])</f>
        <v>Q2 2021</v>
      </c>
      <c r="I31" s="2" t="str">
        <f>VLOOKUP(VolumeByClient[[#This Row],[Date]],QuarterDates[],3,TRUE)</f>
        <v>Q2 2021</v>
      </c>
      <c r="J31" s="2" t="str">
        <f>VLOOKUP(VolumeByClient[[#This Row],[Date]],QuarterDates[],6,TRUE)</f>
        <v>2021 Q2</v>
      </c>
      <c r="K31" s="2" t="str">
        <f>_xlfn.XLOOKUP(VolumeByClient[[#This Row],[Year and Quarter]],QuarterDates[Year/Quarter],QuarterDates[Quarter2])</f>
        <v>Q2</v>
      </c>
      <c r="L31" s="2">
        <f>_xlfn.XLOOKUP(VolumeByClient[[#This Row],[Year and Quarter]],QuarterDates[Year/Quarter],QuarterDates[Year])</f>
        <v>2021</v>
      </c>
      <c r="N31"/>
      <c r="O31"/>
    </row>
    <row r="32" spans="1:19" x14ac:dyDescent="0.15">
      <c r="A32" s="3" t="s">
        <v>33</v>
      </c>
      <c r="B32" s="3">
        <v>44316</v>
      </c>
      <c r="C32" s="5">
        <v>1344</v>
      </c>
      <c r="D32" s="2">
        <f t="shared" si="0"/>
        <v>7</v>
      </c>
      <c r="E32" s="2" t="str">
        <f>_xlfn.XLOOKUP(VolumeByClient[[#This Row],[CLID]],GEOByClient[Mid],GEOByClient[GEOID])</f>
        <v>GEO1001</v>
      </c>
      <c r="F32" s="2" t="str">
        <f>INDEX(GEOByClient[GEOID],MATCH(VolumeByClient[[#This Row],[CLID]],GEOByClient[Right],0))</f>
        <v>GEO1001</v>
      </c>
      <c r="G32" s="2" t="str">
        <f>VLOOKUP(VolumeByClient[[#This Row],[Index Match Region ID]],GEONames[GEOID]:GEONames[GEONAME],2,FALSE)</f>
        <v>NAM</v>
      </c>
      <c r="H32" s="2" t="str">
        <f>"Q"&amp;ROUNDUP(MONTH(VolumeByClient[[#This Row],[Date]])/3,0)&amp;" "&amp;YEAR(VolumeByClient[[#This Row],[Date]])</f>
        <v>Q2 2021</v>
      </c>
      <c r="I32" s="2" t="str">
        <f>VLOOKUP(VolumeByClient[[#This Row],[Date]],QuarterDates[],3,TRUE)</f>
        <v>Q2 2021</v>
      </c>
      <c r="J32" s="2" t="str">
        <f>VLOOKUP(VolumeByClient[[#This Row],[Date]],QuarterDates[],6,TRUE)</f>
        <v>2021 Q2</v>
      </c>
      <c r="K32" s="2" t="str">
        <f>_xlfn.XLOOKUP(VolumeByClient[[#This Row],[Year and Quarter]],QuarterDates[Year/Quarter],QuarterDates[Quarter2])</f>
        <v>Q2</v>
      </c>
      <c r="L32" s="2">
        <f>_xlfn.XLOOKUP(VolumeByClient[[#This Row],[Year and Quarter]],QuarterDates[Year/Quarter],QuarterDates[Year])</f>
        <v>2021</v>
      </c>
      <c r="N32"/>
      <c r="O32"/>
    </row>
    <row r="33" spans="1:15" x14ac:dyDescent="0.15">
      <c r="A33" s="3" t="s">
        <v>33</v>
      </c>
      <c r="B33" s="3">
        <v>44286</v>
      </c>
      <c r="C33" s="5">
        <v>1436</v>
      </c>
      <c r="D33" s="2">
        <f t="shared" si="0"/>
        <v>7</v>
      </c>
      <c r="E33" s="2" t="str">
        <f>_xlfn.XLOOKUP(VolumeByClient[[#This Row],[CLID]],GEOByClient[Mid],GEOByClient[GEOID])</f>
        <v>GEO1001</v>
      </c>
      <c r="F33" s="2" t="str">
        <f>INDEX(GEOByClient[GEOID],MATCH(VolumeByClient[[#This Row],[CLID]],GEOByClient[Right],0))</f>
        <v>GEO1001</v>
      </c>
      <c r="G33" s="2" t="str">
        <f>VLOOKUP(VolumeByClient[[#This Row],[Index Match Region ID]],GEONames[GEOID]:GEONames[GEONAME],2,FALSE)</f>
        <v>NAM</v>
      </c>
      <c r="H33" s="2" t="str">
        <f>"Q"&amp;ROUNDUP(MONTH(VolumeByClient[[#This Row],[Date]])/3,0)&amp;" "&amp;YEAR(VolumeByClient[[#This Row],[Date]])</f>
        <v>Q1 2021</v>
      </c>
      <c r="I33" s="2" t="str">
        <f>VLOOKUP(VolumeByClient[[#This Row],[Date]],QuarterDates[],3,TRUE)</f>
        <v>Q1 2021</v>
      </c>
      <c r="J33" s="2" t="str">
        <f>VLOOKUP(VolumeByClient[[#This Row],[Date]],QuarterDates[],6,TRUE)</f>
        <v>2021 Q1</v>
      </c>
      <c r="K33" s="2" t="str">
        <f>_xlfn.XLOOKUP(VolumeByClient[[#This Row],[Year and Quarter]],QuarterDates[Year/Quarter],QuarterDates[Quarter2])</f>
        <v>Q1</v>
      </c>
      <c r="L33" s="2">
        <f>_xlfn.XLOOKUP(VolumeByClient[[#This Row],[Year and Quarter]],QuarterDates[Year/Quarter],QuarterDates[Year])</f>
        <v>2021</v>
      </c>
      <c r="N33"/>
      <c r="O33"/>
    </row>
    <row r="34" spans="1:15" x14ac:dyDescent="0.15">
      <c r="A34" s="3" t="s">
        <v>33</v>
      </c>
      <c r="B34" s="3">
        <v>44255</v>
      </c>
      <c r="C34" s="5">
        <v>970</v>
      </c>
      <c r="D34" s="2">
        <f t="shared" si="0"/>
        <v>7</v>
      </c>
      <c r="E34" s="2" t="str">
        <f>_xlfn.XLOOKUP(VolumeByClient[[#This Row],[CLID]],GEOByClient[Mid],GEOByClient[GEOID])</f>
        <v>GEO1001</v>
      </c>
      <c r="F34" s="2" t="str">
        <f>INDEX(GEOByClient[GEOID],MATCH(VolumeByClient[[#This Row],[CLID]],GEOByClient[Right],0))</f>
        <v>GEO1001</v>
      </c>
      <c r="G34" s="2" t="str">
        <f>VLOOKUP(VolumeByClient[[#This Row],[Index Match Region ID]],GEONames[GEOID]:GEONames[GEONAME],2,FALSE)</f>
        <v>NAM</v>
      </c>
      <c r="H34" s="2" t="str">
        <f>"Q"&amp;ROUNDUP(MONTH(VolumeByClient[[#This Row],[Date]])/3,0)&amp;" "&amp;YEAR(VolumeByClient[[#This Row],[Date]])</f>
        <v>Q1 2021</v>
      </c>
      <c r="I34" s="2" t="str">
        <f>VLOOKUP(VolumeByClient[[#This Row],[Date]],QuarterDates[],3,TRUE)</f>
        <v>Q1 2021</v>
      </c>
      <c r="J34" s="2" t="str">
        <f>VLOOKUP(VolumeByClient[[#This Row],[Date]],QuarterDates[],6,TRUE)</f>
        <v>2021 Q1</v>
      </c>
      <c r="K34" s="2" t="str">
        <f>_xlfn.XLOOKUP(VolumeByClient[[#This Row],[Year and Quarter]],QuarterDates[Year/Quarter],QuarterDates[Quarter2])</f>
        <v>Q1</v>
      </c>
      <c r="L34" s="2">
        <f>_xlfn.XLOOKUP(VolumeByClient[[#This Row],[Year and Quarter]],QuarterDates[Year/Quarter],QuarterDates[Year])</f>
        <v>2021</v>
      </c>
      <c r="N34"/>
      <c r="O34"/>
    </row>
    <row r="35" spans="1:15" x14ac:dyDescent="0.15">
      <c r="A35" s="3" t="s">
        <v>33</v>
      </c>
      <c r="B35" s="3">
        <v>44227</v>
      </c>
      <c r="C35" s="5">
        <v>1207</v>
      </c>
      <c r="D35" s="2">
        <f t="shared" si="0"/>
        <v>7</v>
      </c>
      <c r="E35" s="2" t="str">
        <f>_xlfn.XLOOKUP(VolumeByClient[[#This Row],[CLID]],GEOByClient[Mid],GEOByClient[GEOID])</f>
        <v>GEO1001</v>
      </c>
      <c r="F35" s="2" t="str">
        <f>INDEX(GEOByClient[GEOID],MATCH(VolumeByClient[[#This Row],[CLID]],GEOByClient[Right],0))</f>
        <v>GEO1001</v>
      </c>
      <c r="G35" s="2" t="str">
        <f>VLOOKUP(VolumeByClient[[#This Row],[Index Match Region ID]],GEONames[GEOID]:GEONames[GEONAME],2,FALSE)</f>
        <v>NAM</v>
      </c>
      <c r="H35" s="2" t="str">
        <f>"Q"&amp;ROUNDUP(MONTH(VolumeByClient[[#This Row],[Date]])/3,0)&amp;" "&amp;YEAR(VolumeByClient[[#This Row],[Date]])</f>
        <v>Q1 2021</v>
      </c>
      <c r="I35" s="2" t="str">
        <f>VLOOKUP(VolumeByClient[[#This Row],[Date]],QuarterDates[],3,TRUE)</f>
        <v>Q1 2021</v>
      </c>
      <c r="J35" s="2" t="str">
        <f>VLOOKUP(VolumeByClient[[#This Row],[Date]],QuarterDates[],6,TRUE)</f>
        <v>2021 Q1</v>
      </c>
      <c r="K35" s="2" t="str">
        <f>_xlfn.XLOOKUP(VolumeByClient[[#This Row],[Year and Quarter]],QuarterDates[Year/Quarter],QuarterDates[Quarter2])</f>
        <v>Q1</v>
      </c>
      <c r="L35" s="2">
        <f>_xlfn.XLOOKUP(VolumeByClient[[#This Row],[Year and Quarter]],QuarterDates[Year/Quarter],QuarterDates[Year])</f>
        <v>2021</v>
      </c>
      <c r="N35"/>
      <c r="O35"/>
    </row>
    <row r="36" spans="1:15" x14ac:dyDescent="0.15">
      <c r="A36" s="3" t="s">
        <v>22</v>
      </c>
      <c r="B36" s="3">
        <v>43861</v>
      </c>
      <c r="C36" s="5">
        <v>532</v>
      </c>
      <c r="D36" s="2">
        <f t="shared" si="0"/>
        <v>7</v>
      </c>
      <c r="E36" s="2" t="str">
        <f>_xlfn.XLOOKUP(VolumeByClient[[#This Row],[CLID]],GEOByClient[Mid],GEOByClient[GEOID])</f>
        <v>GEO1003</v>
      </c>
      <c r="F36" s="2" t="str">
        <f>INDEX(GEOByClient[GEOID],MATCH(VolumeByClient[[#This Row],[CLID]],GEOByClient[Right],0))</f>
        <v>GEO1003</v>
      </c>
      <c r="G36" s="2" t="str">
        <f>VLOOKUP(VolumeByClient[[#This Row],[Index Match Region ID]],GEONames[GEOID]:GEONames[GEONAME],2,FALSE)</f>
        <v>EMEA</v>
      </c>
      <c r="H36" s="2" t="str">
        <f>"Q"&amp;ROUNDUP(MONTH(VolumeByClient[[#This Row],[Date]])/3,0)&amp;" "&amp;YEAR(VolumeByClient[[#This Row],[Date]])</f>
        <v>Q1 2020</v>
      </c>
      <c r="I36" s="2" t="str">
        <f>VLOOKUP(VolumeByClient[[#This Row],[Date]],QuarterDates[],3,TRUE)</f>
        <v>Q1 2020</v>
      </c>
      <c r="J36" s="2" t="str">
        <f>VLOOKUP(VolumeByClient[[#This Row],[Date]],QuarterDates[],6,TRUE)</f>
        <v>2020 Q1</v>
      </c>
      <c r="K36" s="2" t="str">
        <f>_xlfn.XLOOKUP(VolumeByClient[[#This Row],[Year and Quarter]],QuarterDates[Year/Quarter],QuarterDates[Quarter2])</f>
        <v>Q1</v>
      </c>
      <c r="L36" s="2">
        <f>_xlfn.XLOOKUP(VolumeByClient[[#This Row],[Year and Quarter]],QuarterDates[Year/Quarter],QuarterDates[Year])</f>
        <v>2020</v>
      </c>
      <c r="N36"/>
      <c r="O36"/>
    </row>
    <row r="37" spans="1:15" x14ac:dyDescent="0.15">
      <c r="A37" s="3" t="s">
        <v>22</v>
      </c>
      <c r="B37" s="3">
        <v>43890</v>
      </c>
      <c r="C37" s="5">
        <v>760</v>
      </c>
      <c r="D37" s="2">
        <f t="shared" si="0"/>
        <v>7</v>
      </c>
      <c r="E37" s="2" t="str">
        <f>_xlfn.XLOOKUP(VolumeByClient[[#This Row],[CLID]],GEOByClient[Mid],GEOByClient[GEOID])</f>
        <v>GEO1003</v>
      </c>
      <c r="F37" s="2" t="str">
        <f>INDEX(GEOByClient[GEOID],MATCH(VolumeByClient[[#This Row],[CLID]],GEOByClient[Right],0))</f>
        <v>GEO1003</v>
      </c>
      <c r="G37" s="2" t="str">
        <f>VLOOKUP(VolumeByClient[[#This Row],[Index Match Region ID]],GEONames[GEOID]:GEONames[GEONAME],2,FALSE)</f>
        <v>EMEA</v>
      </c>
      <c r="H37" s="2" t="str">
        <f>"Q"&amp;ROUNDUP(MONTH(VolumeByClient[[#This Row],[Date]])/3,0)&amp;" "&amp;YEAR(VolumeByClient[[#This Row],[Date]])</f>
        <v>Q1 2020</v>
      </c>
      <c r="I37" s="2" t="str">
        <f>VLOOKUP(VolumeByClient[[#This Row],[Date]],QuarterDates[],3,TRUE)</f>
        <v>Q1 2020</v>
      </c>
      <c r="J37" s="2" t="str">
        <f>VLOOKUP(VolumeByClient[[#This Row],[Date]],QuarterDates[],6,TRUE)</f>
        <v>2020 Q1</v>
      </c>
      <c r="K37" s="2" t="str">
        <f>_xlfn.XLOOKUP(VolumeByClient[[#This Row],[Year and Quarter]],QuarterDates[Year/Quarter],QuarterDates[Quarter2])</f>
        <v>Q1</v>
      </c>
      <c r="L37" s="2">
        <f>_xlfn.XLOOKUP(VolumeByClient[[#This Row],[Year and Quarter]],QuarterDates[Year/Quarter],QuarterDates[Year])</f>
        <v>2020</v>
      </c>
      <c r="N37"/>
      <c r="O37"/>
    </row>
    <row r="38" spans="1:15" x14ac:dyDescent="0.15">
      <c r="A38" s="3" t="s">
        <v>22</v>
      </c>
      <c r="B38" s="3">
        <v>43921</v>
      </c>
      <c r="C38" s="5">
        <v>682</v>
      </c>
      <c r="D38" s="2">
        <f t="shared" si="0"/>
        <v>7</v>
      </c>
      <c r="E38" s="2" t="str">
        <f>_xlfn.XLOOKUP(VolumeByClient[[#This Row],[CLID]],GEOByClient[Mid],GEOByClient[GEOID])</f>
        <v>GEO1003</v>
      </c>
      <c r="F38" s="2" t="str">
        <f>INDEX(GEOByClient[GEOID],MATCH(VolumeByClient[[#This Row],[CLID]],GEOByClient[Right],0))</f>
        <v>GEO1003</v>
      </c>
      <c r="G38" s="2" t="str">
        <f>VLOOKUP(VolumeByClient[[#This Row],[Index Match Region ID]],GEONames[GEOID]:GEONames[GEONAME],2,FALSE)</f>
        <v>EMEA</v>
      </c>
      <c r="H38" s="2" t="str">
        <f>"Q"&amp;ROUNDUP(MONTH(VolumeByClient[[#This Row],[Date]])/3,0)&amp;" "&amp;YEAR(VolumeByClient[[#This Row],[Date]])</f>
        <v>Q1 2020</v>
      </c>
      <c r="I38" s="2" t="str">
        <f>VLOOKUP(VolumeByClient[[#This Row],[Date]],QuarterDates[],3,TRUE)</f>
        <v>Q1 2020</v>
      </c>
      <c r="J38" s="2" t="str">
        <f>VLOOKUP(VolumeByClient[[#This Row],[Date]],QuarterDates[],6,TRUE)</f>
        <v>2020 Q1</v>
      </c>
      <c r="K38" s="2" t="str">
        <f>_xlfn.XLOOKUP(VolumeByClient[[#This Row],[Year and Quarter]],QuarterDates[Year/Quarter],QuarterDates[Quarter2])</f>
        <v>Q1</v>
      </c>
      <c r="L38" s="2">
        <f>_xlfn.XLOOKUP(VolumeByClient[[#This Row],[Year and Quarter]],QuarterDates[Year/Quarter],QuarterDates[Year])</f>
        <v>2020</v>
      </c>
      <c r="N38"/>
      <c r="O38"/>
    </row>
    <row r="39" spans="1:15" x14ac:dyDescent="0.15">
      <c r="A39" s="3" t="s">
        <v>22</v>
      </c>
      <c r="B39" s="3">
        <v>43951</v>
      </c>
      <c r="C39" s="5">
        <v>984</v>
      </c>
      <c r="D39" s="2">
        <f t="shared" si="0"/>
        <v>7</v>
      </c>
      <c r="E39" s="2" t="str">
        <f>_xlfn.XLOOKUP(VolumeByClient[[#This Row],[CLID]],GEOByClient[Mid],GEOByClient[GEOID])</f>
        <v>GEO1003</v>
      </c>
      <c r="F39" s="2" t="str">
        <f>INDEX(GEOByClient[GEOID],MATCH(VolumeByClient[[#This Row],[CLID]],GEOByClient[Right],0))</f>
        <v>GEO1003</v>
      </c>
      <c r="G39" s="2" t="str">
        <f>VLOOKUP(VolumeByClient[[#This Row],[Index Match Region ID]],GEONames[GEOID]:GEONames[GEONAME],2,FALSE)</f>
        <v>EMEA</v>
      </c>
      <c r="H39" s="2" t="str">
        <f>"Q"&amp;ROUNDUP(MONTH(VolumeByClient[[#This Row],[Date]])/3,0)&amp;" "&amp;YEAR(VolumeByClient[[#This Row],[Date]])</f>
        <v>Q2 2020</v>
      </c>
      <c r="I39" s="2" t="str">
        <f>VLOOKUP(VolumeByClient[[#This Row],[Date]],QuarterDates[],3,TRUE)</f>
        <v>Q2 2020</v>
      </c>
      <c r="J39" s="2" t="str">
        <f>VLOOKUP(VolumeByClient[[#This Row],[Date]],QuarterDates[],6,TRUE)</f>
        <v>2020 Q2</v>
      </c>
      <c r="K39" s="2" t="str">
        <f>_xlfn.XLOOKUP(VolumeByClient[[#This Row],[Year and Quarter]],QuarterDates[Year/Quarter],QuarterDates[Quarter2])</f>
        <v>Q2</v>
      </c>
      <c r="L39" s="2">
        <f>_xlfn.XLOOKUP(VolumeByClient[[#This Row],[Year and Quarter]],QuarterDates[Year/Quarter],QuarterDates[Year])</f>
        <v>2020</v>
      </c>
      <c r="N39"/>
      <c r="O39"/>
    </row>
    <row r="40" spans="1:15" x14ac:dyDescent="0.15">
      <c r="A40" s="3" t="s">
        <v>22</v>
      </c>
      <c r="B40" s="3">
        <v>43982</v>
      </c>
      <c r="C40" s="5">
        <v>760</v>
      </c>
      <c r="D40" s="2">
        <f t="shared" si="0"/>
        <v>7</v>
      </c>
      <c r="E40" s="2" t="str">
        <f>_xlfn.XLOOKUP(VolumeByClient[[#This Row],[CLID]],GEOByClient[Mid],GEOByClient[GEOID])</f>
        <v>GEO1003</v>
      </c>
      <c r="F40" s="2" t="str">
        <f>INDEX(GEOByClient[GEOID],MATCH(VolumeByClient[[#This Row],[CLID]],GEOByClient[Right],0))</f>
        <v>GEO1003</v>
      </c>
      <c r="G40" s="2" t="str">
        <f>VLOOKUP(VolumeByClient[[#This Row],[Index Match Region ID]],GEONames[GEOID]:GEONames[GEONAME],2,FALSE)</f>
        <v>EMEA</v>
      </c>
      <c r="H40" s="2" t="str">
        <f>"Q"&amp;ROUNDUP(MONTH(VolumeByClient[[#This Row],[Date]])/3,0)&amp;" "&amp;YEAR(VolumeByClient[[#This Row],[Date]])</f>
        <v>Q2 2020</v>
      </c>
      <c r="I40" s="2" t="str">
        <f>VLOOKUP(VolumeByClient[[#This Row],[Date]],QuarterDates[],3,TRUE)</f>
        <v>Q2 2020</v>
      </c>
      <c r="J40" s="2" t="str">
        <f>VLOOKUP(VolumeByClient[[#This Row],[Date]],QuarterDates[],6,TRUE)</f>
        <v>2020 Q2</v>
      </c>
      <c r="K40" s="2" t="str">
        <f>_xlfn.XLOOKUP(VolumeByClient[[#This Row],[Year and Quarter]],QuarterDates[Year/Quarter],QuarterDates[Quarter2])</f>
        <v>Q2</v>
      </c>
      <c r="L40" s="2">
        <f>_xlfn.XLOOKUP(VolumeByClient[[#This Row],[Year and Quarter]],QuarterDates[Year/Quarter],QuarterDates[Year])</f>
        <v>2020</v>
      </c>
      <c r="N40"/>
      <c r="O40"/>
    </row>
    <row r="41" spans="1:15" x14ac:dyDescent="0.15">
      <c r="A41" s="3" t="s">
        <v>22</v>
      </c>
      <c r="B41" s="3">
        <v>44012</v>
      </c>
      <c r="C41" s="5">
        <v>681</v>
      </c>
      <c r="D41" s="2">
        <f t="shared" si="0"/>
        <v>7</v>
      </c>
      <c r="E41" s="2" t="str">
        <f>_xlfn.XLOOKUP(VolumeByClient[[#This Row],[CLID]],GEOByClient[Mid],GEOByClient[GEOID])</f>
        <v>GEO1003</v>
      </c>
      <c r="F41" s="2" t="str">
        <f>INDEX(GEOByClient[GEOID],MATCH(VolumeByClient[[#This Row],[CLID]],GEOByClient[Right],0))</f>
        <v>GEO1003</v>
      </c>
      <c r="G41" s="2" t="str">
        <f>VLOOKUP(VolumeByClient[[#This Row],[Index Match Region ID]],GEONames[GEOID]:GEONames[GEONAME],2,FALSE)</f>
        <v>EMEA</v>
      </c>
      <c r="H41" s="2" t="str">
        <f>"Q"&amp;ROUNDUP(MONTH(VolumeByClient[[#This Row],[Date]])/3,0)&amp;" "&amp;YEAR(VolumeByClient[[#This Row],[Date]])</f>
        <v>Q2 2020</v>
      </c>
      <c r="I41" s="2" t="str">
        <f>VLOOKUP(VolumeByClient[[#This Row],[Date]],QuarterDates[],3,TRUE)</f>
        <v>Q2 2020</v>
      </c>
      <c r="J41" s="2" t="str">
        <f>VLOOKUP(VolumeByClient[[#This Row],[Date]],QuarterDates[],6,TRUE)</f>
        <v>2020 Q2</v>
      </c>
      <c r="K41" s="2" t="str">
        <f>_xlfn.XLOOKUP(VolumeByClient[[#This Row],[Year and Quarter]],QuarterDates[Year/Quarter],QuarterDates[Quarter2])</f>
        <v>Q2</v>
      </c>
      <c r="L41" s="2">
        <f>_xlfn.XLOOKUP(VolumeByClient[[#This Row],[Year and Quarter]],QuarterDates[Year/Quarter],QuarterDates[Year])</f>
        <v>2020</v>
      </c>
    </row>
    <row r="42" spans="1:15" x14ac:dyDescent="0.15">
      <c r="A42" s="3" t="s">
        <v>22</v>
      </c>
      <c r="B42" s="3">
        <v>44043</v>
      </c>
      <c r="C42" s="5">
        <v>457</v>
      </c>
      <c r="D42" s="2">
        <f t="shared" si="0"/>
        <v>7</v>
      </c>
      <c r="E42" s="2" t="str">
        <f>_xlfn.XLOOKUP(VolumeByClient[[#This Row],[CLID]],GEOByClient[Mid],GEOByClient[GEOID])</f>
        <v>GEO1003</v>
      </c>
      <c r="F42" s="2" t="str">
        <f>INDEX(GEOByClient[GEOID],MATCH(VolumeByClient[[#This Row],[CLID]],GEOByClient[Right],0))</f>
        <v>GEO1003</v>
      </c>
      <c r="G42" s="2" t="str">
        <f>VLOOKUP(VolumeByClient[[#This Row],[Index Match Region ID]],GEONames[GEOID]:GEONames[GEONAME],2,FALSE)</f>
        <v>EMEA</v>
      </c>
      <c r="H42" s="2" t="str">
        <f>"Q"&amp;ROUNDUP(MONTH(VolumeByClient[[#This Row],[Date]])/3,0)&amp;" "&amp;YEAR(VolumeByClient[[#This Row],[Date]])</f>
        <v>Q3 2020</v>
      </c>
      <c r="I42" s="2" t="str">
        <f>VLOOKUP(VolumeByClient[[#This Row],[Date]],QuarterDates[],3,TRUE)</f>
        <v>Q3 2020</v>
      </c>
      <c r="J42" s="2" t="str">
        <f>VLOOKUP(VolumeByClient[[#This Row],[Date]],QuarterDates[],6,TRUE)</f>
        <v>2020 Q3</v>
      </c>
      <c r="K42" s="2" t="str">
        <f>_xlfn.XLOOKUP(VolumeByClient[[#This Row],[Year and Quarter]],QuarterDates[Year/Quarter],QuarterDates[Quarter2])</f>
        <v>Q3</v>
      </c>
      <c r="L42" s="2">
        <f>_xlfn.XLOOKUP(VolumeByClient[[#This Row],[Year and Quarter]],QuarterDates[Year/Quarter],QuarterDates[Year])</f>
        <v>2020</v>
      </c>
    </row>
    <row r="43" spans="1:15" x14ac:dyDescent="0.15">
      <c r="A43" s="3" t="s">
        <v>22</v>
      </c>
      <c r="B43" s="3">
        <v>44074</v>
      </c>
      <c r="C43" s="5">
        <v>528</v>
      </c>
      <c r="D43" s="2">
        <f t="shared" si="0"/>
        <v>7</v>
      </c>
      <c r="E43" s="2" t="str">
        <f>_xlfn.XLOOKUP(VolumeByClient[[#This Row],[CLID]],GEOByClient[Mid],GEOByClient[GEOID])</f>
        <v>GEO1003</v>
      </c>
      <c r="F43" s="2" t="str">
        <f>INDEX(GEOByClient[GEOID],MATCH(VolumeByClient[[#This Row],[CLID]],GEOByClient[Right],0))</f>
        <v>GEO1003</v>
      </c>
      <c r="G43" s="2" t="str">
        <f>VLOOKUP(VolumeByClient[[#This Row],[Index Match Region ID]],GEONames[GEOID]:GEONames[GEONAME],2,FALSE)</f>
        <v>EMEA</v>
      </c>
      <c r="H43" s="2" t="str">
        <f>"Q"&amp;ROUNDUP(MONTH(VolumeByClient[[#This Row],[Date]])/3,0)&amp;" "&amp;YEAR(VolumeByClient[[#This Row],[Date]])</f>
        <v>Q3 2020</v>
      </c>
      <c r="I43" s="2" t="str">
        <f>VLOOKUP(VolumeByClient[[#This Row],[Date]],QuarterDates[],3,TRUE)</f>
        <v>Q3 2020</v>
      </c>
      <c r="J43" s="2" t="str">
        <f>VLOOKUP(VolumeByClient[[#This Row],[Date]],QuarterDates[],6,TRUE)</f>
        <v>2020 Q3</v>
      </c>
      <c r="K43" s="2" t="str">
        <f>_xlfn.XLOOKUP(VolumeByClient[[#This Row],[Year and Quarter]],QuarterDates[Year/Quarter],QuarterDates[Quarter2])</f>
        <v>Q3</v>
      </c>
      <c r="L43" s="2">
        <f>_xlfn.XLOOKUP(VolumeByClient[[#This Row],[Year and Quarter]],QuarterDates[Year/Quarter],QuarterDates[Year])</f>
        <v>2020</v>
      </c>
    </row>
    <row r="44" spans="1:15" x14ac:dyDescent="0.15">
      <c r="A44" s="3" t="s">
        <v>22</v>
      </c>
      <c r="B44" s="3">
        <v>44104</v>
      </c>
      <c r="C44" s="5">
        <v>377</v>
      </c>
      <c r="D44" s="2">
        <f t="shared" si="0"/>
        <v>7</v>
      </c>
      <c r="E44" s="2" t="str">
        <f>_xlfn.XLOOKUP(VolumeByClient[[#This Row],[CLID]],GEOByClient[Mid],GEOByClient[GEOID])</f>
        <v>GEO1003</v>
      </c>
      <c r="F44" s="2" t="str">
        <f>INDEX(GEOByClient[GEOID],MATCH(VolumeByClient[[#This Row],[CLID]],GEOByClient[Right],0))</f>
        <v>GEO1003</v>
      </c>
      <c r="G44" s="2" t="str">
        <f>VLOOKUP(VolumeByClient[[#This Row],[Index Match Region ID]],GEONames[GEOID]:GEONames[GEONAME],2,FALSE)</f>
        <v>EMEA</v>
      </c>
      <c r="H44" s="2" t="str">
        <f>"Q"&amp;ROUNDUP(MONTH(VolumeByClient[[#This Row],[Date]])/3,0)&amp;" "&amp;YEAR(VolumeByClient[[#This Row],[Date]])</f>
        <v>Q3 2020</v>
      </c>
      <c r="I44" s="2" t="str">
        <f>VLOOKUP(VolumeByClient[[#This Row],[Date]],QuarterDates[],3,TRUE)</f>
        <v>Q3 2020</v>
      </c>
      <c r="J44" s="2" t="str">
        <f>VLOOKUP(VolumeByClient[[#This Row],[Date]],QuarterDates[],6,TRUE)</f>
        <v>2020 Q3</v>
      </c>
      <c r="K44" s="2" t="str">
        <f>_xlfn.XLOOKUP(VolumeByClient[[#This Row],[Year and Quarter]],QuarterDates[Year/Quarter],QuarterDates[Quarter2])</f>
        <v>Q3</v>
      </c>
      <c r="L44" s="2">
        <f>_xlfn.XLOOKUP(VolumeByClient[[#This Row],[Year and Quarter]],QuarterDates[Year/Quarter],QuarterDates[Year])</f>
        <v>2020</v>
      </c>
    </row>
    <row r="45" spans="1:15" x14ac:dyDescent="0.15">
      <c r="A45" s="3" t="s">
        <v>22</v>
      </c>
      <c r="B45" s="3">
        <v>44135</v>
      </c>
      <c r="C45" s="5">
        <v>606</v>
      </c>
      <c r="D45" s="2">
        <f t="shared" si="0"/>
        <v>7</v>
      </c>
      <c r="E45" s="2" t="str">
        <f>_xlfn.XLOOKUP(VolumeByClient[[#This Row],[CLID]],GEOByClient[Mid],GEOByClient[GEOID])</f>
        <v>GEO1003</v>
      </c>
      <c r="F45" s="2" t="str">
        <f>INDEX(GEOByClient[GEOID],MATCH(VolumeByClient[[#This Row],[CLID]],GEOByClient[Right],0))</f>
        <v>GEO1003</v>
      </c>
      <c r="G45" s="2" t="str">
        <f>VLOOKUP(VolumeByClient[[#This Row],[Index Match Region ID]],GEONames[GEOID]:GEONames[GEONAME],2,FALSE)</f>
        <v>EMEA</v>
      </c>
      <c r="H45" s="2" t="str">
        <f>"Q"&amp;ROUNDUP(MONTH(VolumeByClient[[#This Row],[Date]])/3,0)&amp;" "&amp;YEAR(VolumeByClient[[#This Row],[Date]])</f>
        <v>Q4 2020</v>
      </c>
      <c r="I45" s="2" t="str">
        <f>VLOOKUP(VolumeByClient[[#This Row],[Date]],QuarterDates[],3,TRUE)</f>
        <v>Q4 2020</v>
      </c>
      <c r="J45" s="2" t="str">
        <f>VLOOKUP(VolumeByClient[[#This Row],[Date]],QuarterDates[],6,TRUE)</f>
        <v>2020 Q4</v>
      </c>
      <c r="K45" s="2" t="str">
        <f>_xlfn.XLOOKUP(VolumeByClient[[#This Row],[Year and Quarter]],QuarterDates[Year/Quarter],QuarterDates[Quarter2])</f>
        <v>Q4</v>
      </c>
      <c r="L45" s="2">
        <f>_xlfn.XLOOKUP(VolumeByClient[[#This Row],[Year and Quarter]],QuarterDates[Year/Quarter],QuarterDates[Year])</f>
        <v>2020</v>
      </c>
    </row>
    <row r="46" spans="1:15" x14ac:dyDescent="0.15">
      <c r="A46" s="3" t="s">
        <v>22</v>
      </c>
      <c r="B46" s="3">
        <v>44165</v>
      </c>
      <c r="C46" s="5">
        <v>534</v>
      </c>
      <c r="D46" s="2">
        <f t="shared" si="0"/>
        <v>7</v>
      </c>
      <c r="E46" s="2" t="str">
        <f>_xlfn.XLOOKUP(VolumeByClient[[#This Row],[CLID]],GEOByClient[Mid],GEOByClient[GEOID])</f>
        <v>GEO1003</v>
      </c>
      <c r="F46" s="2" t="str">
        <f>INDEX(GEOByClient[GEOID],MATCH(VolumeByClient[[#This Row],[CLID]],GEOByClient[Right],0))</f>
        <v>GEO1003</v>
      </c>
      <c r="G46" s="2" t="str">
        <f>VLOOKUP(VolumeByClient[[#This Row],[Index Match Region ID]],GEONames[GEOID]:GEONames[GEONAME],2,FALSE)</f>
        <v>EMEA</v>
      </c>
      <c r="H46" s="2" t="str">
        <f>"Q"&amp;ROUNDUP(MONTH(VolumeByClient[[#This Row],[Date]])/3,0)&amp;" "&amp;YEAR(VolumeByClient[[#This Row],[Date]])</f>
        <v>Q4 2020</v>
      </c>
      <c r="I46" s="2" t="str">
        <f>VLOOKUP(VolumeByClient[[#This Row],[Date]],QuarterDates[],3,TRUE)</f>
        <v>Q4 2020</v>
      </c>
      <c r="J46" s="2" t="str">
        <f>VLOOKUP(VolumeByClient[[#This Row],[Date]],QuarterDates[],6,TRUE)</f>
        <v>2020 Q4</v>
      </c>
      <c r="K46" s="2" t="str">
        <f>_xlfn.XLOOKUP(VolumeByClient[[#This Row],[Year and Quarter]],QuarterDates[Year/Quarter],QuarterDates[Quarter2])</f>
        <v>Q4</v>
      </c>
      <c r="L46" s="2">
        <f>_xlfn.XLOOKUP(VolumeByClient[[#This Row],[Year and Quarter]],QuarterDates[Year/Quarter],QuarterDates[Year])</f>
        <v>2020</v>
      </c>
    </row>
    <row r="47" spans="1:15" x14ac:dyDescent="0.15">
      <c r="A47" s="3" t="s">
        <v>22</v>
      </c>
      <c r="B47" s="3">
        <v>44196</v>
      </c>
      <c r="C47" s="5">
        <v>681</v>
      </c>
      <c r="D47" s="2">
        <f t="shared" si="0"/>
        <v>7</v>
      </c>
      <c r="E47" s="2" t="str">
        <f>_xlfn.XLOOKUP(VolumeByClient[[#This Row],[CLID]],GEOByClient[Mid],GEOByClient[GEOID])</f>
        <v>GEO1003</v>
      </c>
      <c r="F47" s="2" t="str">
        <f>INDEX(GEOByClient[GEOID],MATCH(VolumeByClient[[#This Row],[CLID]],GEOByClient[Right],0))</f>
        <v>GEO1003</v>
      </c>
      <c r="G47" s="2" t="str">
        <f>VLOOKUP(VolumeByClient[[#This Row],[Index Match Region ID]],GEONames[GEOID]:GEONames[GEONAME],2,FALSE)</f>
        <v>EMEA</v>
      </c>
      <c r="H47" s="2" t="str">
        <f>"Q"&amp;ROUNDUP(MONTH(VolumeByClient[[#This Row],[Date]])/3,0)&amp;" "&amp;YEAR(VolumeByClient[[#This Row],[Date]])</f>
        <v>Q4 2020</v>
      </c>
      <c r="I47" s="2" t="str">
        <f>VLOOKUP(VolumeByClient[[#This Row],[Date]],QuarterDates[],3,TRUE)</f>
        <v>Q4 2020</v>
      </c>
      <c r="J47" s="2" t="str">
        <f>VLOOKUP(VolumeByClient[[#This Row],[Date]],QuarterDates[],6,TRUE)</f>
        <v>2020 Q4</v>
      </c>
      <c r="K47" s="2" t="str">
        <f>_xlfn.XLOOKUP(VolumeByClient[[#This Row],[Year and Quarter]],QuarterDates[Year/Quarter],QuarterDates[Quarter2])</f>
        <v>Q4</v>
      </c>
      <c r="L47" s="2">
        <f>_xlfn.XLOOKUP(VolumeByClient[[#This Row],[Year and Quarter]],QuarterDates[Year/Quarter],QuarterDates[Year])</f>
        <v>2020</v>
      </c>
    </row>
    <row r="48" spans="1:15" x14ac:dyDescent="0.15">
      <c r="A48" s="3" t="s">
        <v>22</v>
      </c>
      <c r="B48" s="3">
        <v>44347</v>
      </c>
      <c r="C48" s="5">
        <v>764</v>
      </c>
      <c r="D48" s="2">
        <f t="shared" si="0"/>
        <v>7</v>
      </c>
      <c r="E48" s="2" t="str">
        <f>_xlfn.XLOOKUP(VolumeByClient[[#This Row],[CLID]],GEOByClient[Mid],GEOByClient[GEOID])</f>
        <v>GEO1003</v>
      </c>
      <c r="F48" s="2" t="str">
        <f>INDEX(GEOByClient[GEOID],MATCH(VolumeByClient[[#This Row],[CLID]],GEOByClient[Right],0))</f>
        <v>GEO1003</v>
      </c>
      <c r="G48" s="2" t="str">
        <f>VLOOKUP(VolumeByClient[[#This Row],[Index Match Region ID]],GEONames[GEOID]:GEONames[GEONAME],2,FALSE)</f>
        <v>EMEA</v>
      </c>
      <c r="H48" s="2" t="str">
        <f>"Q"&amp;ROUNDUP(MONTH(VolumeByClient[[#This Row],[Date]])/3,0)&amp;" "&amp;YEAR(VolumeByClient[[#This Row],[Date]])</f>
        <v>Q2 2021</v>
      </c>
      <c r="I48" s="2" t="str">
        <f>VLOOKUP(VolumeByClient[[#This Row],[Date]],QuarterDates[],3,TRUE)</f>
        <v>Q2 2021</v>
      </c>
      <c r="J48" s="2" t="str">
        <f>VLOOKUP(VolumeByClient[[#This Row],[Date]],QuarterDates[],6,TRUE)</f>
        <v>2021 Q2</v>
      </c>
      <c r="K48" s="2" t="str">
        <f>_xlfn.XLOOKUP(VolumeByClient[[#This Row],[Year and Quarter]],QuarterDates[Year/Quarter],QuarterDates[Quarter2])</f>
        <v>Q2</v>
      </c>
      <c r="L48" s="2">
        <f>_xlfn.XLOOKUP(VolumeByClient[[#This Row],[Year and Quarter]],QuarterDates[Year/Quarter],QuarterDates[Year])</f>
        <v>2021</v>
      </c>
    </row>
    <row r="49" spans="1:12" x14ac:dyDescent="0.15">
      <c r="A49" s="3" t="s">
        <v>22</v>
      </c>
      <c r="B49" s="3">
        <v>44316</v>
      </c>
      <c r="C49" s="5">
        <v>973</v>
      </c>
      <c r="D49" s="2">
        <f t="shared" si="0"/>
        <v>7</v>
      </c>
      <c r="E49" s="2" t="str">
        <f>_xlfn.XLOOKUP(VolumeByClient[[#This Row],[CLID]],GEOByClient[Mid],GEOByClient[GEOID])</f>
        <v>GEO1003</v>
      </c>
      <c r="F49" s="2" t="str">
        <f>INDEX(GEOByClient[GEOID],MATCH(VolumeByClient[[#This Row],[CLID]],GEOByClient[Right],0))</f>
        <v>GEO1003</v>
      </c>
      <c r="G49" s="2" t="str">
        <f>VLOOKUP(VolumeByClient[[#This Row],[Index Match Region ID]],GEONames[GEOID]:GEONames[GEONAME],2,FALSE)</f>
        <v>EMEA</v>
      </c>
      <c r="H49" s="2" t="str">
        <f>"Q"&amp;ROUNDUP(MONTH(VolumeByClient[[#This Row],[Date]])/3,0)&amp;" "&amp;YEAR(VolumeByClient[[#This Row],[Date]])</f>
        <v>Q2 2021</v>
      </c>
      <c r="I49" s="2" t="str">
        <f>VLOOKUP(VolumeByClient[[#This Row],[Date]],QuarterDates[],3,TRUE)</f>
        <v>Q2 2021</v>
      </c>
      <c r="J49" s="2" t="str">
        <f>VLOOKUP(VolumeByClient[[#This Row],[Date]],QuarterDates[],6,TRUE)</f>
        <v>2021 Q2</v>
      </c>
      <c r="K49" s="2" t="str">
        <f>_xlfn.XLOOKUP(VolumeByClient[[#This Row],[Year and Quarter]],QuarterDates[Year/Quarter],QuarterDates[Quarter2])</f>
        <v>Q2</v>
      </c>
      <c r="L49" s="2">
        <f>_xlfn.XLOOKUP(VolumeByClient[[#This Row],[Year and Quarter]],QuarterDates[Year/Quarter],QuarterDates[Year])</f>
        <v>2021</v>
      </c>
    </row>
    <row r="50" spans="1:12" x14ac:dyDescent="0.15">
      <c r="A50" s="3" t="s">
        <v>22</v>
      </c>
      <c r="B50" s="3">
        <v>44286</v>
      </c>
      <c r="C50" s="5">
        <v>688</v>
      </c>
      <c r="D50" s="2">
        <f t="shared" si="0"/>
        <v>7</v>
      </c>
      <c r="E50" s="2" t="str">
        <f>_xlfn.XLOOKUP(VolumeByClient[[#This Row],[CLID]],GEOByClient[Mid],GEOByClient[GEOID])</f>
        <v>GEO1003</v>
      </c>
      <c r="F50" s="2" t="str">
        <f>INDEX(GEOByClient[GEOID],MATCH(VolumeByClient[[#This Row],[CLID]],GEOByClient[Right],0))</f>
        <v>GEO1003</v>
      </c>
      <c r="G50" s="2" t="str">
        <f>VLOOKUP(VolumeByClient[[#This Row],[Index Match Region ID]],GEONames[GEOID]:GEONames[GEONAME],2,FALSE)</f>
        <v>EMEA</v>
      </c>
      <c r="H50" s="2" t="str">
        <f>"Q"&amp;ROUNDUP(MONTH(VolumeByClient[[#This Row],[Date]])/3,0)&amp;" "&amp;YEAR(VolumeByClient[[#This Row],[Date]])</f>
        <v>Q1 2021</v>
      </c>
      <c r="I50" s="2" t="str">
        <f>VLOOKUP(VolumeByClient[[#This Row],[Date]],QuarterDates[],3,TRUE)</f>
        <v>Q1 2021</v>
      </c>
      <c r="J50" s="2" t="str">
        <f>VLOOKUP(VolumeByClient[[#This Row],[Date]],QuarterDates[],6,TRUE)</f>
        <v>2021 Q1</v>
      </c>
      <c r="K50" s="2" t="str">
        <f>_xlfn.XLOOKUP(VolumeByClient[[#This Row],[Year and Quarter]],QuarterDates[Year/Quarter],QuarterDates[Quarter2])</f>
        <v>Q1</v>
      </c>
      <c r="L50" s="2">
        <f>_xlfn.XLOOKUP(VolumeByClient[[#This Row],[Year and Quarter]],QuarterDates[Year/Quarter],QuarterDates[Year])</f>
        <v>2021</v>
      </c>
    </row>
    <row r="51" spans="1:12" x14ac:dyDescent="0.15">
      <c r="A51" s="3" t="s">
        <v>22</v>
      </c>
      <c r="B51" s="3">
        <v>44255</v>
      </c>
      <c r="C51" s="5">
        <v>750</v>
      </c>
      <c r="D51" s="2">
        <f t="shared" si="0"/>
        <v>7</v>
      </c>
      <c r="E51" s="2" t="str">
        <f>_xlfn.XLOOKUP(VolumeByClient[[#This Row],[CLID]],GEOByClient[Mid],GEOByClient[GEOID])</f>
        <v>GEO1003</v>
      </c>
      <c r="F51" s="2" t="str">
        <f>INDEX(GEOByClient[GEOID],MATCH(VolumeByClient[[#This Row],[CLID]],GEOByClient[Right],0))</f>
        <v>GEO1003</v>
      </c>
      <c r="G51" s="2" t="str">
        <f>VLOOKUP(VolumeByClient[[#This Row],[Index Match Region ID]],GEONames[GEOID]:GEONames[GEONAME],2,FALSE)</f>
        <v>EMEA</v>
      </c>
      <c r="H51" s="2" t="str">
        <f>"Q"&amp;ROUNDUP(MONTH(VolumeByClient[[#This Row],[Date]])/3,0)&amp;" "&amp;YEAR(VolumeByClient[[#This Row],[Date]])</f>
        <v>Q1 2021</v>
      </c>
      <c r="I51" s="2" t="str">
        <f>VLOOKUP(VolumeByClient[[#This Row],[Date]],QuarterDates[],3,TRUE)</f>
        <v>Q1 2021</v>
      </c>
      <c r="J51" s="2" t="str">
        <f>VLOOKUP(VolumeByClient[[#This Row],[Date]],QuarterDates[],6,TRUE)</f>
        <v>2021 Q1</v>
      </c>
      <c r="K51" s="2" t="str">
        <f>_xlfn.XLOOKUP(VolumeByClient[[#This Row],[Year and Quarter]],QuarterDates[Year/Quarter],QuarterDates[Quarter2])</f>
        <v>Q1</v>
      </c>
      <c r="L51" s="2">
        <f>_xlfn.XLOOKUP(VolumeByClient[[#This Row],[Year and Quarter]],QuarterDates[Year/Quarter],QuarterDates[Year])</f>
        <v>2021</v>
      </c>
    </row>
    <row r="52" spans="1:12" x14ac:dyDescent="0.15">
      <c r="A52" s="3" t="s">
        <v>22</v>
      </c>
      <c r="B52" s="3">
        <v>44227</v>
      </c>
      <c r="C52" s="5">
        <v>554</v>
      </c>
      <c r="D52" s="2">
        <f t="shared" si="0"/>
        <v>7</v>
      </c>
      <c r="E52" s="2" t="str">
        <f>_xlfn.XLOOKUP(VolumeByClient[[#This Row],[CLID]],GEOByClient[Mid],GEOByClient[GEOID])</f>
        <v>GEO1003</v>
      </c>
      <c r="F52" s="2" t="str">
        <f>INDEX(GEOByClient[GEOID],MATCH(VolumeByClient[[#This Row],[CLID]],GEOByClient[Right],0))</f>
        <v>GEO1003</v>
      </c>
      <c r="G52" s="2" t="str">
        <f>VLOOKUP(VolumeByClient[[#This Row],[Index Match Region ID]],GEONames[GEOID]:GEONames[GEONAME],2,FALSE)</f>
        <v>EMEA</v>
      </c>
      <c r="H52" s="2" t="str">
        <f>"Q"&amp;ROUNDUP(MONTH(VolumeByClient[[#This Row],[Date]])/3,0)&amp;" "&amp;YEAR(VolumeByClient[[#This Row],[Date]])</f>
        <v>Q1 2021</v>
      </c>
      <c r="I52" s="2" t="str">
        <f>VLOOKUP(VolumeByClient[[#This Row],[Date]],QuarterDates[],3,TRUE)</f>
        <v>Q1 2021</v>
      </c>
      <c r="J52" s="2" t="str">
        <f>VLOOKUP(VolumeByClient[[#This Row],[Date]],QuarterDates[],6,TRUE)</f>
        <v>2021 Q1</v>
      </c>
      <c r="K52" s="2" t="str">
        <f>_xlfn.XLOOKUP(VolumeByClient[[#This Row],[Year and Quarter]],QuarterDates[Year/Quarter],QuarterDates[Quarter2])</f>
        <v>Q1</v>
      </c>
      <c r="L52" s="2">
        <f>_xlfn.XLOOKUP(VolumeByClient[[#This Row],[Year and Quarter]],QuarterDates[Year/Quarter],QuarterDates[Year])</f>
        <v>2021</v>
      </c>
    </row>
    <row r="53" spans="1:12" x14ac:dyDescent="0.15">
      <c r="A53" s="3" t="s">
        <v>49</v>
      </c>
      <c r="B53" s="3">
        <v>44012</v>
      </c>
      <c r="C53" s="5">
        <v>1342</v>
      </c>
      <c r="D53" s="2">
        <f t="shared" si="0"/>
        <v>7</v>
      </c>
      <c r="E53" s="2" t="str">
        <f>_xlfn.XLOOKUP(VolumeByClient[[#This Row],[CLID]],GEOByClient[Mid],GEOByClient[GEOID])</f>
        <v>GEO1001</v>
      </c>
      <c r="F53" s="2" t="str">
        <f>INDEX(GEOByClient[GEOID],MATCH(VolumeByClient[[#This Row],[CLID]],GEOByClient[Right],0))</f>
        <v>GEO1001</v>
      </c>
      <c r="G53" s="2" t="str">
        <f>VLOOKUP(VolumeByClient[[#This Row],[Index Match Region ID]],GEONames[GEOID]:GEONames[GEONAME],2,FALSE)</f>
        <v>NAM</v>
      </c>
      <c r="H53" s="2" t="str">
        <f>"Q"&amp;ROUNDUP(MONTH(VolumeByClient[[#This Row],[Date]])/3,0)&amp;" "&amp;YEAR(VolumeByClient[[#This Row],[Date]])</f>
        <v>Q2 2020</v>
      </c>
      <c r="I53" s="2" t="str">
        <f>VLOOKUP(VolumeByClient[[#This Row],[Date]],QuarterDates[],3,TRUE)</f>
        <v>Q2 2020</v>
      </c>
      <c r="J53" s="2" t="str">
        <f>VLOOKUP(VolumeByClient[[#This Row],[Date]],QuarterDates[],6,TRUE)</f>
        <v>2020 Q2</v>
      </c>
      <c r="K53" s="2" t="str">
        <f>_xlfn.XLOOKUP(VolumeByClient[[#This Row],[Year and Quarter]],QuarterDates[Year/Quarter],QuarterDates[Quarter2])</f>
        <v>Q2</v>
      </c>
      <c r="L53" s="2">
        <f>_xlfn.XLOOKUP(VolumeByClient[[#This Row],[Year and Quarter]],QuarterDates[Year/Quarter],QuarterDates[Year])</f>
        <v>2020</v>
      </c>
    </row>
    <row r="54" spans="1:12" x14ac:dyDescent="0.15">
      <c r="A54" s="3" t="s">
        <v>49</v>
      </c>
      <c r="B54" s="3">
        <v>44043</v>
      </c>
      <c r="C54" s="5">
        <v>1526</v>
      </c>
      <c r="D54" s="2">
        <f t="shared" si="0"/>
        <v>7</v>
      </c>
      <c r="E54" s="2" t="str">
        <f>_xlfn.XLOOKUP(VolumeByClient[[#This Row],[CLID]],GEOByClient[Mid],GEOByClient[GEOID])</f>
        <v>GEO1001</v>
      </c>
      <c r="F54" s="2" t="str">
        <f>INDEX(GEOByClient[GEOID],MATCH(VolumeByClient[[#This Row],[CLID]],GEOByClient[Right],0))</f>
        <v>GEO1001</v>
      </c>
      <c r="G54" s="2" t="str">
        <f>VLOOKUP(VolumeByClient[[#This Row],[Index Match Region ID]],GEONames[GEOID]:GEONames[GEONAME],2,FALSE)</f>
        <v>NAM</v>
      </c>
      <c r="H54" s="2" t="str">
        <f>"Q"&amp;ROUNDUP(MONTH(VolumeByClient[[#This Row],[Date]])/3,0)&amp;" "&amp;YEAR(VolumeByClient[[#This Row],[Date]])</f>
        <v>Q3 2020</v>
      </c>
      <c r="I54" s="2" t="str">
        <f>VLOOKUP(VolumeByClient[[#This Row],[Date]],QuarterDates[],3,TRUE)</f>
        <v>Q3 2020</v>
      </c>
      <c r="J54" s="2" t="str">
        <f>VLOOKUP(VolumeByClient[[#This Row],[Date]],QuarterDates[],6,TRUE)</f>
        <v>2020 Q3</v>
      </c>
      <c r="K54" s="2" t="str">
        <f>_xlfn.XLOOKUP(VolumeByClient[[#This Row],[Year and Quarter]],QuarterDates[Year/Quarter],QuarterDates[Quarter2])</f>
        <v>Q3</v>
      </c>
      <c r="L54" s="2">
        <f>_xlfn.XLOOKUP(VolumeByClient[[#This Row],[Year and Quarter]],QuarterDates[Year/Quarter],QuarterDates[Year])</f>
        <v>2020</v>
      </c>
    </row>
    <row r="55" spans="1:12" x14ac:dyDescent="0.15">
      <c r="A55" s="3" t="s">
        <v>49</v>
      </c>
      <c r="B55" s="3">
        <v>44074</v>
      </c>
      <c r="C55" s="5">
        <v>958</v>
      </c>
      <c r="D55" s="2">
        <f t="shared" si="0"/>
        <v>7</v>
      </c>
      <c r="E55" s="2" t="str">
        <f>_xlfn.XLOOKUP(VolumeByClient[[#This Row],[CLID]],GEOByClient[Mid],GEOByClient[GEOID])</f>
        <v>GEO1001</v>
      </c>
      <c r="F55" s="2" t="str">
        <f>INDEX(GEOByClient[GEOID],MATCH(VolumeByClient[[#This Row],[CLID]],GEOByClient[Right],0))</f>
        <v>GEO1001</v>
      </c>
      <c r="G55" s="2" t="str">
        <f>VLOOKUP(VolumeByClient[[#This Row],[Index Match Region ID]],GEONames[GEOID]:GEONames[GEONAME],2,FALSE)</f>
        <v>NAM</v>
      </c>
      <c r="H55" s="2" t="str">
        <f>"Q"&amp;ROUNDUP(MONTH(VolumeByClient[[#This Row],[Date]])/3,0)&amp;" "&amp;YEAR(VolumeByClient[[#This Row],[Date]])</f>
        <v>Q3 2020</v>
      </c>
      <c r="I55" s="2" t="str">
        <f>VLOOKUP(VolumeByClient[[#This Row],[Date]],QuarterDates[],3,TRUE)</f>
        <v>Q3 2020</v>
      </c>
      <c r="J55" s="2" t="str">
        <f>VLOOKUP(VolumeByClient[[#This Row],[Date]],QuarterDates[],6,TRUE)</f>
        <v>2020 Q3</v>
      </c>
      <c r="K55" s="2" t="str">
        <f>_xlfn.XLOOKUP(VolumeByClient[[#This Row],[Year and Quarter]],QuarterDates[Year/Quarter],QuarterDates[Quarter2])</f>
        <v>Q3</v>
      </c>
      <c r="L55" s="2">
        <f>_xlfn.XLOOKUP(VolumeByClient[[#This Row],[Year and Quarter]],QuarterDates[Year/Quarter],QuarterDates[Year])</f>
        <v>2020</v>
      </c>
    </row>
    <row r="56" spans="1:12" x14ac:dyDescent="0.15">
      <c r="A56" s="3" t="s">
        <v>49</v>
      </c>
      <c r="B56" s="3">
        <v>44104</v>
      </c>
      <c r="C56" s="5">
        <v>1340</v>
      </c>
      <c r="D56" s="2">
        <f t="shared" si="0"/>
        <v>7</v>
      </c>
      <c r="E56" s="2" t="str">
        <f>_xlfn.XLOOKUP(VolumeByClient[[#This Row],[CLID]],GEOByClient[Mid],GEOByClient[GEOID])</f>
        <v>GEO1001</v>
      </c>
      <c r="F56" s="2" t="str">
        <f>INDEX(GEOByClient[GEOID],MATCH(VolumeByClient[[#This Row],[CLID]],GEOByClient[Right],0))</f>
        <v>GEO1001</v>
      </c>
      <c r="G56" s="2" t="str">
        <f>VLOOKUP(VolumeByClient[[#This Row],[Index Match Region ID]],GEONames[GEOID]:GEONames[GEONAME],2,FALSE)</f>
        <v>NAM</v>
      </c>
      <c r="H56" s="2" t="str">
        <f>"Q"&amp;ROUNDUP(MONTH(VolumeByClient[[#This Row],[Date]])/3,0)&amp;" "&amp;YEAR(VolumeByClient[[#This Row],[Date]])</f>
        <v>Q3 2020</v>
      </c>
      <c r="I56" s="2" t="str">
        <f>VLOOKUP(VolumeByClient[[#This Row],[Date]],QuarterDates[],3,TRUE)</f>
        <v>Q3 2020</v>
      </c>
      <c r="J56" s="2" t="str">
        <f>VLOOKUP(VolumeByClient[[#This Row],[Date]],QuarterDates[],6,TRUE)</f>
        <v>2020 Q3</v>
      </c>
      <c r="K56" s="2" t="str">
        <f>_xlfn.XLOOKUP(VolumeByClient[[#This Row],[Year and Quarter]],QuarterDates[Year/Quarter],QuarterDates[Quarter2])</f>
        <v>Q3</v>
      </c>
      <c r="L56" s="2">
        <f>_xlfn.XLOOKUP(VolumeByClient[[#This Row],[Year and Quarter]],QuarterDates[Year/Quarter],QuarterDates[Year])</f>
        <v>2020</v>
      </c>
    </row>
    <row r="57" spans="1:12" x14ac:dyDescent="0.15">
      <c r="A57" s="3" t="s">
        <v>49</v>
      </c>
      <c r="B57" s="3">
        <v>44135</v>
      </c>
      <c r="C57" s="5">
        <v>1150</v>
      </c>
      <c r="D57" s="2">
        <f t="shared" si="0"/>
        <v>7</v>
      </c>
      <c r="E57" s="2" t="str">
        <f>_xlfn.XLOOKUP(VolumeByClient[[#This Row],[CLID]],GEOByClient[Mid],GEOByClient[GEOID])</f>
        <v>GEO1001</v>
      </c>
      <c r="F57" s="2" t="str">
        <f>INDEX(GEOByClient[GEOID],MATCH(VolumeByClient[[#This Row],[CLID]],GEOByClient[Right],0))</f>
        <v>GEO1001</v>
      </c>
      <c r="G57" s="2" t="str">
        <f>VLOOKUP(VolumeByClient[[#This Row],[Index Match Region ID]],GEONames[GEOID]:GEONames[GEONAME],2,FALSE)</f>
        <v>NAM</v>
      </c>
      <c r="H57" s="2" t="str">
        <f>"Q"&amp;ROUNDUP(MONTH(VolumeByClient[[#This Row],[Date]])/3,0)&amp;" "&amp;YEAR(VolumeByClient[[#This Row],[Date]])</f>
        <v>Q4 2020</v>
      </c>
      <c r="I57" s="2" t="str">
        <f>VLOOKUP(VolumeByClient[[#This Row],[Date]],QuarterDates[],3,TRUE)</f>
        <v>Q4 2020</v>
      </c>
      <c r="J57" s="2" t="str">
        <f>VLOOKUP(VolumeByClient[[#This Row],[Date]],QuarterDates[],6,TRUE)</f>
        <v>2020 Q4</v>
      </c>
      <c r="K57" s="2" t="str">
        <f>_xlfn.XLOOKUP(VolumeByClient[[#This Row],[Year and Quarter]],QuarterDates[Year/Quarter],QuarterDates[Quarter2])</f>
        <v>Q4</v>
      </c>
      <c r="L57" s="2">
        <f>_xlfn.XLOOKUP(VolumeByClient[[#This Row],[Year and Quarter]],QuarterDates[Year/Quarter],QuarterDates[Year])</f>
        <v>2020</v>
      </c>
    </row>
    <row r="58" spans="1:12" x14ac:dyDescent="0.15">
      <c r="A58" s="3" t="s">
        <v>49</v>
      </c>
      <c r="B58" s="3">
        <v>44165</v>
      </c>
      <c r="C58" s="5">
        <v>1721</v>
      </c>
      <c r="D58" s="2">
        <f t="shared" si="0"/>
        <v>7</v>
      </c>
      <c r="E58" s="2" t="str">
        <f>_xlfn.XLOOKUP(VolumeByClient[[#This Row],[CLID]],GEOByClient[Mid],GEOByClient[GEOID])</f>
        <v>GEO1001</v>
      </c>
      <c r="F58" s="2" t="str">
        <f>INDEX(GEOByClient[GEOID],MATCH(VolumeByClient[[#This Row],[CLID]],GEOByClient[Right],0))</f>
        <v>GEO1001</v>
      </c>
      <c r="G58" s="2" t="str">
        <f>VLOOKUP(VolumeByClient[[#This Row],[Index Match Region ID]],GEONames[GEOID]:GEONames[GEONAME],2,FALSE)</f>
        <v>NAM</v>
      </c>
      <c r="H58" s="2" t="str">
        <f>"Q"&amp;ROUNDUP(MONTH(VolumeByClient[[#This Row],[Date]])/3,0)&amp;" "&amp;YEAR(VolumeByClient[[#This Row],[Date]])</f>
        <v>Q4 2020</v>
      </c>
      <c r="I58" s="2" t="str">
        <f>VLOOKUP(VolumeByClient[[#This Row],[Date]],QuarterDates[],3,TRUE)</f>
        <v>Q4 2020</v>
      </c>
      <c r="J58" s="2" t="str">
        <f>VLOOKUP(VolumeByClient[[#This Row],[Date]],QuarterDates[],6,TRUE)</f>
        <v>2020 Q4</v>
      </c>
      <c r="K58" s="2" t="str">
        <f>_xlfn.XLOOKUP(VolumeByClient[[#This Row],[Year and Quarter]],QuarterDates[Year/Quarter],QuarterDates[Quarter2])</f>
        <v>Q4</v>
      </c>
      <c r="L58" s="2">
        <f>_xlfn.XLOOKUP(VolumeByClient[[#This Row],[Year and Quarter]],QuarterDates[Year/Quarter],QuarterDates[Year])</f>
        <v>2020</v>
      </c>
    </row>
    <row r="59" spans="1:12" x14ac:dyDescent="0.15">
      <c r="A59" s="3" t="s">
        <v>49</v>
      </c>
      <c r="B59" s="3">
        <v>44196</v>
      </c>
      <c r="C59" s="5">
        <v>1342</v>
      </c>
      <c r="D59" s="2">
        <f t="shared" si="0"/>
        <v>7</v>
      </c>
      <c r="E59" s="2" t="str">
        <f>_xlfn.XLOOKUP(VolumeByClient[[#This Row],[CLID]],GEOByClient[Mid],GEOByClient[GEOID])</f>
        <v>GEO1001</v>
      </c>
      <c r="F59" s="2" t="str">
        <f>INDEX(GEOByClient[GEOID],MATCH(VolumeByClient[[#This Row],[CLID]],GEOByClient[Right],0))</f>
        <v>GEO1001</v>
      </c>
      <c r="G59" s="2" t="str">
        <f>VLOOKUP(VolumeByClient[[#This Row],[Index Match Region ID]],GEONames[GEOID]:GEONames[GEONAME],2,FALSE)</f>
        <v>NAM</v>
      </c>
      <c r="H59" s="2" t="str">
        <f>"Q"&amp;ROUNDUP(MONTH(VolumeByClient[[#This Row],[Date]])/3,0)&amp;" "&amp;YEAR(VolumeByClient[[#This Row],[Date]])</f>
        <v>Q4 2020</v>
      </c>
      <c r="I59" s="2" t="str">
        <f>VLOOKUP(VolumeByClient[[#This Row],[Date]],QuarterDates[],3,TRUE)</f>
        <v>Q4 2020</v>
      </c>
      <c r="J59" s="2" t="str">
        <f>VLOOKUP(VolumeByClient[[#This Row],[Date]],QuarterDates[],6,TRUE)</f>
        <v>2020 Q4</v>
      </c>
      <c r="K59" s="2" t="str">
        <f>_xlfn.XLOOKUP(VolumeByClient[[#This Row],[Year and Quarter]],QuarterDates[Year/Quarter],QuarterDates[Quarter2])</f>
        <v>Q4</v>
      </c>
      <c r="L59" s="2">
        <f>_xlfn.XLOOKUP(VolumeByClient[[#This Row],[Year and Quarter]],QuarterDates[Year/Quarter],QuarterDates[Year])</f>
        <v>2020</v>
      </c>
    </row>
    <row r="60" spans="1:12" x14ac:dyDescent="0.15">
      <c r="A60" s="3" t="s">
        <v>49</v>
      </c>
      <c r="B60" s="3">
        <v>44377</v>
      </c>
      <c r="C60" s="5">
        <v>1325</v>
      </c>
      <c r="D60" s="2">
        <f t="shared" si="0"/>
        <v>7</v>
      </c>
      <c r="E60" s="2" t="str">
        <f>_xlfn.XLOOKUP(VolumeByClient[[#This Row],[CLID]],GEOByClient[Mid],GEOByClient[GEOID])</f>
        <v>GEO1001</v>
      </c>
      <c r="F60" s="2" t="str">
        <f>INDEX(GEOByClient[GEOID],MATCH(VolumeByClient[[#This Row],[CLID]],GEOByClient[Right],0))</f>
        <v>GEO1001</v>
      </c>
      <c r="G60" s="2" t="str">
        <f>VLOOKUP(VolumeByClient[[#This Row],[Index Match Region ID]],GEONames[GEOID]:GEONames[GEONAME],2,FALSE)</f>
        <v>NAM</v>
      </c>
      <c r="H60" s="2" t="str">
        <f>"Q"&amp;ROUNDUP(MONTH(VolumeByClient[[#This Row],[Date]])/3,0)&amp;" "&amp;YEAR(VolumeByClient[[#This Row],[Date]])</f>
        <v>Q2 2021</v>
      </c>
      <c r="I60" s="2" t="str">
        <f>VLOOKUP(VolumeByClient[[#This Row],[Date]],QuarterDates[],3,TRUE)</f>
        <v>Q2 2021</v>
      </c>
      <c r="J60" s="2" t="str">
        <f>VLOOKUP(VolumeByClient[[#This Row],[Date]],QuarterDates[],6,TRUE)</f>
        <v>2021 Q2</v>
      </c>
      <c r="K60" s="2" t="str">
        <f>_xlfn.XLOOKUP(VolumeByClient[[#This Row],[Year and Quarter]],QuarterDates[Year/Quarter],QuarterDates[Quarter2])</f>
        <v>Q2</v>
      </c>
      <c r="L60" s="2">
        <f>_xlfn.XLOOKUP(VolumeByClient[[#This Row],[Year and Quarter]],QuarterDates[Year/Quarter],QuarterDates[Year])</f>
        <v>2021</v>
      </c>
    </row>
    <row r="61" spans="1:12" x14ac:dyDescent="0.15">
      <c r="A61" s="3" t="s">
        <v>49</v>
      </c>
      <c r="B61" s="3">
        <v>44347</v>
      </c>
      <c r="C61" s="5">
        <v>2403</v>
      </c>
      <c r="D61" s="2">
        <f t="shared" si="0"/>
        <v>7</v>
      </c>
      <c r="E61" s="2" t="str">
        <f>_xlfn.XLOOKUP(VolumeByClient[[#This Row],[CLID]],GEOByClient[Mid],GEOByClient[GEOID])</f>
        <v>GEO1001</v>
      </c>
      <c r="F61" s="2" t="str">
        <f>INDEX(GEOByClient[GEOID],MATCH(VolumeByClient[[#This Row],[CLID]],GEOByClient[Right],0))</f>
        <v>GEO1001</v>
      </c>
      <c r="G61" s="2" t="str">
        <f>VLOOKUP(VolumeByClient[[#This Row],[Index Match Region ID]],GEONames[GEOID]:GEONames[GEONAME],2,FALSE)</f>
        <v>NAM</v>
      </c>
      <c r="H61" s="2" t="str">
        <f>"Q"&amp;ROUNDUP(MONTH(VolumeByClient[[#This Row],[Date]])/3,0)&amp;" "&amp;YEAR(VolumeByClient[[#This Row],[Date]])</f>
        <v>Q2 2021</v>
      </c>
      <c r="I61" s="2" t="str">
        <f>VLOOKUP(VolumeByClient[[#This Row],[Date]],QuarterDates[],3,TRUE)</f>
        <v>Q2 2021</v>
      </c>
      <c r="J61" s="2" t="str">
        <f>VLOOKUP(VolumeByClient[[#This Row],[Date]],QuarterDates[],6,TRUE)</f>
        <v>2021 Q2</v>
      </c>
      <c r="K61" s="2" t="str">
        <f>_xlfn.XLOOKUP(VolumeByClient[[#This Row],[Year and Quarter]],QuarterDates[Year/Quarter],QuarterDates[Quarter2])</f>
        <v>Q2</v>
      </c>
      <c r="L61" s="2">
        <f>_xlfn.XLOOKUP(VolumeByClient[[#This Row],[Year and Quarter]],QuarterDates[Year/Quarter],QuarterDates[Year])</f>
        <v>2021</v>
      </c>
    </row>
    <row r="62" spans="1:12" x14ac:dyDescent="0.15">
      <c r="A62" s="3" t="s">
        <v>49</v>
      </c>
      <c r="B62" s="3">
        <v>44316</v>
      </c>
      <c r="C62" s="5">
        <v>2089</v>
      </c>
      <c r="D62" s="2">
        <f t="shared" si="0"/>
        <v>7</v>
      </c>
      <c r="E62" s="2" t="str">
        <f>_xlfn.XLOOKUP(VolumeByClient[[#This Row],[CLID]],GEOByClient[Mid],GEOByClient[GEOID])</f>
        <v>GEO1001</v>
      </c>
      <c r="F62" s="2" t="str">
        <f>INDEX(GEOByClient[GEOID],MATCH(VolumeByClient[[#This Row],[CLID]],GEOByClient[Right],0))</f>
        <v>GEO1001</v>
      </c>
      <c r="G62" s="2" t="str">
        <f>VLOOKUP(VolumeByClient[[#This Row],[Index Match Region ID]],GEONames[GEOID]:GEONames[GEONAME],2,FALSE)</f>
        <v>NAM</v>
      </c>
      <c r="H62" s="2" t="str">
        <f>"Q"&amp;ROUNDUP(MONTH(VolumeByClient[[#This Row],[Date]])/3,0)&amp;" "&amp;YEAR(VolumeByClient[[#This Row],[Date]])</f>
        <v>Q2 2021</v>
      </c>
      <c r="I62" s="2" t="str">
        <f>VLOOKUP(VolumeByClient[[#This Row],[Date]],QuarterDates[],3,TRUE)</f>
        <v>Q2 2021</v>
      </c>
      <c r="J62" s="2" t="str">
        <f>VLOOKUP(VolumeByClient[[#This Row],[Date]],QuarterDates[],6,TRUE)</f>
        <v>2021 Q2</v>
      </c>
      <c r="K62" s="2" t="str">
        <f>_xlfn.XLOOKUP(VolumeByClient[[#This Row],[Year and Quarter]],QuarterDates[Year/Quarter],QuarterDates[Quarter2])</f>
        <v>Q2</v>
      </c>
      <c r="L62" s="2">
        <f>_xlfn.XLOOKUP(VolumeByClient[[#This Row],[Year and Quarter]],QuarterDates[Year/Quarter],QuarterDates[Year])</f>
        <v>2021</v>
      </c>
    </row>
    <row r="63" spans="1:12" x14ac:dyDescent="0.15">
      <c r="A63" s="3" t="s">
        <v>49</v>
      </c>
      <c r="B63" s="3">
        <v>44286</v>
      </c>
      <c r="C63" s="5">
        <v>2185</v>
      </c>
      <c r="D63" s="2">
        <f t="shared" si="0"/>
        <v>7</v>
      </c>
      <c r="E63" s="2" t="str">
        <f>_xlfn.XLOOKUP(VolumeByClient[[#This Row],[CLID]],GEOByClient[Mid],GEOByClient[GEOID])</f>
        <v>GEO1001</v>
      </c>
      <c r="F63" s="2" t="str">
        <f>INDEX(GEOByClient[GEOID],MATCH(VolumeByClient[[#This Row],[CLID]],GEOByClient[Right],0))</f>
        <v>GEO1001</v>
      </c>
      <c r="G63" s="2" t="str">
        <f>VLOOKUP(VolumeByClient[[#This Row],[Index Match Region ID]],GEONames[GEOID]:GEONames[GEONAME],2,FALSE)</f>
        <v>NAM</v>
      </c>
      <c r="H63" s="2" t="str">
        <f>"Q"&amp;ROUNDUP(MONTH(VolumeByClient[[#This Row],[Date]])/3,0)&amp;" "&amp;YEAR(VolumeByClient[[#This Row],[Date]])</f>
        <v>Q1 2021</v>
      </c>
      <c r="I63" s="2" t="str">
        <f>VLOOKUP(VolumeByClient[[#This Row],[Date]],QuarterDates[],3,TRUE)</f>
        <v>Q1 2021</v>
      </c>
      <c r="J63" s="2" t="str">
        <f>VLOOKUP(VolumeByClient[[#This Row],[Date]],QuarterDates[],6,TRUE)</f>
        <v>2021 Q1</v>
      </c>
      <c r="K63" s="2" t="str">
        <f>_xlfn.XLOOKUP(VolumeByClient[[#This Row],[Year and Quarter]],QuarterDates[Year/Quarter],QuarterDates[Quarter2])</f>
        <v>Q1</v>
      </c>
      <c r="L63" s="2">
        <f>_xlfn.XLOOKUP(VolumeByClient[[#This Row],[Year and Quarter]],QuarterDates[Year/Quarter],QuarterDates[Year])</f>
        <v>2021</v>
      </c>
    </row>
    <row r="64" spans="1:12" x14ac:dyDescent="0.15">
      <c r="A64" s="3" t="s">
        <v>49</v>
      </c>
      <c r="B64" s="3">
        <v>44255</v>
      </c>
      <c r="C64" s="5">
        <v>1542</v>
      </c>
      <c r="D64" s="2">
        <f t="shared" si="0"/>
        <v>7</v>
      </c>
      <c r="E64" s="2" t="str">
        <f>_xlfn.XLOOKUP(VolumeByClient[[#This Row],[CLID]],GEOByClient[Mid],GEOByClient[GEOID])</f>
        <v>GEO1001</v>
      </c>
      <c r="F64" s="2" t="str">
        <f>INDEX(GEOByClient[GEOID],MATCH(VolumeByClient[[#This Row],[CLID]],GEOByClient[Right],0))</f>
        <v>GEO1001</v>
      </c>
      <c r="G64" s="2" t="str">
        <f>VLOOKUP(VolumeByClient[[#This Row],[Index Match Region ID]],GEONames[GEOID]:GEONames[GEONAME],2,FALSE)</f>
        <v>NAM</v>
      </c>
      <c r="H64" s="2" t="str">
        <f>"Q"&amp;ROUNDUP(MONTH(VolumeByClient[[#This Row],[Date]])/3,0)&amp;" "&amp;YEAR(VolumeByClient[[#This Row],[Date]])</f>
        <v>Q1 2021</v>
      </c>
      <c r="I64" s="2" t="str">
        <f>VLOOKUP(VolumeByClient[[#This Row],[Date]],QuarterDates[],3,TRUE)</f>
        <v>Q1 2021</v>
      </c>
      <c r="J64" s="2" t="str">
        <f>VLOOKUP(VolumeByClient[[#This Row],[Date]],QuarterDates[],6,TRUE)</f>
        <v>2021 Q1</v>
      </c>
      <c r="K64" s="2" t="str">
        <f>_xlfn.XLOOKUP(VolumeByClient[[#This Row],[Year and Quarter]],QuarterDates[Year/Quarter],QuarterDates[Quarter2])</f>
        <v>Q1</v>
      </c>
      <c r="L64" s="2">
        <f>_xlfn.XLOOKUP(VolumeByClient[[#This Row],[Year and Quarter]],QuarterDates[Year/Quarter],QuarterDates[Year])</f>
        <v>2021</v>
      </c>
    </row>
    <row r="65" spans="1:12" x14ac:dyDescent="0.15">
      <c r="A65" s="3" t="s">
        <v>49</v>
      </c>
      <c r="B65" s="3">
        <v>44227</v>
      </c>
      <c r="C65" s="5">
        <v>1804</v>
      </c>
      <c r="D65" s="2">
        <f t="shared" si="0"/>
        <v>7</v>
      </c>
      <c r="E65" s="2" t="str">
        <f>_xlfn.XLOOKUP(VolumeByClient[[#This Row],[CLID]],GEOByClient[Mid],GEOByClient[GEOID])</f>
        <v>GEO1001</v>
      </c>
      <c r="F65" s="2" t="str">
        <f>INDEX(GEOByClient[GEOID],MATCH(VolumeByClient[[#This Row],[CLID]],GEOByClient[Right],0))</f>
        <v>GEO1001</v>
      </c>
      <c r="G65" s="2" t="str">
        <f>VLOOKUP(VolumeByClient[[#This Row],[Index Match Region ID]],GEONames[GEOID]:GEONames[GEONAME],2,FALSE)</f>
        <v>NAM</v>
      </c>
      <c r="H65" s="2" t="str">
        <f>"Q"&amp;ROUNDUP(MONTH(VolumeByClient[[#This Row],[Date]])/3,0)&amp;" "&amp;YEAR(VolumeByClient[[#This Row],[Date]])</f>
        <v>Q1 2021</v>
      </c>
      <c r="I65" s="2" t="str">
        <f>VLOOKUP(VolumeByClient[[#This Row],[Date]],QuarterDates[],3,TRUE)</f>
        <v>Q1 2021</v>
      </c>
      <c r="J65" s="2" t="str">
        <f>VLOOKUP(VolumeByClient[[#This Row],[Date]],QuarterDates[],6,TRUE)</f>
        <v>2021 Q1</v>
      </c>
      <c r="K65" s="2" t="str">
        <f>_xlfn.XLOOKUP(VolumeByClient[[#This Row],[Year and Quarter]],QuarterDates[Year/Quarter],QuarterDates[Quarter2])</f>
        <v>Q1</v>
      </c>
      <c r="L65" s="2">
        <f>_xlfn.XLOOKUP(VolumeByClient[[#This Row],[Year and Quarter]],QuarterDates[Year/Quarter],QuarterDates[Year])</f>
        <v>2021</v>
      </c>
    </row>
    <row r="66" spans="1:12" x14ac:dyDescent="0.15">
      <c r="A66" s="3" t="s">
        <v>35</v>
      </c>
      <c r="B66" s="3">
        <v>43861</v>
      </c>
      <c r="C66" s="5">
        <v>12887</v>
      </c>
      <c r="D66" s="2">
        <f t="shared" ref="D66:D129" si="1">LEN(A66)</f>
        <v>7</v>
      </c>
      <c r="E66" s="2" t="str">
        <f>_xlfn.XLOOKUP(VolumeByClient[[#This Row],[CLID]],GEOByClient[Mid],GEOByClient[GEOID])</f>
        <v>GEO1001</v>
      </c>
      <c r="F66" s="2" t="str">
        <f>INDEX(GEOByClient[GEOID],MATCH(VolumeByClient[[#This Row],[CLID]],GEOByClient[Right],0))</f>
        <v>GEO1001</v>
      </c>
      <c r="G66" s="2" t="str">
        <f>VLOOKUP(VolumeByClient[[#This Row],[Index Match Region ID]],GEONames[GEOID]:GEONames[GEONAME],2,FALSE)</f>
        <v>NAM</v>
      </c>
      <c r="H66" s="2" t="str">
        <f>"Q"&amp;ROUNDUP(MONTH(VolumeByClient[[#This Row],[Date]])/3,0)&amp;" "&amp;YEAR(VolumeByClient[[#This Row],[Date]])</f>
        <v>Q1 2020</v>
      </c>
      <c r="I66" s="2" t="str">
        <f>VLOOKUP(VolumeByClient[[#This Row],[Date]],QuarterDates[],3,TRUE)</f>
        <v>Q1 2020</v>
      </c>
      <c r="J66" s="2" t="str">
        <f>VLOOKUP(VolumeByClient[[#This Row],[Date]],QuarterDates[],6,TRUE)</f>
        <v>2020 Q1</v>
      </c>
      <c r="K66" s="2" t="str">
        <f>_xlfn.XLOOKUP(VolumeByClient[[#This Row],[Year and Quarter]],QuarterDates[Year/Quarter],QuarterDates[Quarter2])</f>
        <v>Q1</v>
      </c>
      <c r="L66" s="2">
        <f>_xlfn.XLOOKUP(VolumeByClient[[#This Row],[Year and Quarter]],QuarterDates[Year/Quarter],QuarterDates[Year])</f>
        <v>2020</v>
      </c>
    </row>
    <row r="67" spans="1:12" x14ac:dyDescent="0.15">
      <c r="A67" s="3" t="s">
        <v>35</v>
      </c>
      <c r="B67" s="3">
        <v>43890</v>
      </c>
      <c r="C67" s="5">
        <v>18411</v>
      </c>
      <c r="D67" s="2">
        <f t="shared" si="1"/>
        <v>7</v>
      </c>
      <c r="E67" s="2" t="str">
        <f>_xlfn.XLOOKUP(VolumeByClient[[#This Row],[CLID]],GEOByClient[Mid],GEOByClient[GEOID])</f>
        <v>GEO1001</v>
      </c>
      <c r="F67" s="2" t="str">
        <f>INDEX(GEOByClient[GEOID],MATCH(VolumeByClient[[#This Row],[CLID]],GEOByClient[Right],0))</f>
        <v>GEO1001</v>
      </c>
      <c r="G67" s="2" t="str">
        <f>VLOOKUP(VolumeByClient[[#This Row],[Index Match Region ID]],GEONames[GEOID]:GEONames[GEONAME],2,FALSE)</f>
        <v>NAM</v>
      </c>
      <c r="H67" s="2" t="str">
        <f>"Q"&amp;ROUNDUP(MONTH(VolumeByClient[[#This Row],[Date]])/3,0)&amp;" "&amp;YEAR(VolumeByClient[[#This Row],[Date]])</f>
        <v>Q1 2020</v>
      </c>
      <c r="I67" s="2" t="str">
        <f>VLOOKUP(VolumeByClient[[#This Row],[Date]],QuarterDates[],3,TRUE)</f>
        <v>Q1 2020</v>
      </c>
      <c r="J67" s="2" t="str">
        <f>VLOOKUP(VolumeByClient[[#This Row],[Date]],QuarterDates[],6,TRUE)</f>
        <v>2020 Q1</v>
      </c>
      <c r="K67" s="2" t="str">
        <f>_xlfn.XLOOKUP(VolumeByClient[[#This Row],[Year and Quarter]],QuarterDates[Year/Quarter],QuarterDates[Quarter2])</f>
        <v>Q1</v>
      </c>
      <c r="L67" s="2">
        <f>_xlfn.XLOOKUP(VolumeByClient[[#This Row],[Year and Quarter]],QuarterDates[Year/Quarter],QuarterDates[Year])</f>
        <v>2020</v>
      </c>
    </row>
    <row r="68" spans="1:12" x14ac:dyDescent="0.15">
      <c r="A68" s="3" t="s">
        <v>35</v>
      </c>
      <c r="B68" s="3">
        <v>43921</v>
      </c>
      <c r="C68" s="5">
        <v>16571</v>
      </c>
      <c r="D68" s="2">
        <f t="shared" si="1"/>
        <v>7</v>
      </c>
      <c r="E68" s="2" t="str">
        <f>_xlfn.XLOOKUP(VolumeByClient[[#This Row],[CLID]],GEOByClient[Mid],GEOByClient[GEOID])</f>
        <v>GEO1001</v>
      </c>
      <c r="F68" s="2" t="str">
        <f>INDEX(GEOByClient[GEOID],MATCH(VolumeByClient[[#This Row],[CLID]],GEOByClient[Right],0))</f>
        <v>GEO1001</v>
      </c>
      <c r="G68" s="2" t="str">
        <f>VLOOKUP(VolumeByClient[[#This Row],[Index Match Region ID]],GEONames[GEOID]:GEONames[GEONAME],2,FALSE)</f>
        <v>NAM</v>
      </c>
      <c r="H68" s="2" t="str">
        <f>"Q"&amp;ROUNDUP(MONTH(VolumeByClient[[#This Row],[Date]])/3,0)&amp;" "&amp;YEAR(VolumeByClient[[#This Row],[Date]])</f>
        <v>Q1 2020</v>
      </c>
      <c r="I68" s="2" t="str">
        <f>VLOOKUP(VolumeByClient[[#This Row],[Date]],QuarterDates[],3,TRUE)</f>
        <v>Q1 2020</v>
      </c>
      <c r="J68" s="2" t="str">
        <f>VLOOKUP(VolumeByClient[[#This Row],[Date]],QuarterDates[],6,TRUE)</f>
        <v>2020 Q1</v>
      </c>
      <c r="K68" s="2" t="str">
        <f>_xlfn.XLOOKUP(VolumeByClient[[#This Row],[Year and Quarter]],QuarterDates[Year/Quarter],QuarterDates[Quarter2])</f>
        <v>Q1</v>
      </c>
      <c r="L68" s="2">
        <f>_xlfn.XLOOKUP(VolumeByClient[[#This Row],[Year and Quarter]],QuarterDates[Year/Quarter],QuarterDates[Year])</f>
        <v>2020</v>
      </c>
    </row>
    <row r="69" spans="1:12" x14ac:dyDescent="0.15">
      <c r="A69" s="3" t="s">
        <v>35</v>
      </c>
      <c r="B69" s="3">
        <v>43951</v>
      </c>
      <c r="C69" s="5">
        <v>23929</v>
      </c>
      <c r="D69" s="2">
        <f t="shared" si="1"/>
        <v>7</v>
      </c>
      <c r="E69" s="2" t="str">
        <f>_xlfn.XLOOKUP(VolumeByClient[[#This Row],[CLID]],GEOByClient[Mid],GEOByClient[GEOID])</f>
        <v>GEO1001</v>
      </c>
      <c r="F69" s="2" t="str">
        <f>INDEX(GEOByClient[GEOID],MATCH(VolumeByClient[[#This Row],[CLID]],GEOByClient[Right],0))</f>
        <v>GEO1001</v>
      </c>
      <c r="G69" s="2" t="str">
        <f>VLOOKUP(VolumeByClient[[#This Row],[Index Match Region ID]],GEONames[GEOID]:GEONames[GEONAME],2,FALSE)</f>
        <v>NAM</v>
      </c>
      <c r="H69" s="2" t="str">
        <f>"Q"&amp;ROUNDUP(MONTH(VolumeByClient[[#This Row],[Date]])/3,0)&amp;" "&amp;YEAR(VolumeByClient[[#This Row],[Date]])</f>
        <v>Q2 2020</v>
      </c>
      <c r="I69" s="2" t="str">
        <f>VLOOKUP(VolumeByClient[[#This Row],[Date]],QuarterDates[],3,TRUE)</f>
        <v>Q2 2020</v>
      </c>
      <c r="J69" s="2" t="str">
        <f>VLOOKUP(VolumeByClient[[#This Row],[Date]],QuarterDates[],6,TRUE)</f>
        <v>2020 Q2</v>
      </c>
      <c r="K69" s="2" t="str">
        <f>_xlfn.XLOOKUP(VolumeByClient[[#This Row],[Year and Quarter]],QuarterDates[Year/Quarter],QuarterDates[Quarter2])</f>
        <v>Q2</v>
      </c>
      <c r="L69" s="2">
        <f>_xlfn.XLOOKUP(VolumeByClient[[#This Row],[Year and Quarter]],QuarterDates[Year/Quarter],QuarterDates[Year])</f>
        <v>2020</v>
      </c>
    </row>
    <row r="70" spans="1:12" x14ac:dyDescent="0.15">
      <c r="A70" s="3" t="s">
        <v>35</v>
      </c>
      <c r="B70" s="3">
        <v>43982</v>
      </c>
      <c r="C70" s="5">
        <v>18409</v>
      </c>
      <c r="D70" s="2">
        <f t="shared" si="1"/>
        <v>7</v>
      </c>
      <c r="E70" s="2" t="str">
        <f>_xlfn.XLOOKUP(VolumeByClient[[#This Row],[CLID]],GEOByClient[Mid],GEOByClient[GEOID])</f>
        <v>GEO1001</v>
      </c>
      <c r="F70" s="2" t="str">
        <f>INDEX(GEOByClient[GEOID],MATCH(VolumeByClient[[#This Row],[CLID]],GEOByClient[Right],0))</f>
        <v>GEO1001</v>
      </c>
      <c r="G70" s="2" t="str">
        <f>VLOOKUP(VolumeByClient[[#This Row],[Index Match Region ID]],GEONames[GEOID]:GEONames[GEONAME],2,FALSE)</f>
        <v>NAM</v>
      </c>
      <c r="H70" s="2" t="str">
        <f>"Q"&amp;ROUNDUP(MONTH(VolumeByClient[[#This Row],[Date]])/3,0)&amp;" "&amp;YEAR(VolumeByClient[[#This Row],[Date]])</f>
        <v>Q2 2020</v>
      </c>
      <c r="I70" s="2" t="str">
        <f>VLOOKUP(VolumeByClient[[#This Row],[Date]],QuarterDates[],3,TRUE)</f>
        <v>Q2 2020</v>
      </c>
      <c r="J70" s="2" t="str">
        <f>VLOOKUP(VolumeByClient[[#This Row],[Date]],QuarterDates[],6,TRUE)</f>
        <v>2020 Q2</v>
      </c>
      <c r="K70" s="2" t="str">
        <f>_xlfn.XLOOKUP(VolumeByClient[[#This Row],[Year and Quarter]],QuarterDates[Year/Quarter],QuarterDates[Quarter2])</f>
        <v>Q2</v>
      </c>
      <c r="L70" s="2">
        <f>_xlfn.XLOOKUP(VolumeByClient[[#This Row],[Year and Quarter]],QuarterDates[Year/Quarter],QuarterDates[Year])</f>
        <v>2020</v>
      </c>
    </row>
    <row r="71" spans="1:12" x14ac:dyDescent="0.15">
      <c r="A71" s="3" t="s">
        <v>35</v>
      </c>
      <c r="B71" s="3">
        <v>44012</v>
      </c>
      <c r="C71" s="5">
        <v>16572</v>
      </c>
      <c r="D71" s="2">
        <f t="shared" si="1"/>
        <v>7</v>
      </c>
      <c r="E71" s="2" t="str">
        <f>_xlfn.XLOOKUP(VolumeByClient[[#This Row],[CLID]],GEOByClient[Mid],GEOByClient[GEOID])</f>
        <v>GEO1001</v>
      </c>
      <c r="F71" s="2" t="str">
        <f>INDEX(GEOByClient[GEOID],MATCH(VolumeByClient[[#This Row],[CLID]],GEOByClient[Right],0))</f>
        <v>GEO1001</v>
      </c>
      <c r="G71" s="2" t="str">
        <f>VLOOKUP(VolumeByClient[[#This Row],[Index Match Region ID]],GEONames[GEOID]:GEONames[GEONAME],2,FALSE)</f>
        <v>NAM</v>
      </c>
      <c r="H71" s="2" t="str">
        <f>"Q"&amp;ROUNDUP(MONTH(VolumeByClient[[#This Row],[Date]])/3,0)&amp;" "&amp;YEAR(VolumeByClient[[#This Row],[Date]])</f>
        <v>Q2 2020</v>
      </c>
      <c r="I71" s="2" t="str">
        <f>VLOOKUP(VolumeByClient[[#This Row],[Date]],QuarterDates[],3,TRUE)</f>
        <v>Q2 2020</v>
      </c>
      <c r="J71" s="2" t="str">
        <f>VLOOKUP(VolumeByClient[[#This Row],[Date]],QuarterDates[],6,TRUE)</f>
        <v>2020 Q2</v>
      </c>
      <c r="K71" s="2" t="str">
        <f>_xlfn.XLOOKUP(VolumeByClient[[#This Row],[Year and Quarter]],QuarterDates[Year/Quarter],QuarterDates[Quarter2])</f>
        <v>Q2</v>
      </c>
      <c r="L71" s="2">
        <f>_xlfn.XLOOKUP(VolumeByClient[[#This Row],[Year and Quarter]],QuarterDates[Year/Quarter],QuarterDates[Year])</f>
        <v>2020</v>
      </c>
    </row>
    <row r="72" spans="1:12" x14ac:dyDescent="0.15">
      <c r="A72" s="3" t="s">
        <v>35</v>
      </c>
      <c r="B72" s="3">
        <v>44043</v>
      </c>
      <c r="C72" s="5">
        <v>11044</v>
      </c>
      <c r="D72" s="2">
        <f t="shared" si="1"/>
        <v>7</v>
      </c>
      <c r="E72" s="2" t="str">
        <f>_xlfn.XLOOKUP(VolumeByClient[[#This Row],[CLID]],GEOByClient[Mid],GEOByClient[GEOID])</f>
        <v>GEO1001</v>
      </c>
      <c r="F72" s="2" t="str">
        <f>INDEX(GEOByClient[GEOID],MATCH(VolumeByClient[[#This Row],[CLID]],GEOByClient[Right],0))</f>
        <v>GEO1001</v>
      </c>
      <c r="G72" s="2" t="str">
        <f>VLOOKUP(VolumeByClient[[#This Row],[Index Match Region ID]],GEONames[GEOID]:GEONames[GEONAME],2,FALSE)</f>
        <v>NAM</v>
      </c>
      <c r="H72" s="2" t="str">
        <f>"Q"&amp;ROUNDUP(MONTH(VolumeByClient[[#This Row],[Date]])/3,0)&amp;" "&amp;YEAR(VolumeByClient[[#This Row],[Date]])</f>
        <v>Q3 2020</v>
      </c>
      <c r="I72" s="2" t="str">
        <f>VLOOKUP(VolumeByClient[[#This Row],[Date]],QuarterDates[],3,TRUE)</f>
        <v>Q3 2020</v>
      </c>
      <c r="J72" s="2" t="str">
        <f>VLOOKUP(VolumeByClient[[#This Row],[Date]],QuarterDates[],6,TRUE)</f>
        <v>2020 Q3</v>
      </c>
      <c r="K72" s="2" t="str">
        <f>_xlfn.XLOOKUP(VolumeByClient[[#This Row],[Year and Quarter]],QuarterDates[Year/Quarter],QuarterDates[Quarter2])</f>
        <v>Q3</v>
      </c>
      <c r="L72" s="2">
        <f>_xlfn.XLOOKUP(VolumeByClient[[#This Row],[Year and Quarter]],QuarterDates[Year/Quarter],QuarterDates[Year])</f>
        <v>2020</v>
      </c>
    </row>
    <row r="73" spans="1:12" x14ac:dyDescent="0.15">
      <c r="A73" s="3" t="s">
        <v>35</v>
      </c>
      <c r="B73" s="3">
        <v>44074</v>
      </c>
      <c r="C73" s="5">
        <v>12885</v>
      </c>
      <c r="D73" s="2">
        <f t="shared" si="1"/>
        <v>7</v>
      </c>
      <c r="E73" s="2" t="str">
        <f>_xlfn.XLOOKUP(VolumeByClient[[#This Row],[CLID]],GEOByClient[Mid],GEOByClient[GEOID])</f>
        <v>GEO1001</v>
      </c>
      <c r="F73" s="2" t="str">
        <f>INDEX(GEOByClient[GEOID],MATCH(VolumeByClient[[#This Row],[CLID]],GEOByClient[Right],0))</f>
        <v>GEO1001</v>
      </c>
      <c r="G73" s="2" t="str">
        <f>VLOOKUP(VolumeByClient[[#This Row],[Index Match Region ID]],GEONames[GEOID]:GEONames[GEONAME],2,FALSE)</f>
        <v>NAM</v>
      </c>
      <c r="H73" s="2" t="str">
        <f>"Q"&amp;ROUNDUP(MONTH(VolumeByClient[[#This Row],[Date]])/3,0)&amp;" "&amp;YEAR(VolumeByClient[[#This Row],[Date]])</f>
        <v>Q3 2020</v>
      </c>
      <c r="I73" s="2" t="str">
        <f>VLOOKUP(VolumeByClient[[#This Row],[Date]],QuarterDates[],3,TRUE)</f>
        <v>Q3 2020</v>
      </c>
      <c r="J73" s="2" t="str">
        <f>VLOOKUP(VolumeByClient[[#This Row],[Date]],QuarterDates[],6,TRUE)</f>
        <v>2020 Q3</v>
      </c>
      <c r="K73" s="2" t="str">
        <f>_xlfn.XLOOKUP(VolumeByClient[[#This Row],[Year and Quarter]],QuarterDates[Year/Quarter],QuarterDates[Quarter2])</f>
        <v>Q3</v>
      </c>
      <c r="L73" s="2">
        <f>_xlfn.XLOOKUP(VolumeByClient[[#This Row],[Year and Quarter]],QuarterDates[Year/Quarter],QuarterDates[Year])</f>
        <v>2020</v>
      </c>
    </row>
    <row r="74" spans="1:12" x14ac:dyDescent="0.15">
      <c r="A74" s="3" t="s">
        <v>35</v>
      </c>
      <c r="B74" s="3">
        <v>44104</v>
      </c>
      <c r="C74" s="5">
        <v>9208</v>
      </c>
      <c r="D74" s="2">
        <f t="shared" si="1"/>
        <v>7</v>
      </c>
      <c r="E74" s="2" t="str">
        <f>_xlfn.XLOOKUP(VolumeByClient[[#This Row],[CLID]],GEOByClient[Mid],GEOByClient[GEOID])</f>
        <v>GEO1001</v>
      </c>
      <c r="F74" s="2" t="str">
        <f>INDEX(GEOByClient[GEOID],MATCH(VolumeByClient[[#This Row],[CLID]],GEOByClient[Right],0))</f>
        <v>GEO1001</v>
      </c>
      <c r="G74" s="2" t="str">
        <f>VLOOKUP(VolumeByClient[[#This Row],[Index Match Region ID]],GEONames[GEOID]:GEONames[GEONAME],2,FALSE)</f>
        <v>NAM</v>
      </c>
      <c r="H74" s="2" t="str">
        <f>"Q"&amp;ROUNDUP(MONTH(VolumeByClient[[#This Row],[Date]])/3,0)&amp;" "&amp;YEAR(VolumeByClient[[#This Row],[Date]])</f>
        <v>Q3 2020</v>
      </c>
      <c r="I74" s="2" t="str">
        <f>VLOOKUP(VolumeByClient[[#This Row],[Date]],QuarterDates[],3,TRUE)</f>
        <v>Q3 2020</v>
      </c>
      <c r="J74" s="2" t="str">
        <f>VLOOKUP(VolumeByClient[[#This Row],[Date]],QuarterDates[],6,TRUE)</f>
        <v>2020 Q3</v>
      </c>
      <c r="K74" s="2" t="str">
        <f>_xlfn.XLOOKUP(VolumeByClient[[#This Row],[Year and Quarter]],QuarterDates[Year/Quarter],QuarterDates[Quarter2])</f>
        <v>Q3</v>
      </c>
      <c r="L74" s="2">
        <f>_xlfn.XLOOKUP(VolumeByClient[[#This Row],[Year and Quarter]],QuarterDates[Year/Quarter],QuarterDates[Year])</f>
        <v>2020</v>
      </c>
    </row>
    <row r="75" spans="1:12" x14ac:dyDescent="0.15">
      <c r="A75" s="3" t="s">
        <v>35</v>
      </c>
      <c r="B75" s="3">
        <v>44135</v>
      </c>
      <c r="C75" s="5">
        <v>14725</v>
      </c>
      <c r="D75" s="2">
        <f t="shared" si="1"/>
        <v>7</v>
      </c>
      <c r="E75" s="2" t="str">
        <f>_xlfn.XLOOKUP(VolumeByClient[[#This Row],[CLID]],GEOByClient[Mid],GEOByClient[GEOID])</f>
        <v>GEO1001</v>
      </c>
      <c r="F75" s="2" t="str">
        <f>INDEX(GEOByClient[GEOID],MATCH(VolumeByClient[[#This Row],[CLID]],GEOByClient[Right],0))</f>
        <v>GEO1001</v>
      </c>
      <c r="G75" s="2" t="str">
        <f>VLOOKUP(VolumeByClient[[#This Row],[Index Match Region ID]],GEONames[GEOID]:GEONames[GEONAME],2,FALSE)</f>
        <v>NAM</v>
      </c>
      <c r="H75" s="2" t="str">
        <f>"Q"&amp;ROUNDUP(MONTH(VolumeByClient[[#This Row],[Date]])/3,0)&amp;" "&amp;YEAR(VolumeByClient[[#This Row],[Date]])</f>
        <v>Q4 2020</v>
      </c>
      <c r="I75" s="2" t="str">
        <f>VLOOKUP(VolumeByClient[[#This Row],[Date]],QuarterDates[],3,TRUE)</f>
        <v>Q4 2020</v>
      </c>
      <c r="J75" s="2" t="str">
        <f>VLOOKUP(VolumeByClient[[#This Row],[Date]],QuarterDates[],6,TRUE)</f>
        <v>2020 Q4</v>
      </c>
      <c r="K75" s="2" t="str">
        <f>_xlfn.XLOOKUP(VolumeByClient[[#This Row],[Year and Quarter]],QuarterDates[Year/Quarter],QuarterDates[Quarter2])</f>
        <v>Q4</v>
      </c>
      <c r="L75" s="2">
        <f>_xlfn.XLOOKUP(VolumeByClient[[#This Row],[Year and Quarter]],QuarterDates[Year/Quarter],QuarterDates[Year])</f>
        <v>2020</v>
      </c>
    </row>
    <row r="76" spans="1:12" x14ac:dyDescent="0.15">
      <c r="A76" s="3" t="s">
        <v>35</v>
      </c>
      <c r="B76" s="3">
        <v>44165</v>
      </c>
      <c r="C76" s="5">
        <v>12888</v>
      </c>
      <c r="D76" s="2">
        <f t="shared" si="1"/>
        <v>7</v>
      </c>
      <c r="E76" s="2" t="str">
        <f>_xlfn.XLOOKUP(VolumeByClient[[#This Row],[CLID]],GEOByClient[Mid],GEOByClient[GEOID])</f>
        <v>GEO1001</v>
      </c>
      <c r="F76" s="2" t="str">
        <f>INDEX(GEOByClient[GEOID],MATCH(VolumeByClient[[#This Row],[CLID]],GEOByClient[Right],0))</f>
        <v>GEO1001</v>
      </c>
      <c r="G76" s="2" t="str">
        <f>VLOOKUP(VolumeByClient[[#This Row],[Index Match Region ID]],GEONames[GEOID]:GEONames[GEONAME],2,FALSE)</f>
        <v>NAM</v>
      </c>
      <c r="H76" s="2" t="str">
        <f>"Q"&amp;ROUNDUP(MONTH(VolumeByClient[[#This Row],[Date]])/3,0)&amp;" "&amp;YEAR(VolumeByClient[[#This Row],[Date]])</f>
        <v>Q4 2020</v>
      </c>
      <c r="I76" s="2" t="str">
        <f>VLOOKUP(VolumeByClient[[#This Row],[Date]],QuarterDates[],3,TRUE)</f>
        <v>Q4 2020</v>
      </c>
      <c r="J76" s="2" t="str">
        <f>VLOOKUP(VolumeByClient[[#This Row],[Date]],QuarterDates[],6,TRUE)</f>
        <v>2020 Q4</v>
      </c>
      <c r="K76" s="2" t="str">
        <f>_xlfn.XLOOKUP(VolumeByClient[[#This Row],[Year and Quarter]],QuarterDates[Year/Quarter],QuarterDates[Quarter2])</f>
        <v>Q4</v>
      </c>
      <c r="L76" s="2">
        <f>_xlfn.XLOOKUP(VolumeByClient[[#This Row],[Year and Quarter]],QuarterDates[Year/Quarter],QuarterDates[Year])</f>
        <v>2020</v>
      </c>
    </row>
    <row r="77" spans="1:12" x14ac:dyDescent="0.15">
      <c r="A77" s="3" t="s">
        <v>35</v>
      </c>
      <c r="B77" s="3">
        <v>44196</v>
      </c>
      <c r="C77" s="5">
        <v>16571</v>
      </c>
      <c r="D77" s="2">
        <f t="shared" si="1"/>
        <v>7</v>
      </c>
      <c r="E77" s="2" t="str">
        <f>_xlfn.XLOOKUP(VolumeByClient[[#This Row],[CLID]],GEOByClient[Mid],GEOByClient[GEOID])</f>
        <v>GEO1001</v>
      </c>
      <c r="F77" s="2" t="str">
        <f>INDEX(GEOByClient[GEOID],MATCH(VolumeByClient[[#This Row],[CLID]],GEOByClient[Right],0))</f>
        <v>GEO1001</v>
      </c>
      <c r="G77" s="2" t="str">
        <f>VLOOKUP(VolumeByClient[[#This Row],[Index Match Region ID]],GEONames[GEOID]:GEONames[GEONAME],2,FALSE)</f>
        <v>NAM</v>
      </c>
      <c r="H77" s="2" t="str">
        <f>"Q"&amp;ROUNDUP(MONTH(VolumeByClient[[#This Row],[Date]])/3,0)&amp;" "&amp;YEAR(VolumeByClient[[#This Row],[Date]])</f>
        <v>Q4 2020</v>
      </c>
      <c r="I77" s="2" t="str">
        <f>VLOOKUP(VolumeByClient[[#This Row],[Date]],QuarterDates[],3,TRUE)</f>
        <v>Q4 2020</v>
      </c>
      <c r="J77" s="2" t="str">
        <f>VLOOKUP(VolumeByClient[[#This Row],[Date]],QuarterDates[],6,TRUE)</f>
        <v>2020 Q4</v>
      </c>
      <c r="K77" s="2" t="str">
        <f>_xlfn.XLOOKUP(VolumeByClient[[#This Row],[Year and Quarter]],QuarterDates[Year/Quarter],QuarterDates[Quarter2])</f>
        <v>Q4</v>
      </c>
      <c r="L77" s="2">
        <f>_xlfn.XLOOKUP(VolumeByClient[[#This Row],[Year and Quarter]],QuarterDates[Year/Quarter],QuarterDates[Year])</f>
        <v>2020</v>
      </c>
    </row>
    <row r="78" spans="1:12" x14ac:dyDescent="0.15">
      <c r="A78" s="3" t="s">
        <v>35</v>
      </c>
      <c r="B78" s="3">
        <v>44377</v>
      </c>
      <c r="C78" s="5">
        <v>17235</v>
      </c>
      <c r="D78" s="2">
        <f t="shared" si="1"/>
        <v>7</v>
      </c>
      <c r="E78" s="2" t="str">
        <f>_xlfn.XLOOKUP(VolumeByClient[[#This Row],[CLID]],GEOByClient[Mid],GEOByClient[GEOID])</f>
        <v>GEO1001</v>
      </c>
      <c r="F78" s="2" t="str">
        <f>INDEX(GEOByClient[GEOID],MATCH(VolumeByClient[[#This Row],[CLID]],GEOByClient[Right],0))</f>
        <v>GEO1001</v>
      </c>
      <c r="G78" s="2" t="str">
        <f>VLOOKUP(VolumeByClient[[#This Row],[Index Match Region ID]],GEONames[GEOID]:GEONames[GEONAME],2,FALSE)</f>
        <v>NAM</v>
      </c>
      <c r="H78" s="2" t="str">
        <f>"Q"&amp;ROUNDUP(MONTH(VolumeByClient[[#This Row],[Date]])/3,0)&amp;" "&amp;YEAR(VolumeByClient[[#This Row],[Date]])</f>
        <v>Q2 2021</v>
      </c>
      <c r="I78" s="2" t="str">
        <f>VLOOKUP(VolumeByClient[[#This Row],[Date]],QuarterDates[],3,TRUE)</f>
        <v>Q2 2021</v>
      </c>
      <c r="J78" s="2" t="str">
        <f>VLOOKUP(VolumeByClient[[#This Row],[Date]],QuarterDates[],6,TRUE)</f>
        <v>2021 Q2</v>
      </c>
      <c r="K78" s="2" t="str">
        <f>_xlfn.XLOOKUP(VolumeByClient[[#This Row],[Year and Quarter]],QuarterDates[Year/Quarter],QuarterDates[Quarter2])</f>
        <v>Q2</v>
      </c>
      <c r="L78" s="2">
        <f>_xlfn.XLOOKUP(VolumeByClient[[#This Row],[Year and Quarter]],QuarterDates[Year/Quarter],QuarterDates[Year])</f>
        <v>2021</v>
      </c>
    </row>
    <row r="79" spans="1:12" x14ac:dyDescent="0.15">
      <c r="A79" s="3" t="s">
        <v>35</v>
      </c>
      <c r="B79" s="3">
        <v>44347</v>
      </c>
      <c r="C79" s="5">
        <v>19146</v>
      </c>
      <c r="D79" s="2">
        <f t="shared" si="1"/>
        <v>7</v>
      </c>
      <c r="E79" s="2" t="str">
        <f>_xlfn.XLOOKUP(VolumeByClient[[#This Row],[CLID]],GEOByClient[Mid],GEOByClient[GEOID])</f>
        <v>GEO1001</v>
      </c>
      <c r="F79" s="2" t="str">
        <f>INDEX(GEOByClient[GEOID],MATCH(VolumeByClient[[#This Row],[CLID]],GEOByClient[Right],0))</f>
        <v>GEO1001</v>
      </c>
      <c r="G79" s="2" t="str">
        <f>VLOOKUP(VolumeByClient[[#This Row],[Index Match Region ID]],GEONames[GEOID]:GEONames[GEONAME],2,FALSE)</f>
        <v>NAM</v>
      </c>
      <c r="H79" s="2" t="str">
        <f>"Q"&amp;ROUNDUP(MONTH(VolumeByClient[[#This Row],[Date]])/3,0)&amp;" "&amp;YEAR(VolumeByClient[[#This Row],[Date]])</f>
        <v>Q2 2021</v>
      </c>
      <c r="I79" s="2" t="str">
        <f>VLOOKUP(VolumeByClient[[#This Row],[Date]],QuarterDates[],3,TRUE)</f>
        <v>Q2 2021</v>
      </c>
      <c r="J79" s="2" t="str">
        <f>VLOOKUP(VolumeByClient[[#This Row],[Date]],QuarterDates[],6,TRUE)</f>
        <v>2021 Q2</v>
      </c>
      <c r="K79" s="2" t="str">
        <f>_xlfn.XLOOKUP(VolumeByClient[[#This Row],[Year and Quarter]],QuarterDates[Year/Quarter],QuarterDates[Quarter2])</f>
        <v>Q2</v>
      </c>
      <c r="L79" s="2">
        <f>_xlfn.XLOOKUP(VolumeByClient[[#This Row],[Year and Quarter]],QuarterDates[Year/Quarter],QuarterDates[Year])</f>
        <v>2021</v>
      </c>
    </row>
    <row r="80" spans="1:12" x14ac:dyDescent="0.15">
      <c r="A80" s="3" t="s">
        <v>35</v>
      </c>
      <c r="B80" s="3">
        <v>44316</v>
      </c>
      <c r="C80" s="5">
        <v>23690</v>
      </c>
      <c r="D80" s="2">
        <f t="shared" si="1"/>
        <v>7</v>
      </c>
      <c r="E80" s="2" t="str">
        <f>_xlfn.XLOOKUP(VolumeByClient[[#This Row],[CLID]],GEOByClient[Mid],GEOByClient[GEOID])</f>
        <v>GEO1001</v>
      </c>
      <c r="F80" s="2" t="str">
        <f>INDEX(GEOByClient[GEOID],MATCH(VolumeByClient[[#This Row],[CLID]],GEOByClient[Right],0))</f>
        <v>GEO1001</v>
      </c>
      <c r="G80" s="2" t="str">
        <f>VLOOKUP(VolumeByClient[[#This Row],[Index Match Region ID]],GEONames[GEOID]:GEONames[GEONAME],2,FALSE)</f>
        <v>NAM</v>
      </c>
      <c r="H80" s="2" t="str">
        <f>"Q"&amp;ROUNDUP(MONTH(VolumeByClient[[#This Row],[Date]])/3,0)&amp;" "&amp;YEAR(VolumeByClient[[#This Row],[Date]])</f>
        <v>Q2 2021</v>
      </c>
      <c r="I80" s="2" t="str">
        <f>VLOOKUP(VolumeByClient[[#This Row],[Date]],QuarterDates[],3,TRUE)</f>
        <v>Q2 2021</v>
      </c>
      <c r="J80" s="2" t="str">
        <f>VLOOKUP(VolumeByClient[[#This Row],[Date]],QuarterDates[],6,TRUE)</f>
        <v>2021 Q2</v>
      </c>
      <c r="K80" s="2" t="str">
        <f>_xlfn.XLOOKUP(VolumeByClient[[#This Row],[Year and Quarter]],QuarterDates[Year/Quarter],QuarterDates[Quarter2])</f>
        <v>Q2</v>
      </c>
      <c r="L80" s="2">
        <f>_xlfn.XLOOKUP(VolumeByClient[[#This Row],[Year and Quarter]],QuarterDates[Year/Quarter],QuarterDates[Year])</f>
        <v>2021</v>
      </c>
    </row>
    <row r="81" spans="1:12" x14ac:dyDescent="0.15">
      <c r="A81" s="3" t="s">
        <v>35</v>
      </c>
      <c r="B81" s="3">
        <v>44286</v>
      </c>
      <c r="C81" s="5">
        <v>17229</v>
      </c>
      <c r="D81" s="2">
        <f t="shared" si="1"/>
        <v>7</v>
      </c>
      <c r="E81" s="2" t="str">
        <f>_xlfn.XLOOKUP(VolumeByClient[[#This Row],[CLID]],GEOByClient[Mid],GEOByClient[GEOID])</f>
        <v>GEO1001</v>
      </c>
      <c r="F81" s="2" t="str">
        <f>INDEX(GEOByClient[GEOID],MATCH(VolumeByClient[[#This Row],[CLID]],GEOByClient[Right],0))</f>
        <v>GEO1001</v>
      </c>
      <c r="G81" s="2" t="str">
        <f>VLOOKUP(VolumeByClient[[#This Row],[Index Match Region ID]],GEONames[GEOID]:GEONames[GEONAME],2,FALSE)</f>
        <v>NAM</v>
      </c>
      <c r="H81" s="2" t="str">
        <f>"Q"&amp;ROUNDUP(MONTH(VolumeByClient[[#This Row],[Date]])/3,0)&amp;" "&amp;YEAR(VolumeByClient[[#This Row],[Date]])</f>
        <v>Q1 2021</v>
      </c>
      <c r="I81" s="2" t="str">
        <f>VLOOKUP(VolumeByClient[[#This Row],[Date]],QuarterDates[],3,TRUE)</f>
        <v>Q1 2021</v>
      </c>
      <c r="J81" s="2" t="str">
        <f>VLOOKUP(VolumeByClient[[#This Row],[Date]],QuarterDates[],6,TRUE)</f>
        <v>2021 Q1</v>
      </c>
      <c r="K81" s="2" t="str">
        <f>_xlfn.XLOOKUP(VolumeByClient[[#This Row],[Year and Quarter]],QuarterDates[Year/Quarter],QuarterDates[Quarter2])</f>
        <v>Q1</v>
      </c>
      <c r="L81" s="2">
        <f>_xlfn.XLOOKUP(VolumeByClient[[#This Row],[Year and Quarter]],QuarterDates[Year/Quarter],QuarterDates[Year])</f>
        <v>2021</v>
      </c>
    </row>
    <row r="82" spans="1:12" x14ac:dyDescent="0.15">
      <c r="A82" s="3" t="s">
        <v>35</v>
      </c>
      <c r="B82" s="3">
        <v>44255</v>
      </c>
      <c r="C82" s="5">
        <v>19330</v>
      </c>
      <c r="D82" s="2">
        <f t="shared" si="1"/>
        <v>7</v>
      </c>
      <c r="E82" s="2" t="str">
        <f>_xlfn.XLOOKUP(VolumeByClient[[#This Row],[CLID]],GEOByClient[Mid],GEOByClient[GEOID])</f>
        <v>GEO1001</v>
      </c>
      <c r="F82" s="2" t="str">
        <f>INDEX(GEOByClient[GEOID],MATCH(VolumeByClient[[#This Row],[CLID]],GEOByClient[Right],0))</f>
        <v>GEO1001</v>
      </c>
      <c r="G82" s="2" t="str">
        <f>VLOOKUP(VolumeByClient[[#This Row],[Index Match Region ID]],GEONames[GEOID]:GEONames[GEONAME],2,FALSE)</f>
        <v>NAM</v>
      </c>
      <c r="H82" s="2" t="str">
        <f>"Q"&amp;ROUNDUP(MONTH(VolumeByClient[[#This Row],[Date]])/3,0)&amp;" "&amp;YEAR(VolumeByClient[[#This Row],[Date]])</f>
        <v>Q1 2021</v>
      </c>
      <c r="I82" s="2" t="str">
        <f>VLOOKUP(VolumeByClient[[#This Row],[Date]],QuarterDates[],3,TRUE)</f>
        <v>Q1 2021</v>
      </c>
      <c r="J82" s="2" t="str">
        <f>VLOOKUP(VolumeByClient[[#This Row],[Date]],QuarterDates[],6,TRUE)</f>
        <v>2021 Q1</v>
      </c>
      <c r="K82" s="2" t="str">
        <f>_xlfn.XLOOKUP(VolumeByClient[[#This Row],[Year and Quarter]],QuarterDates[Year/Quarter],QuarterDates[Quarter2])</f>
        <v>Q1</v>
      </c>
      <c r="L82" s="2">
        <f>_xlfn.XLOOKUP(VolumeByClient[[#This Row],[Year and Quarter]],QuarterDates[Year/Quarter],QuarterDates[Year])</f>
        <v>2021</v>
      </c>
    </row>
    <row r="83" spans="1:12" x14ac:dyDescent="0.15">
      <c r="A83" s="3" t="s">
        <v>35</v>
      </c>
      <c r="B83" s="3">
        <v>44227</v>
      </c>
      <c r="C83" s="5">
        <v>12826</v>
      </c>
      <c r="D83" s="2">
        <f t="shared" si="1"/>
        <v>7</v>
      </c>
      <c r="E83" s="2" t="str">
        <f>_xlfn.XLOOKUP(VolumeByClient[[#This Row],[CLID]],GEOByClient[Mid],GEOByClient[GEOID])</f>
        <v>GEO1001</v>
      </c>
      <c r="F83" s="2" t="str">
        <f>INDEX(GEOByClient[GEOID],MATCH(VolumeByClient[[#This Row],[CLID]],GEOByClient[Right],0))</f>
        <v>GEO1001</v>
      </c>
      <c r="G83" s="2" t="str">
        <f>VLOOKUP(VolumeByClient[[#This Row],[Index Match Region ID]],GEONames[GEOID]:GEONames[GEONAME],2,FALSE)</f>
        <v>NAM</v>
      </c>
      <c r="H83" s="2" t="str">
        <f>"Q"&amp;ROUNDUP(MONTH(VolumeByClient[[#This Row],[Date]])/3,0)&amp;" "&amp;YEAR(VolumeByClient[[#This Row],[Date]])</f>
        <v>Q1 2021</v>
      </c>
      <c r="I83" s="2" t="str">
        <f>VLOOKUP(VolumeByClient[[#This Row],[Date]],QuarterDates[],3,TRUE)</f>
        <v>Q1 2021</v>
      </c>
      <c r="J83" s="2" t="str">
        <f>VLOOKUP(VolumeByClient[[#This Row],[Date]],QuarterDates[],6,TRUE)</f>
        <v>2021 Q1</v>
      </c>
      <c r="K83" s="2" t="str">
        <f>_xlfn.XLOOKUP(VolumeByClient[[#This Row],[Year and Quarter]],QuarterDates[Year/Quarter],QuarterDates[Quarter2])</f>
        <v>Q1</v>
      </c>
      <c r="L83" s="2">
        <f>_xlfn.XLOOKUP(VolumeByClient[[#This Row],[Year and Quarter]],QuarterDates[Year/Quarter],QuarterDates[Year])</f>
        <v>2021</v>
      </c>
    </row>
    <row r="84" spans="1:12" x14ac:dyDescent="0.15">
      <c r="A84" s="3" t="s">
        <v>44</v>
      </c>
      <c r="B84" s="3">
        <v>44104</v>
      </c>
      <c r="C84" s="5">
        <v>1249</v>
      </c>
      <c r="D84" s="2">
        <f t="shared" si="1"/>
        <v>7</v>
      </c>
      <c r="E84" s="2" t="str">
        <f>_xlfn.XLOOKUP(VolumeByClient[[#This Row],[CLID]],GEOByClient[Mid],GEOByClient[GEOID])</f>
        <v>GEO1004</v>
      </c>
      <c r="F84" s="2" t="str">
        <f>INDEX(GEOByClient[GEOID],MATCH(VolumeByClient[[#This Row],[CLID]],GEOByClient[Right],0))</f>
        <v>GEO1004</v>
      </c>
      <c r="G84" s="2" t="str">
        <f>VLOOKUP(VolumeByClient[[#This Row],[Index Match Region ID]],GEONames[GEOID]:GEONames[GEONAME],2,FALSE)</f>
        <v>LATAM</v>
      </c>
      <c r="H84" s="2" t="str">
        <f>"Q"&amp;ROUNDUP(MONTH(VolumeByClient[[#This Row],[Date]])/3,0)&amp;" "&amp;YEAR(VolumeByClient[[#This Row],[Date]])</f>
        <v>Q3 2020</v>
      </c>
      <c r="I84" s="2" t="str">
        <f>VLOOKUP(VolumeByClient[[#This Row],[Date]],QuarterDates[],3,TRUE)</f>
        <v>Q3 2020</v>
      </c>
      <c r="J84" s="2" t="str">
        <f>VLOOKUP(VolumeByClient[[#This Row],[Date]],QuarterDates[],6,TRUE)</f>
        <v>2020 Q3</v>
      </c>
      <c r="K84" s="2" t="str">
        <f>_xlfn.XLOOKUP(VolumeByClient[[#This Row],[Year and Quarter]],QuarterDates[Year/Quarter],QuarterDates[Quarter2])</f>
        <v>Q3</v>
      </c>
      <c r="L84" s="2">
        <f>_xlfn.XLOOKUP(VolumeByClient[[#This Row],[Year and Quarter]],QuarterDates[Year/Quarter],QuarterDates[Year])</f>
        <v>2020</v>
      </c>
    </row>
    <row r="85" spans="1:12" x14ac:dyDescent="0.15">
      <c r="A85" s="3" t="s">
        <v>44</v>
      </c>
      <c r="B85" s="3">
        <v>44135</v>
      </c>
      <c r="C85" s="5">
        <v>913</v>
      </c>
      <c r="D85" s="2">
        <f t="shared" si="1"/>
        <v>7</v>
      </c>
      <c r="E85" s="2" t="str">
        <f>_xlfn.XLOOKUP(VolumeByClient[[#This Row],[CLID]],GEOByClient[Mid],GEOByClient[GEOID])</f>
        <v>GEO1004</v>
      </c>
      <c r="F85" s="2" t="str">
        <f>INDEX(GEOByClient[GEOID],MATCH(VolumeByClient[[#This Row],[CLID]],GEOByClient[Right],0))</f>
        <v>GEO1004</v>
      </c>
      <c r="G85" s="2" t="str">
        <f>VLOOKUP(VolumeByClient[[#This Row],[Index Match Region ID]],GEONames[GEOID]:GEONames[GEONAME],2,FALSE)</f>
        <v>LATAM</v>
      </c>
      <c r="H85" s="2" t="str">
        <f>"Q"&amp;ROUNDUP(MONTH(VolumeByClient[[#This Row],[Date]])/3,0)&amp;" "&amp;YEAR(VolumeByClient[[#This Row],[Date]])</f>
        <v>Q4 2020</v>
      </c>
      <c r="I85" s="2" t="str">
        <f>VLOOKUP(VolumeByClient[[#This Row],[Date]],QuarterDates[],3,TRUE)</f>
        <v>Q4 2020</v>
      </c>
      <c r="J85" s="2" t="str">
        <f>VLOOKUP(VolumeByClient[[#This Row],[Date]],QuarterDates[],6,TRUE)</f>
        <v>2020 Q4</v>
      </c>
      <c r="K85" s="2" t="str">
        <f>_xlfn.XLOOKUP(VolumeByClient[[#This Row],[Year and Quarter]],QuarterDates[Year/Quarter],QuarterDates[Quarter2])</f>
        <v>Q4</v>
      </c>
      <c r="L85" s="2">
        <f>_xlfn.XLOOKUP(VolumeByClient[[#This Row],[Year and Quarter]],QuarterDates[Year/Quarter],QuarterDates[Year])</f>
        <v>2020</v>
      </c>
    </row>
    <row r="86" spans="1:12" x14ac:dyDescent="0.15">
      <c r="A86" s="3" t="s">
        <v>44</v>
      </c>
      <c r="B86" s="3">
        <v>44165</v>
      </c>
      <c r="C86" s="5">
        <v>1574</v>
      </c>
      <c r="D86" s="2">
        <f t="shared" si="1"/>
        <v>7</v>
      </c>
      <c r="E86" s="2" t="str">
        <f>_xlfn.XLOOKUP(VolumeByClient[[#This Row],[CLID]],GEOByClient[Mid],GEOByClient[GEOID])</f>
        <v>GEO1004</v>
      </c>
      <c r="F86" s="2" t="str">
        <f>INDEX(GEOByClient[GEOID],MATCH(VolumeByClient[[#This Row],[CLID]],GEOByClient[Right],0))</f>
        <v>GEO1004</v>
      </c>
      <c r="G86" s="2" t="str">
        <f>VLOOKUP(VolumeByClient[[#This Row],[Index Match Region ID]],GEONames[GEOID]:GEONames[GEONAME],2,FALSE)</f>
        <v>LATAM</v>
      </c>
      <c r="H86" s="2" t="str">
        <f>"Q"&amp;ROUNDUP(MONTH(VolumeByClient[[#This Row],[Date]])/3,0)&amp;" "&amp;YEAR(VolumeByClient[[#This Row],[Date]])</f>
        <v>Q4 2020</v>
      </c>
      <c r="I86" s="2" t="str">
        <f>VLOOKUP(VolumeByClient[[#This Row],[Date]],QuarterDates[],3,TRUE)</f>
        <v>Q4 2020</v>
      </c>
      <c r="J86" s="2" t="str">
        <f>VLOOKUP(VolumeByClient[[#This Row],[Date]],QuarterDates[],6,TRUE)</f>
        <v>2020 Q4</v>
      </c>
      <c r="K86" s="2" t="str">
        <f>_xlfn.XLOOKUP(VolumeByClient[[#This Row],[Year and Quarter]],QuarterDates[Year/Quarter],QuarterDates[Quarter2])</f>
        <v>Q4</v>
      </c>
      <c r="L86" s="2">
        <f>_xlfn.XLOOKUP(VolumeByClient[[#This Row],[Year and Quarter]],QuarterDates[Year/Quarter],QuarterDates[Year])</f>
        <v>2020</v>
      </c>
    </row>
    <row r="87" spans="1:12" x14ac:dyDescent="0.15">
      <c r="A87" s="3" t="s">
        <v>44</v>
      </c>
      <c r="B87" s="3">
        <v>44196</v>
      </c>
      <c r="C87" s="5">
        <v>1082</v>
      </c>
      <c r="D87" s="2">
        <f t="shared" si="1"/>
        <v>7</v>
      </c>
      <c r="E87" s="2" t="str">
        <f>_xlfn.XLOOKUP(VolumeByClient[[#This Row],[CLID]],GEOByClient[Mid],GEOByClient[GEOID])</f>
        <v>GEO1004</v>
      </c>
      <c r="F87" s="2" t="str">
        <f>INDEX(GEOByClient[GEOID],MATCH(VolumeByClient[[#This Row],[CLID]],GEOByClient[Right],0))</f>
        <v>GEO1004</v>
      </c>
      <c r="G87" s="2" t="str">
        <f>VLOOKUP(VolumeByClient[[#This Row],[Index Match Region ID]],GEONames[GEOID]:GEONames[GEONAME],2,FALSE)</f>
        <v>LATAM</v>
      </c>
      <c r="H87" s="2" t="str">
        <f>"Q"&amp;ROUNDUP(MONTH(VolumeByClient[[#This Row],[Date]])/3,0)&amp;" "&amp;YEAR(VolumeByClient[[#This Row],[Date]])</f>
        <v>Q4 2020</v>
      </c>
      <c r="I87" s="2" t="str">
        <f>VLOOKUP(VolumeByClient[[#This Row],[Date]],QuarterDates[],3,TRUE)</f>
        <v>Q4 2020</v>
      </c>
      <c r="J87" s="2" t="str">
        <f>VLOOKUP(VolumeByClient[[#This Row],[Date]],QuarterDates[],6,TRUE)</f>
        <v>2020 Q4</v>
      </c>
      <c r="K87" s="2" t="str">
        <f>_xlfn.XLOOKUP(VolumeByClient[[#This Row],[Year and Quarter]],QuarterDates[Year/Quarter],QuarterDates[Quarter2])</f>
        <v>Q4</v>
      </c>
      <c r="L87" s="2">
        <f>_xlfn.XLOOKUP(VolumeByClient[[#This Row],[Year and Quarter]],QuarterDates[Year/Quarter],QuarterDates[Year])</f>
        <v>2020</v>
      </c>
    </row>
    <row r="88" spans="1:12" x14ac:dyDescent="0.15">
      <c r="A88" s="3" t="s">
        <v>44</v>
      </c>
      <c r="B88" s="3">
        <v>44286</v>
      </c>
      <c r="C88" s="5">
        <v>1945</v>
      </c>
      <c r="D88" s="2">
        <f t="shared" si="1"/>
        <v>7</v>
      </c>
      <c r="E88" s="2" t="str">
        <f>_xlfn.XLOOKUP(VolumeByClient[[#This Row],[CLID]],GEOByClient[Mid],GEOByClient[GEOID])</f>
        <v>GEO1004</v>
      </c>
      <c r="F88" s="2" t="str">
        <f>INDEX(GEOByClient[GEOID],MATCH(VolumeByClient[[#This Row],[CLID]],GEOByClient[Right],0))</f>
        <v>GEO1004</v>
      </c>
      <c r="G88" s="2" t="str">
        <f>VLOOKUP(VolumeByClient[[#This Row],[Index Match Region ID]],GEONames[GEOID]:GEONames[GEONAME],2,FALSE)</f>
        <v>LATAM</v>
      </c>
      <c r="H88" s="2" t="str">
        <f>"Q"&amp;ROUNDUP(MONTH(VolumeByClient[[#This Row],[Date]])/3,0)&amp;" "&amp;YEAR(VolumeByClient[[#This Row],[Date]])</f>
        <v>Q1 2021</v>
      </c>
      <c r="I88" s="2" t="str">
        <f>VLOOKUP(VolumeByClient[[#This Row],[Date]],QuarterDates[],3,TRUE)</f>
        <v>Q1 2021</v>
      </c>
      <c r="J88" s="2" t="str">
        <f>VLOOKUP(VolumeByClient[[#This Row],[Date]],QuarterDates[],6,TRUE)</f>
        <v>2021 Q1</v>
      </c>
      <c r="K88" s="2" t="str">
        <f>_xlfn.XLOOKUP(VolumeByClient[[#This Row],[Year and Quarter]],QuarterDates[Year/Quarter],QuarterDates[Quarter2])</f>
        <v>Q1</v>
      </c>
      <c r="L88" s="2">
        <f>_xlfn.XLOOKUP(VolumeByClient[[#This Row],[Year and Quarter]],QuarterDates[Year/Quarter],QuarterDates[Year])</f>
        <v>2021</v>
      </c>
    </row>
    <row r="89" spans="1:12" x14ac:dyDescent="0.15">
      <c r="A89" s="3" t="s">
        <v>44</v>
      </c>
      <c r="B89" s="3">
        <v>44255</v>
      </c>
      <c r="C89" s="5">
        <v>1296</v>
      </c>
      <c r="D89" s="2">
        <f t="shared" si="1"/>
        <v>7</v>
      </c>
      <c r="E89" s="2" t="str">
        <f>_xlfn.XLOOKUP(VolumeByClient[[#This Row],[CLID]],GEOByClient[Mid],GEOByClient[GEOID])</f>
        <v>GEO1004</v>
      </c>
      <c r="F89" s="2" t="str">
        <f>INDEX(GEOByClient[GEOID],MATCH(VolumeByClient[[#This Row],[CLID]],GEOByClient[Right],0))</f>
        <v>GEO1004</v>
      </c>
      <c r="G89" s="2" t="str">
        <f>VLOOKUP(VolumeByClient[[#This Row],[Index Match Region ID]],GEONames[GEOID]:GEONames[GEONAME],2,FALSE)</f>
        <v>LATAM</v>
      </c>
      <c r="H89" s="2" t="str">
        <f>"Q"&amp;ROUNDUP(MONTH(VolumeByClient[[#This Row],[Date]])/3,0)&amp;" "&amp;YEAR(VolumeByClient[[#This Row],[Date]])</f>
        <v>Q1 2021</v>
      </c>
      <c r="I89" s="2" t="str">
        <f>VLOOKUP(VolumeByClient[[#This Row],[Date]],QuarterDates[],3,TRUE)</f>
        <v>Q1 2021</v>
      </c>
      <c r="J89" s="2" t="str">
        <f>VLOOKUP(VolumeByClient[[#This Row],[Date]],QuarterDates[],6,TRUE)</f>
        <v>2021 Q1</v>
      </c>
      <c r="K89" s="2" t="str">
        <f>_xlfn.XLOOKUP(VolumeByClient[[#This Row],[Year and Quarter]],QuarterDates[Year/Quarter],QuarterDates[Quarter2])</f>
        <v>Q1</v>
      </c>
      <c r="L89" s="2">
        <f>_xlfn.XLOOKUP(VolumeByClient[[#This Row],[Year and Quarter]],QuarterDates[Year/Quarter],QuarterDates[Year])</f>
        <v>2021</v>
      </c>
    </row>
    <row r="90" spans="1:12" x14ac:dyDescent="0.15">
      <c r="A90" s="3" t="s">
        <v>44</v>
      </c>
      <c r="B90" s="3">
        <v>44227</v>
      </c>
      <c r="C90" s="5">
        <v>1568</v>
      </c>
      <c r="D90" s="2">
        <f t="shared" si="1"/>
        <v>7</v>
      </c>
      <c r="E90" s="2" t="str">
        <f>_xlfn.XLOOKUP(VolumeByClient[[#This Row],[CLID]],GEOByClient[Mid],GEOByClient[GEOID])</f>
        <v>GEO1004</v>
      </c>
      <c r="F90" s="2" t="str">
        <f>INDEX(GEOByClient[GEOID],MATCH(VolumeByClient[[#This Row],[CLID]],GEOByClient[Right],0))</f>
        <v>GEO1004</v>
      </c>
      <c r="G90" s="2" t="str">
        <f>VLOOKUP(VolumeByClient[[#This Row],[Index Match Region ID]],GEONames[GEOID]:GEONames[GEONAME],2,FALSE)</f>
        <v>LATAM</v>
      </c>
      <c r="H90" s="2" t="str">
        <f>"Q"&amp;ROUNDUP(MONTH(VolumeByClient[[#This Row],[Date]])/3,0)&amp;" "&amp;YEAR(VolumeByClient[[#This Row],[Date]])</f>
        <v>Q1 2021</v>
      </c>
      <c r="I90" s="2" t="str">
        <f>VLOOKUP(VolumeByClient[[#This Row],[Date]],QuarterDates[],3,TRUE)</f>
        <v>Q1 2021</v>
      </c>
      <c r="J90" s="2" t="str">
        <f>VLOOKUP(VolumeByClient[[#This Row],[Date]],QuarterDates[],6,TRUE)</f>
        <v>2021 Q1</v>
      </c>
      <c r="K90" s="2" t="str">
        <f>_xlfn.XLOOKUP(VolumeByClient[[#This Row],[Year and Quarter]],QuarterDates[Year/Quarter],QuarterDates[Quarter2])</f>
        <v>Q1</v>
      </c>
      <c r="L90" s="2">
        <f>_xlfn.XLOOKUP(VolumeByClient[[#This Row],[Year and Quarter]],QuarterDates[Year/Quarter],QuarterDates[Year])</f>
        <v>2021</v>
      </c>
    </row>
    <row r="91" spans="1:12" x14ac:dyDescent="0.15">
      <c r="A91" s="3" t="s">
        <v>28</v>
      </c>
      <c r="B91" s="3">
        <v>43861</v>
      </c>
      <c r="C91" s="5">
        <v>756</v>
      </c>
      <c r="D91" s="2">
        <f t="shared" si="1"/>
        <v>7</v>
      </c>
      <c r="E91" s="2" t="str">
        <f>_xlfn.XLOOKUP(VolumeByClient[[#This Row],[CLID]],GEOByClient[Mid],GEOByClient[GEOID])</f>
        <v>GEO1004</v>
      </c>
      <c r="F91" s="2" t="str">
        <f>INDEX(GEOByClient[GEOID],MATCH(VolumeByClient[[#This Row],[CLID]],GEOByClient[Right],0))</f>
        <v>GEO1004</v>
      </c>
      <c r="G91" s="2" t="str">
        <f>VLOOKUP(VolumeByClient[[#This Row],[Index Match Region ID]],GEONames[GEOID]:GEONames[GEONAME],2,FALSE)</f>
        <v>LATAM</v>
      </c>
      <c r="H91" s="2" t="str">
        <f>"Q"&amp;ROUNDUP(MONTH(VolumeByClient[[#This Row],[Date]])/3,0)&amp;" "&amp;YEAR(VolumeByClient[[#This Row],[Date]])</f>
        <v>Q1 2020</v>
      </c>
      <c r="I91" s="2" t="str">
        <f>VLOOKUP(VolumeByClient[[#This Row],[Date]],QuarterDates[],3,TRUE)</f>
        <v>Q1 2020</v>
      </c>
      <c r="J91" s="2" t="str">
        <f>VLOOKUP(VolumeByClient[[#This Row],[Date]],QuarterDates[],6,TRUE)</f>
        <v>2020 Q1</v>
      </c>
      <c r="K91" s="2" t="str">
        <f>_xlfn.XLOOKUP(VolumeByClient[[#This Row],[Year and Quarter]],QuarterDates[Year/Quarter],QuarterDates[Quarter2])</f>
        <v>Q1</v>
      </c>
      <c r="L91" s="2">
        <f>_xlfn.XLOOKUP(VolumeByClient[[#This Row],[Year and Quarter]],QuarterDates[Year/Quarter],QuarterDates[Year])</f>
        <v>2020</v>
      </c>
    </row>
    <row r="92" spans="1:12" x14ac:dyDescent="0.15">
      <c r="A92" s="3" t="s">
        <v>28</v>
      </c>
      <c r="B92" s="3">
        <v>43890</v>
      </c>
      <c r="C92" s="5">
        <v>954</v>
      </c>
      <c r="D92" s="2">
        <f t="shared" si="1"/>
        <v>7</v>
      </c>
      <c r="E92" s="2" t="str">
        <f>_xlfn.XLOOKUP(VolumeByClient[[#This Row],[CLID]],GEOByClient[Mid],GEOByClient[GEOID])</f>
        <v>GEO1004</v>
      </c>
      <c r="F92" s="2" t="str">
        <f>INDEX(GEOByClient[GEOID],MATCH(VolumeByClient[[#This Row],[CLID]],GEOByClient[Right],0))</f>
        <v>GEO1004</v>
      </c>
      <c r="G92" s="2" t="str">
        <f>VLOOKUP(VolumeByClient[[#This Row],[Index Match Region ID]],GEONames[GEOID]:GEONames[GEONAME],2,FALSE)</f>
        <v>LATAM</v>
      </c>
      <c r="H92" s="2" t="str">
        <f>"Q"&amp;ROUNDUP(MONTH(VolumeByClient[[#This Row],[Date]])/3,0)&amp;" "&amp;YEAR(VolumeByClient[[#This Row],[Date]])</f>
        <v>Q1 2020</v>
      </c>
      <c r="I92" s="2" t="str">
        <f>VLOOKUP(VolumeByClient[[#This Row],[Date]],QuarterDates[],3,TRUE)</f>
        <v>Q1 2020</v>
      </c>
      <c r="J92" s="2" t="str">
        <f>VLOOKUP(VolumeByClient[[#This Row],[Date]],QuarterDates[],6,TRUE)</f>
        <v>2020 Q1</v>
      </c>
      <c r="K92" s="2" t="str">
        <f>_xlfn.XLOOKUP(VolumeByClient[[#This Row],[Year and Quarter]],QuarterDates[Year/Quarter],QuarterDates[Quarter2])</f>
        <v>Q1</v>
      </c>
      <c r="L92" s="2">
        <f>_xlfn.XLOOKUP(VolumeByClient[[#This Row],[Year and Quarter]],QuarterDates[Year/Quarter],QuarterDates[Year])</f>
        <v>2020</v>
      </c>
    </row>
    <row r="93" spans="1:12" x14ac:dyDescent="0.15">
      <c r="A93" s="3" t="s">
        <v>28</v>
      </c>
      <c r="B93" s="3">
        <v>43921</v>
      </c>
      <c r="C93" s="5">
        <v>955</v>
      </c>
      <c r="D93" s="2">
        <f t="shared" si="1"/>
        <v>7</v>
      </c>
      <c r="E93" s="2" t="str">
        <f>_xlfn.XLOOKUP(VolumeByClient[[#This Row],[CLID]],GEOByClient[Mid],GEOByClient[GEOID])</f>
        <v>GEO1004</v>
      </c>
      <c r="F93" s="2" t="str">
        <f>INDEX(GEOByClient[GEOID],MATCH(VolumeByClient[[#This Row],[CLID]],GEOByClient[Right],0))</f>
        <v>GEO1004</v>
      </c>
      <c r="G93" s="2" t="str">
        <f>VLOOKUP(VolumeByClient[[#This Row],[Index Match Region ID]],GEONames[GEOID]:GEONames[GEONAME],2,FALSE)</f>
        <v>LATAM</v>
      </c>
      <c r="H93" s="2" t="str">
        <f>"Q"&amp;ROUNDUP(MONTH(VolumeByClient[[#This Row],[Date]])/3,0)&amp;" "&amp;YEAR(VolumeByClient[[#This Row],[Date]])</f>
        <v>Q1 2020</v>
      </c>
      <c r="I93" s="2" t="str">
        <f>VLOOKUP(VolumeByClient[[#This Row],[Date]],QuarterDates[],3,TRUE)</f>
        <v>Q1 2020</v>
      </c>
      <c r="J93" s="2" t="str">
        <f>VLOOKUP(VolumeByClient[[#This Row],[Date]],QuarterDates[],6,TRUE)</f>
        <v>2020 Q1</v>
      </c>
      <c r="K93" s="2" t="str">
        <f>_xlfn.XLOOKUP(VolumeByClient[[#This Row],[Year and Quarter]],QuarterDates[Year/Quarter],QuarterDates[Quarter2])</f>
        <v>Q1</v>
      </c>
      <c r="L93" s="2">
        <f>_xlfn.XLOOKUP(VolumeByClient[[#This Row],[Year and Quarter]],QuarterDates[Year/Quarter],QuarterDates[Year])</f>
        <v>2020</v>
      </c>
    </row>
    <row r="94" spans="1:12" x14ac:dyDescent="0.15">
      <c r="A94" s="3" t="s">
        <v>28</v>
      </c>
      <c r="B94" s="3">
        <v>43951</v>
      </c>
      <c r="C94" s="5">
        <v>1261</v>
      </c>
      <c r="D94" s="2">
        <f t="shared" si="1"/>
        <v>7</v>
      </c>
      <c r="E94" s="2" t="str">
        <f>_xlfn.XLOOKUP(VolumeByClient[[#This Row],[CLID]],GEOByClient[Mid],GEOByClient[GEOID])</f>
        <v>GEO1004</v>
      </c>
      <c r="F94" s="2" t="str">
        <f>INDEX(GEOByClient[GEOID],MATCH(VolumeByClient[[#This Row],[CLID]],GEOByClient[Right],0))</f>
        <v>GEO1004</v>
      </c>
      <c r="G94" s="2" t="str">
        <f>VLOOKUP(VolumeByClient[[#This Row],[Index Match Region ID]],GEONames[GEOID]:GEONames[GEONAME],2,FALSE)</f>
        <v>LATAM</v>
      </c>
      <c r="H94" s="2" t="str">
        <f>"Q"&amp;ROUNDUP(MONTH(VolumeByClient[[#This Row],[Date]])/3,0)&amp;" "&amp;YEAR(VolumeByClient[[#This Row],[Date]])</f>
        <v>Q2 2020</v>
      </c>
      <c r="I94" s="2" t="str">
        <f>VLOOKUP(VolumeByClient[[#This Row],[Date]],QuarterDates[],3,TRUE)</f>
        <v>Q2 2020</v>
      </c>
      <c r="J94" s="2" t="str">
        <f>VLOOKUP(VolumeByClient[[#This Row],[Date]],QuarterDates[],6,TRUE)</f>
        <v>2020 Q2</v>
      </c>
      <c r="K94" s="2" t="str">
        <f>_xlfn.XLOOKUP(VolumeByClient[[#This Row],[Year and Quarter]],QuarterDates[Year/Quarter],QuarterDates[Quarter2])</f>
        <v>Q2</v>
      </c>
      <c r="L94" s="2">
        <f>_xlfn.XLOOKUP(VolumeByClient[[#This Row],[Year and Quarter]],QuarterDates[Year/Quarter],QuarterDates[Year])</f>
        <v>2020</v>
      </c>
    </row>
    <row r="95" spans="1:12" x14ac:dyDescent="0.15">
      <c r="A95" s="3" t="s">
        <v>28</v>
      </c>
      <c r="B95" s="3">
        <v>43982</v>
      </c>
      <c r="C95" s="5">
        <v>1058</v>
      </c>
      <c r="D95" s="2">
        <f t="shared" si="1"/>
        <v>7</v>
      </c>
      <c r="E95" s="2" t="str">
        <f>_xlfn.XLOOKUP(VolumeByClient[[#This Row],[CLID]],GEOByClient[Mid],GEOByClient[GEOID])</f>
        <v>GEO1004</v>
      </c>
      <c r="F95" s="2" t="str">
        <f>INDEX(GEOByClient[GEOID],MATCH(VolumeByClient[[#This Row],[CLID]],GEOByClient[Right],0))</f>
        <v>GEO1004</v>
      </c>
      <c r="G95" s="2" t="str">
        <f>VLOOKUP(VolumeByClient[[#This Row],[Index Match Region ID]],GEONames[GEOID]:GEONames[GEONAME],2,FALSE)</f>
        <v>LATAM</v>
      </c>
      <c r="H95" s="2" t="str">
        <f>"Q"&amp;ROUNDUP(MONTH(VolumeByClient[[#This Row],[Date]])/3,0)&amp;" "&amp;YEAR(VolumeByClient[[#This Row],[Date]])</f>
        <v>Q2 2020</v>
      </c>
      <c r="I95" s="2" t="str">
        <f>VLOOKUP(VolumeByClient[[#This Row],[Date]],QuarterDates[],3,TRUE)</f>
        <v>Q2 2020</v>
      </c>
      <c r="J95" s="2" t="str">
        <f>VLOOKUP(VolumeByClient[[#This Row],[Date]],QuarterDates[],6,TRUE)</f>
        <v>2020 Q2</v>
      </c>
      <c r="K95" s="2" t="str">
        <f>_xlfn.XLOOKUP(VolumeByClient[[#This Row],[Year and Quarter]],QuarterDates[Year/Quarter],QuarterDates[Quarter2])</f>
        <v>Q2</v>
      </c>
      <c r="L95" s="2">
        <f>_xlfn.XLOOKUP(VolumeByClient[[#This Row],[Year and Quarter]],QuarterDates[Year/Quarter],QuarterDates[Year])</f>
        <v>2020</v>
      </c>
    </row>
    <row r="96" spans="1:12" x14ac:dyDescent="0.15">
      <c r="A96" s="3" t="s">
        <v>28</v>
      </c>
      <c r="B96" s="3">
        <v>44012</v>
      </c>
      <c r="C96" s="5">
        <v>855</v>
      </c>
      <c r="D96" s="2">
        <f t="shared" si="1"/>
        <v>7</v>
      </c>
      <c r="E96" s="2" t="str">
        <f>_xlfn.XLOOKUP(VolumeByClient[[#This Row],[CLID]],GEOByClient[Mid],GEOByClient[GEOID])</f>
        <v>GEO1004</v>
      </c>
      <c r="F96" s="2" t="str">
        <f>INDEX(GEOByClient[GEOID],MATCH(VolumeByClient[[#This Row],[CLID]],GEOByClient[Right],0))</f>
        <v>GEO1004</v>
      </c>
      <c r="G96" s="2" t="str">
        <f>VLOOKUP(VolumeByClient[[#This Row],[Index Match Region ID]],GEONames[GEOID]:GEONames[GEONAME],2,FALSE)</f>
        <v>LATAM</v>
      </c>
      <c r="H96" s="2" t="str">
        <f>"Q"&amp;ROUNDUP(MONTH(VolumeByClient[[#This Row],[Date]])/3,0)&amp;" "&amp;YEAR(VolumeByClient[[#This Row],[Date]])</f>
        <v>Q2 2020</v>
      </c>
      <c r="I96" s="2" t="str">
        <f>VLOOKUP(VolumeByClient[[#This Row],[Date]],QuarterDates[],3,TRUE)</f>
        <v>Q2 2020</v>
      </c>
      <c r="J96" s="2" t="str">
        <f>VLOOKUP(VolumeByClient[[#This Row],[Date]],QuarterDates[],6,TRUE)</f>
        <v>2020 Q2</v>
      </c>
      <c r="K96" s="2" t="str">
        <f>_xlfn.XLOOKUP(VolumeByClient[[#This Row],[Year and Quarter]],QuarterDates[Year/Quarter],QuarterDates[Quarter2])</f>
        <v>Q2</v>
      </c>
      <c r="L96" s="2">
        <f>_xlfn.XLOOKUP(VolumeByClient[[#This Row],[Year and Quarter]],QuarterDates[Year/Quarter],QuarterDates[Year])</f>
        <v>2020</v>
      </c>
    </row>
    <row r="97" spans="1:12" x14ac:dyDescent="0.15">
      <c r="A97" s="3" t="s">
        <v>28</v>
      </c>
      <c r="B97" s="3">
        <v>44043</v>
      </c>
      <c r="C97" s="5">
        <v>654</v>
      </c>
      <c r="D97" s="2">
        <f t="shared" si="1"/>
        <v>7</v>
      </c>
      <c r="E97" s="2" t="str">
        <f>_xlfn.XLOOKUP(VolumeByClient[[#This Row],[CLID]],GEOByClient[Mid],GEOByClient[GEOID])</f>
        <v>GEO1004</v>
      </c>
      <c r="F97" s="2" t="str">
        <f>INDEX(GEOByClient[GEOID],MATCH(VolumeByClient[[#This Row],[CLID]],GEOByClient[Right],0))</f>
        <v>GEO1004</v>
      </c>
      <c r="G97" s="2" t="str">
        <f>VLOOKUP(VolumeByClient[[#This Row],[Index Match Region ID]],GEONames[GEOID]:GEONames[GEONAME],2,FALSE)</f>
        <v>LATAM</v>
      </c>
      <c r="H97" s="2" t="str">
        <f>"Q"&amp;ROUNDUP(MONTH(VolumeByClient[[#This Row],[Date]])/3,0)&amp;" "&amp;YEAR(VolumeByClient[[#This Row],[Date]])</f>
        <v>Q3 2020</v>
      </c>
      <c r="I97" s="2" t="str">
        <f>VLOOKUP(VolumeByClient[[#This Row],[Date]],QuarterDates[],3,TRUE)</f>
        <v>Q3 2020</v>
      </c>
      <c r="J97" s="2" t="str">
        <f>VLOOKUP(VolumeByClient[[#This Row],[Date]],QuarterDates[],6,TRUE)</f>
        <v>2020 Q3</v>
      </c>
      <c r="K97" s="2" t="str">
        <f>_xlfn.XLOOKUP(VolumeByClient[[#This Row],[Year and Quarter]],QuarterDates[Year/Quarter],QuarterDates[Quarter2])</f>
        <v>Q3</v>
      </c>
      <c r="L97" s="2">
        <f>_xlfn.XLOOKUP(VolumeByClient[[#This Row],[Year and Quarter]],QuarterDates[Year/Quarter],QuarterDates[Year])</f>
        <v>2020</v>
      </c>
    </row>
    <row r="98" spans="1:12" x14ac:dyDescent="0.15">
      <c r="A98" s="3" t="s">
        <v>28</v>
      </c>
      <c r="B98" s="3">
        <v>44074</v>
      </c>
      <c r="C98" s="5">
        <v>656</v>
      </c>
      <c r="D98" s="2">
        <f t="shared" si="1"/>
        <v>7</v>
      </c>
      <c r="E98" s="2" t="str">
        <f>_xlfn.XLOOKUP(VolumeByClient[[#This Row],[CLID]],GEOByClient[Mid],GEOByClient[GEOID])</f>
        <v>GEO1004</v>
      </c>
      <c r="F98" s="2" t="str">
        <f>INDEX(GEOByClient[GEOID],MATCH(VolumeByClient[[#This Row],[CLID]],GEOByClient[Right],0))</f>
        <v>GEO1004</v>
      </c>
      <c r="G98" s="2" t="str">
        <f>VLOOKUP(VolumeByClient[[#This Row],[Index Match Region ID]],GEONames[GEOID]:GEONames[GEONAME],2,FALSE)</f>
        <v>LATAM</v>
      </c>
      <c r="H98" s="2" t="str">
        <f>"Q"&amp;ROUNDUP(MONTH(VolumeByClient[[#This Row],[Date]])/3,0)&amp;" "&amp;YEAR(VolumeByClient[[#This Row],[Date]])</f>
        <v>Q3 2020</v>
      </c>
      <c r="I98" s="2" t="str">
        <f>VLOOKUP(VolumeByClient[[#This Row],[Date]],QuarterDates[],3,TRUE)</f>
        <v>Q3 2020</v>
      </c>
      <c r="J98" s="2" t="str">
        <f>VLOOKUP(VolumeByClient[[#This Row],[Date]],QuarterDates[],6,TRUE)</f>
        <v>2020 Q3</v>
      </c>
      <c r="K98" s="2" t="str">
        <f>_xlfn.XLOOKUP(VolumeByClient[[#This Row],[Year and Quarter]],QuarterDates[Year/Quarter],QuarterDates[Quarter2])</f>
        <v>Q3</v>
      </c>
      <c r="L98" s="2">
        <f>_xlfn.XLOOKUP(VolumeByClient[[#This Row],[Year and Quarter]],QuarterDates[Year/Quarter],QuarterDates[Year])</f>
        <v>2020</v>
      </c>
    </row>
    <row r="99" spans="1:12" x14ac:dyDescent="0.15">
      <c r="A99" s="3" t="s">
        <v>28</v>
      </c>
      <c r="B99" s="3">
        <v>44104</v>
      </c>
      <c r="C99" s="5">
        <v>554</v>
      </c>
      <c r="D99" s="2">
        <f t="shared" si="1"/>
        <v>7</v>
      </c>
      <c r="E99" s="2" t="str">
        <f>_xlfn.XLOOKUP(VolumeByClient[[#This Row],[CLID]],GEOByClient[Mid],GEOByClient[GEOID])</f>
        <v>GEO1004</v>
      </c>
      <c r="F99" s="2" t="str">
        <f>INDEX(GEOByClient[GEOID],MATCH(VolumeByClient[[#This Row],[CLID]],GEOByClient[Right],0))</f>
        <v>GEO1004</v>
      </c>
      <c r="G99" s="2" t="str">
        <f>VLOOKUP(VolumeByClient[[#This Row],[Index Match Region ID]],GEONames[GEOID]:GEONames[GEONAME],2,FALSE)</f>
        <v>LATAM</v>
      </c>
      <c r="H99" s="2" t="str">
        <f>"Q"&amp;ROUNDUP(MONTH(VolumeByClient[[#This Row],[Date]])/3,0)&amp;" "&amp;YEAR(VolumeByClient[[#This Row],[Date]])</f>
        <v>Q3 2020</v>
      </c>
      <c r="I99" s="2" t="str">
        <f>VLOOKUP(VolumeByClient[[#This Row],[Date]],QuarterDates[],3,TRUE)</f>
        <v>Q3 2020</v>
      </c>
      <c r="J99" s="2" t="str">
        <f>VLOOKUP(VolumeByClient[[#This Row],[Date]],QuarterDates[],6,TRUE)</f>
        <v>2020 Q3</v>
      </c>
      <c r="K99" s="2" t="str">
        <f>_xlfn.XLOOKUP(VolumeByClient[[#This Row],[Year and Quarter]],QuarterDates[Year/Quarter],QuarterDates[Quarter2])</f>
        <v>Q3</v>
      </c>
      <c r="L99" s="2">
        <f>_xlfn.XLOOKUP(VolumeByClient[[#This Row],[Year and Quarter]],QuarterDates[Year/Quarter],QuarterDates[Year])</f>
        <v>2020</v>
      </c>
    </row>
    <row r="100" spans="1:12" x14ac:dyDescent="0.15">
      <c r="A100" s="3" t="s">
        <v>28</v>
      </c>
      <c r="B100" s="3">
        <v>44135</v>
      </c>
      <c r="C100" s="5">
        <v>760</v>
      </c>
      <c r="D100" s="2">
        <f t="shared" si="1"/>
        <v>7</v>
      </c>
      <c r="E100" s="2" t="str">
        <f>_xlfn.XLOOKUP(VolumeByClient[[#This Row],[CLID]],GEOByClient[Mid],GEOByClient[GEOID])</f>
        <v>GEO1004</v>
      </c>
      <c r="F100" s="2" t="str">
        <f>INDEX(GEOByClient[GEOID],MATCH(VolumeByClient[[#This Row],[CLID]],GEOByClient[Right],0))</f>
        <v>GEO1004</v>
      </c>
      <c r="G100" s="2" t="str">
        <f>VLOOKUP(VolumeByClient[[#This Row],[Index Match Region ID]],GEONames[GEOID]:GEONames[GEONAME],2,FALSE)</f>
        <v>LATAM</v>
      </c>
      <c r="H100" s="2" t="str">
        <f>"Q"&amp;ROUNDUP(MONTH(VolumeByClient[[#This Row],[Date]])/3,0)&amp;" "&amp;YEAR(VolumeByClient[[#This Row],[Date]])</f>
        <v>Q4 2020</v>
      </c>
      <c r="I100" s="2" t="str">
        <f>VLOOKUP(VolumeByClient[[#This Row],[Date]],QuarterDates[],3,TRUE)</f>
        <v>Q4 2020</v>
      </c>
      <c r="J100" s="2" t="str">
        <f>VLOOKUP(VolumeByClient[[#This Row],[Date]],QuarterDates[],6,TRUE)</f>
        <v>2020 Q4</v>
      </c>
      <c r="K100" s="2" t="str">
        <f>_xlfn.XLOOKUP(VolumeByClient[[#This Row],[Year and Quarter]],QuarterDates[Year/Quarter],QuarterDates[Quarter2])</f>
        <v>Q4</v>
      </c>
      <c r="L100" s="2">
        <f>_xlfn.XLOOKUP(VolumeByClient[[#This Row],[Year and Quarter]],QuarterDates[Year/Quarter],QuarterDates[Year])</f>
        <v>2020</v>
      </c>
    </row>
    <row r="101" spans="1:12" x14ac:dyDescent="0.15">
      <c r="A101" s="3" t="s">
        <v>28</v>
      </c>
      <c r="B101" s="3">
        <v>44165</v>
      </c>
      <c r="C101" s="5">
        <v>759</v>
      </c>
      <c r="D101" s="2">
        <f t="shared" si="1"/>
        <v>7</v>
      </c>
      <c r="E101" s="2" t="str">
        <f>_xlfn.XLOOKUP(VolumeByClient[[#This Row],[CLID]],GEOByClient[Mid],GEOByClient[GEOID])</f>
        <v>GEO1004</v>
      </c>
      <c r="F101" s="2" t="str">
        <f>INDEX(GEOByClient[GEOID],MATCH(VolumeByClient[[#This Row],[CLID]],GEOByClient[Right],0))</f>
        <v>GEO1004</v>
      </c>
      <c r="G101" s="2" t="str">
        <f>VLOOKUP(VolumeByClient[[#This Row],[Index Match Region ID]],GEONames[GEOID]:GEONames[GEONAME],2,FALSE)</f>
        <v>LATAM</v>
      </c>
      <c r="H101" s="2" t="str">
        <f>"Q"&amp;ROUNDUP(MONTH(VolumeByClient[[#This Row],[Date]])/3,0)&amp;" "&amp;YEAR(VolumeByClient[[#This Row],[Date]])</f>
        <v>Q4 2020</v>
      </c>
      <c r="I101" s="2" t="str">
        <f>VLOOKUP(VolumeByClient[[#This Row],[Date]],QuarterDates[],3,TRUE)</f>
        <v>Q4 2020</v>
      </c>
      <c r="J101" s="2" t="str">
        <f>VLOOKUP(VolumeByClient[[#This Row],[Date]],QuarterDates[],6,TRUE)</f>
        <v>2020 Q4</v>
      </c>
      <c r="K101" s="2" t="str">
        <f>_xlfn.XLOOKUP(VolumeByClient[[#This Row],[Year and Quarter]],QuarterDates[Year/Quarter],QuarterDates[Quarter2])</f>
        <v>Q4</v>
      </c>
      <c r="L101" s="2">
        <f>_xlfn.XLOOKUP(VolumeByClient[[#This Row],[Year and Quarter]],QuarterDates[Year/Quarter],QuarterDates[Year])</f>
        <v>2020</v>
      </c>
    </row>
    <row r="102" spans="1:12" x14ac:dyDescent="0.15">
      <c r="A102" s="3" t="s">
        <v>28</v>
      </c>
      <c r="B102" s="3">
        <v>44196</v>
      </c>
      <c r="C102" s="5">
        <v>857</v>
      </c>
      <c r="D102" s="2">
        <f t="shared" si="1"/>
        <v>7</v>
      </c>
      <c r="E102" s="2" t="str">
        <f>_xlfn.XLOOKUP(VolumeByClient[[#This Row],[CLID]],GEOByClient[Mid],GEOByClient[GEOID])</f>
        <v>GEO1004</v>
      </c>
      <c r="F102" s="2" t="str">
        <f>INDEX(GEOByClient[GEOID],MATCH(VolumeByClient[[#This Row],[CLID]],GEOByClient[Right],0))</f>
        <v>GEO1004</v>
      </c>
      <c r="G102" s="2" t="str">
        <f>VLOOKUP(VolumeByClient[[#This Row],[Index Match Region ID]],GEONames[GEOID]:GEONames[GEONAME],2,FALSE)</f>
        <v>LATAM</v>
      </c>
      <c r="H102" s="2" t="str">
        <f>"Q"&amp;ROUNDUP(MONTH(VolumeByClient[[#This Row],[Date]])/3,0)&amp;" "&amp;YEAR(VolumeByClient[[#This Row],[Date]])</f>
        <v>Q4 2020</v>
      </c>
      <c r="I102" s="2" t="str">
        <f>VLOOKUP(VolumeByClient[[#This Row],[Date]],QuarterDates[],3,TRUE)</f>
        <v>Q4 2020</v>
      </c>
      <c r="J102" s="2" t="str">
        <f>VLOOKUP(VolumeByClient[[#This Row],[Date]],QuarterDates[],6,TRUE)</f>
        <v>2020 Q4</v>
      </c>
      <c r="K102" s="2" t="str">
        <f>_xlfn.XLOOKUP(VolumeByClient[[#This Row],[Year and Quarter]],QuarterDates[Year/Quarter],QuarterDates[Quarter2])</f>
        <v>Q4</v>
      </c>
      <c r="L102" s="2">
        <f>_xlfn.XLOOKUP(VolumeByClient[[#This Row],[Year and Quarter]],QuarterDates[Year/Quarter],QuarterDates[Year])</f>
        <v>2020</v>
      </c>
    </row>
    <row r="103" spans="1:12" x14ac:dyDescent="0.15">
      <c r="A103" s="3" t="s">
        <v>28</v>
      </c>
      <c r="B103" s="3">
        <v>44377</v>
      </c>
      <c r="C103" s="5">
        <v>865</v>
      </c>
      <c r="D103" s="2">
        <f t="shared" si="1"/>
        <v>7</v>
      </c>
      <c r="E103" s="2" t="str">
        <f>_xlfn.XLOOKUP(VolumeByClient[[#This Row],[CLID]],GEOByClient[Mid],GEOByClient[GEOID])</f>
        <v>GEO1004</v>
      </c>
      <c r="F103" s="2" t="str">
        <f>INDEX(GEOByClient[GEOID],MATCH(VolumeByClient[[#This Row],[CLID]],GEOByClient[Right],0))</f>
        <v>GEO1004</v>
      </c>
      <c r="G103" s="2" t="str">
        <f>VLOOKUP(VolumeByClient[[#This Row],[Index Match Region ID]],GEONames[GEOID]:GEONames[GEONAME],2,FALSE)</f>
        <v>LATAM</v>
      </c>
      <c r="H103" s="2" t="str">
        <f>"Q"&amp;ROUNDUP(MONTH(VolumeByClient[[#This Row],[Date]])/3,0)&amp;" "&amp;YEAR(VolumeByClient[[#This Row],[Date]])</f>
        <v>Q2 2021</v>
      </c>
      <c r="I103" s="2" t="str">
        <f>VLOOKUP(VolumeByClient[[#This Row],[Date]],QuarterDates[],3,TRUE)</f>
        <v>Q2 2021</v>
      </c>
      <c r="J103" s="2" t="str">
        <f>VLOOKUP(VolumeByClient[[#This Row],[Date]],QuarterDates[],6,TRUE)</f>
        <v>2021 Q2</v>
      </c>
      <c r="K103" s="2" t="str">
        <f>_xlfn.XLOOKUP(VolumeByClient[[#This Row],[Year and Quarter]],QuarterDates[Year/Quarter],QuarterDates[Quarter2])</f>
        <v>Q2</v>
      </c>
      <c r="L103" s="2">
        <f>_xlfn.XLOOKUP(VolumeByClient[[#This Row],[Year and Quarter]],QuarterDates[Year/Quarter],QuarterDates[Year])</f>
        <v>2021</v>
      </c>
    </row>
    <row r="104" spans="1:12" x14ac:dyDescent="0.15">
      <c r="A104" s="3" t="s">
        <v>28</v>
      </c>
      <c r="B104" s="3">
        <v>44347</v>
      </c>
      <c r="C104" s="5">
        <v>1078</v>
      </c>
      <c r="D104" s="2">
        <f t="shared" si="1"/>
        <v>7</v>
      </c>
      <c r="E104" s="2" t="str">
        <f>_xlfn.XLOOKUP(VolumeByClient[[#This Row],[CLID]],GEOByClient[Mid],GEOByClient[GEOID])</f>
        <v>GEO1004</v>
      </c>
      <c r="F104" s="2" t="str">
        <f>INDEX(GEOByClient[GEOID],MATCH(VolumeByClient[[#This Row],[CLID]],GEOByClient[Right],0))</f>
        <v>GEO1004</v>
      </c>
      <c r="G104" s="2" t="str">
        <f>VLOOKUP(VolumeByClient[[#This Row],[Index Match Region ID]],GEONames[GEOID]:GEONames[GEONAME],2,FALSE)</f>
        <v>LATAM</v>
      </c>
      <c r="H104" s="2" t="str">
        <f>"Q"&amp;ROUNDUP(MONTH(VolumeByClient[[#This Row],[Date]])/3,0)&amp;" "&amp;YEAR(VolumeByClient[[#This Row],[Date]])</f>
        <v>Q2 2021</v>
      </c>
      <c r="I104" s="2" t="str">
        <f>VLOOKUP(VolumeByClient[[#This Row],[Date]],QuarterDates[],3,TRUE)</f>
        <v>Q2 2021</v>
      </c>
      <c r="J104" s="2" t="str">
        <f>VLOOKUP(VolumeByClient[[#This Row],[Date]],QuarterDates[],6,TRUE)</f>
        <v>2021 Q2</v>
      </c>
      <c r="K104" s="2" t="str">
        <f>_xlfn.XLOOKUP(VolumeByClient[[#This Row],[Year and Quarter]],QuarterDates[Year/Quarter],QuarterDates[Quarter2])</f>
        <v>Q2</v>
      </c>
      <c r="L104" s="2">
        <f>_xlfn.XLOOKUP(VolumeByClient[[#This Row],[Year and Quarter]],QuarterDates[Year/Quarter],QuarterDates[Year])</f>
        <v>2021</v>
      </c>
    </row>
    <row r="105" spans="1:12" x14ac:dyDescent="0.15">
      <c r="A105" s="3" t="s">
        <v>28</v>
      </c>
      <c r="B105" s="3">
        <v>44316</v>
      </c>
      <c r="C105" s="5">
        <v>1305</v>
      </c>
      <c r="D105" s="2">
        <f t="shared" si="1"/>
        <v>7</v>
      </c>
      <c r="E105" s="2" t="str">
        <f>_xlfn.XLOOKUP(VolumeByClient[[#This Row],[CLID]],GEOByClient[Mid],GEOByClient[GEOID])</f>
        <v>GEO1004</v>
      </c>
      <c r="F105" s="2" t="str">
        <f>INDEX(GEOByClient[GEOID],MATCH(VolumeByClient[[#This Row],[CLID]],GEOByClient[Right],0))</f>
        <v>GEO1004</v>
      </c>
      <c r="G105" s="2" t="str">
        <f>VLOOKUP(VolumeByClient[[#This Row],[Index Match Region ID]],GEONames[GEOID]:GEONames[GEONAME],2,FALSE)</f>
        <v>LATAM</v>
      </c>
      <c r="H105" s="2" t="str">
        <f>"Q"&amp;ROUNDUP(MONTH(VolumeByClient[[#This Row],[Date]])/3,0)&amp;" "&amp;YEAR(VolumeByClient[[#This Row],[Date]])</f>
        <v>Q2 2021</v>
      </c>
      <c r="I105" s="2" t="str">
        <f>VLOOKUP(VolumeByClient[[#This Row],[Date]],QuarterDates[],3,TRUE)</f>
        <v>Q2 2021</v>
      </c>
      <c r="J105" s="2" t="str">
        <f>VLOOKUP(VolumeByClient[[#This Row],[Date]],QuarterDates[],6,TRUE)</f>
        <v>2021 Q2</v>
      </c>
      <c r="K105" s="2" t="str">
        <f>_xlfn.XLOOKUP(VolumeByClient[[#This Row],[Year and Quarter]],QuarterDates[Year/Quarter],QuarterDates[Quarter2])</f>
        <v>Q2</v>
      </c>
      <c r="L105" s="2">
        <f>_xlfn.XLOOKUP(VolumeByClient[[#This Row],[Year and Quarter]],QuarterDates[Year/Quarter],QuarterDates[Year])</f>
        <v>2021</v>
      </c>
    </row>
    <row r="106" spans="1:12" x14ac:dyDescent="0.15">
      <c r="A106" s="3" t="s">
        <v>28</v>
      </c>
      <c r="B106" s="3">
        <v>44286</v>
      </c>
      <c r="C106" s="5">
        <v>950</v>
      </c>
      <c r="D106" s="2">
        <f t="shared" si="1"/>
        <v>7</v>
      </c>
      <c r="E106" s="2" t="str">
        <f>_xlfn.XLOOKUP(VolumeByClient[[#This Row],[CLID]],GEOByClient[Mid],GEOByClient[GEOID])</f>
        <v>GEO1004</v>
      </c>
      <c r="F106" s="2" t="str">
        <f>INDEX(GEOByClient[GEOID],MATCH(VolumeByClient[[#This Row],[CLID]],GEOByClient[Right],0))</f>
        <v>GEO1004</v>
      </c>
      <c r="G106" s="2" t="str">
        <f>VLOOKUP(VolumeByClient[[#This Row],[Index Match Region ID]],GEONames[GEOID]:GEONames[GEONAME],2,FALSE)</f>
        <v>LATAM</v>
      </c>
      <c r="H106" s="2" t="str">
        <f>"Q"&amp;ROUNDUP(MONTH(VolumeByClient[[#This Row],[Date]])/3,0)&amp;" "&amp;YEAR(VolumeByClient[[#This Row],[Date]])</f>
        <v>Q1 2021</v>
      </c>
      <c r="I106" s="2" t="str">
        <f>VLOOKUP(VolumeByClient[[#This Row],[Date]],QuarterDates[],3,TRUE)</f>
        <v>Q1 2021</v>
      </c>
      <c r="J106" s="2" t="str">
        <f>VLOOKUP(VolumeByClient[[#This Row],[Date]],QuarterDates[],6,TRUE)</f>
        <v>2021 Q1</v>
      </c>
      <c r="K106" s="2" t="str">
        <f>_xlfn.XLOOKUP(VolumeByClient[[#This Row],[Year and Quarter]],QuarterDates[Year/Quarter],QuarterDates[Quarter2])</f>
        <v>Q1</v>
      </c>
      <c r="L106" s="2">
        <f>_xlfn.XLOOKUP(VolumeByClient[[#This Row],[Year and Quarter]],QuarterDates[Year/Quarter],QuarterDates[Year])</f>
        <v>2021</v>
      </c>
    </row>
    <row r="107" spans="1:12" x14ac:dyDescent="0.15">
      <c r="A107" s="3" t="s">
        <v>28</v>
      </c>
      <c r="B107" s="3">
        <v>44255</v>
      </c>
      <c r="C107" s="5">
        <v>968</v>
      </c>
      <c r="D107" s="2">
        <f t="shared" si="1"/>
        <v>7</v>
      </c>
      <c r="E107" s="2" t="str">
        <f>_xlfn.XLOOKUP(VolumeByClient[[#This Row],[CLID]],GEOByClient[Mid],GEOByClient[GEOID])</f>
        <v>GEO1004</v>
      </c>
      <c r="F107" s="2" t="str">
        <f>INDEX(GEOByClient[GEOID],MATCH(VolumeByClient[[#This Row],[CLID]],GEOByClient[Right],0))</f>
        <v>GEO1004</v>
      </c>
      <c r="G107" s="2" t="str">
        <f>VLOOKUP(VolumeByClient[[#This Row],[Index Match Region ID]],GEONames[GEOID]:GEONames[GEONAME],2,FALSE)</f>
        <v>LATAM</v>
      </c>
      <c r="H107" s="2" t="str">
        <f>"Q"&amp;ROUNDUP(MONTH(VolumeByClient[[#This Row],[Date]])/3,0)&amp;" "&amp;YEAR(VolumeByClient[[#This Row],[Date]])</f>
        <v>Q1 2021</v>
      </c>
      <c r="I107" s="2" t="str">
        <f>VLOOKUP(VolumeByClient[[#This Row],[Date]],QuarterDates[],3,TRUE)</f>
        <v>Q1 2021</v>
      </c>
      <c r="J107" s="2" t="str">
        <f>VLOOKUP(VolumeByClient[[#This Row],[Date]],QuarterDates[],6,TRUE)</f>
        <v>2021 Q1</v>
      </c>
      <c r="K107" s="2" t="str">
        <f>_xlfn.XLOOKUP(VolumeByClient[[#This Row],[Year and Quarter]],QuarterDates[Year/Quarter],QuarterDates[Quarter2])</f>
        <v>Q1</v>
      </c>
      <c r="L107" s="2">
        <f>_xlfn.XLOOKUP(VolumeByClient[[#This Row],[Year and Quarter]],QuarterDates[Year/Quarter],QuarterDates[Year])</f>
        <v>2021</v>
      </c>
    </row>
    <row r="108" spans="1:12" x14ac:dyDescent="0.15">
      <c r="A108" s="3" t="s">
        <v>28</v>
      </c>
      <c r="B108" s="3">
        <v>44227</v>
      </c>
      <c r="C108" s="5">
        <v>749</v>
      </c>
      <c r="D108" s="2">
        <f t="shared" si="1"/>
        <v>7</v>
      </c>
      <c r="E108" s="2" t="str">
        <f>_xlfn.XLOOKUP(VolumeByClient[[#This Row],[CLID]],GEOByClient[Mid],GEOByClient[GEOID])</f>
        <v>GEO1004</v>
      </c>
      <c r="F108" s="2" t="str">
        <f>INDEX(GEOByClient[GEOID],MATCH(VolumeByClient[[#This Row],[CLID]],GEOByClient[Right],0))</f>
        <v>GEO1004</v>
      </c>
      <c r="G108" s="2" t="str">
        <f>VLOOKUP(VolumeByClient[[#This Row],[Index Match Region ID]],GEONames[GEOID]:GEONames[GEONAME],2,FALSE)</f>
        <v>LATAM</v>
      </c>
      <c r="H108" s="2" t="str">
        <f>"Q"&amp;ROUNDUP(MONTH(VolumeByClient[[#This Row],[Date]])/3,0)&amp;" "&amp;YEAR(VolumeByClient[[#This Row],[Date]])</f>
        <v>Q1 2021</v>
      </c>
      <c r="I108" s="2" t="str">
        <f>VLOOKUP(VolumeByClient[[#This Row],[Date]],QuarterDates[],3,TRUE)</f>
        <v>Q1 2021</v>
      </c>
      <c r="J108" s="2" t="str">
        <f>VLOOKUP(VolumeByClient[[#This Row],[Date]],QuarterDates[],6,TRUE)</f>
        <v>2021 Q1</v>
      </c>
      <c r="K108" s="2" t="str">
        <f>_xlfn.XLOOKUP(VolumeByClient[[#This Row],[Year and Quarter]],QuarterDates[Year/Quarter],QuarterDates[Quarter2])</f>
        <v>Q1</v>
      </c>
      <c r="L108" s="2">
        <f>_xlfn.XLOOKUP(VolumeByClient[[#This Row],[Year and Quarter]],QuarterDates[Year/Quarter],QuarterDates[Year])</f>
        <v>2021</v>
      </c>
    </row>
    <row r="109" spans="1:12" x14ac:dyDescent="0.15">
      <c r="A109" s="3" t="s">
        <v>30</v>
      </c>
      <c r="B109" s="3">
        <v>43861</v>
      </c>
      <c r="C109" s="5">
        <v>945</v>
      </c>
      <c r="D109" s="2">
        <f t="shared" si="1"/>
        <v>7</v>
      </c>
      <c r="E109" s="2" t="str">
        <f>_xlfn.XLOOKUP(VolumeByClient[[#This Row],[CLID]],GEOByClient[Mid],GEOByClient[GEOID])</f>
        <v>GEO1002</v>
      </c>
      <c r="F109" s="2" t="str">
        <f>INDEX(GEOByClient[GEOID],MATCH(VolumeByClient[[#This Row],[CLID]],GEOByClient[Right],0))</f>
        <v>GEO1002</v>
      </c>
      <c r="G109" s="2" t="str">
        <f>VLOOKUP(VolumeByClient[[#This Row],[Index Match Region ID]],GEONames[GEOID]:GEONames[GEONAME],2,FALSE)</f>
        <v>APAC</v>
      </c>
      <c r="H109" s="2" t="str">
        <f>"Q"&amp;ROUNDUP(MONTH(VolumeByClient[[#This Row],[Date]])/3,0)&amp;" "&amp;YEAR(VolumeByClient[[#This Row],[Date]])</f>
        <v>Q1 2020</v>
      </c>
      <c r="I109" s="2" t="str">
        <f>VLOOKUP(VolumeByClient[[#This Row],[Date]],QuarterDates[],3,TRUE)</f>
        <v>Q1 2020</v>
      </c>
      <c r="J109" s="2" t="str">
        <f>VLOOKUP(VolumeByClient[[#This Row],[Date]],QuarterDates[],6,TRUE)</f>
        <v>2020 Q1</v>
      </c>
      <c r="K109" s="2" t="str">
        <f>_xlfn.XLOOKUP(VolumeByClient[[#This Row],[Year and Quarter]],QuarterDates[Year/Quarter],QuarterDates[Quarter2])</f>
        <v>Q1</v>
      </c>
      <c r="L109" s="2">
        <f>_xlfn.XLOOKUP(VolumeByClient[[#This Row],[Year and Quarter]],QuarterDates[Year/Quarter],QuarterDates[Year])</f>
        <v>2020</v>
      </c>
    </row>
    <row r="110" spans="1:12" x14ac:dyDescent="0.15">
      <c r="A110" s="3" t="s">
        <v>30</v>
      </c>
      <c r="B110" s="3">
        <v>43890</v>
      </c>
      <c r="C110" s="5">
        <v>941</v>
      </c>
      <c r="D110" s="2">
        <f t="shared" si="1"/>
        <v>7</v>
      </c>
      <c r="E110" s="2" t="str">
        <f>_xlfn.XLOOKUP(VolumeByClient[[#This Row],[CLID]],GEOByClient[Mid],GEOByClient[GEOID])</f>
        <v>GEO1002</v>
      </c>
      <c r="F110" s="2" t="str">
        <f>INDEX(GEOByClient[GEOID],MATCH(VolumeByClient[[#This Row],[CLID]],GEOByClient[Right],0))</f>
        <v>GEO1002</v>
      </c>
      <c r="G110" s="2" t="str">
        <f>VLOOKUP(VolumeByClient[[#This Row],[Index Match Region ID]],GEONames[GEOID]:GEONames[GEONAME],2,FALSE)</f>
        <v>APAC</v>
      </c>
      <c r="H110" s="2" t="str">
        <f>"Q"&amp;ROUNDUP(MONTH(VolumeByClient[[#This Row],[Date]])/3,0)&amp;" "&amp;YEAR(VolumeByClient[[#This Row],[Date]])</f>
        <v>Q1 2020</v>
      </c>
      <c r="I110" s="2" t="str">
        <f>VLOOKUP(VolumeByClient[[#This Row],[Date]],QuarterDates[],3,TRUE)</f>
        <v>Q1 2020</v>
      </c>
      <c r="J110" s="2" t="str">
        <f>VLOOKUP(VolumeByClient[[#This Row],[Date]],QuarterDates[],6,TRUE)</f>
        <v>2020 Q1</v>
      </c>
      <c r="K110" s="2" t="str">
        <f>_xlfn.XLOOKUP(VolumeByClient[[#This Row],[Year and Quarter]],QuarterDates[Year/Quarter],QuarterDates[Quarter2])</f>
        <v>Q1</v>
      </c>
      <c r="L110" s="2">
        <f>_xlfn.XLOOKUP(VolumeByClient[[#This Row],[Year and Quarter]],QuarterDates[Year/Quarter],QuarterDates[Year])</f>
        <v>2020</v>
      </c>
    </row>
    <row r="111" spans="1:12" x14ac:dyDescent="0.15">
      <c r="A111" s="3" t="s">
        <v>30</v>
      </c>
      <c r="B111" s="3">
        <v>43921</v>
      </c>
      <c r="C111" s="5">
        <v>1164</v>
      </c>
      <c r="D111" s="2">
        <f t="shared" si="1"/>
        <v>7</v>
      </c>
      <c r="E111" s="2" t="str">
        <f>_xlfn.XLOOKUP(VolumeByClient[[#This Row],[CLID]],GEOByClient[Mid],GEOByClient[GEOID])</f>
        <v>GEO1002</v>
      </c>
      <c r="F111" s="2" t="str">
        <f>INDEX(GEOByClient[GEOID],MATCH(VolumeByClient[[#This Row],[CLID]],GEOByClient[Right],0))</f>
        <v>GEO1002</v>
      </c>
      <c r="G111" s="2" t="str">
        <f>VLOOKUP(VolumeByClient[[#This Row],[Index Match Region ID]],GEONames[GEOID]:GEONames[GEONAME],2,FALSE)</f>
        <v>APAC</v>
      </c>
      <c r="H111" s="2" t="str">
        <f>"Q"&amp;ROUNDUP(MONTH(VolumeByClient[[#This Row],[Date]])/3,0)&amp;" "&amp;YEAR(VolumeByClient[[#This Row],[Date]])</f>
        <v>Q1 2020</v>
      </c>
      <c r="I111" s="2" t="str">
        <f>VLOOKUP(VolumeByClient[[#This Row],[Date]],QuarterDates[],3,TRUE)</f>
        <v>Q1 2020</v>
      </c>
      <c r="J111" s="2" t="str">
        <f>VLOOKUP(VolumeByClient[[#This Row],[Date]],QuarterDates[],6,TRUE)</f>
        <v>2020 Q1</v>
      </c>
      <c r="K111" s="2" t="str">
        <f>_xlfn.XLOOKUP(VolumeByClient[[#This Row],[Year and Quarter]],QuarterDates[Year/Quarter],QuarterDates[Quarter2])</f>
        <v>Q1</v>
      </c>
      <c r="L111" s="2">
        <f>_xlfn.XLOOKUP(VolumeByClient[[#This Row],[Year and Quarter]],QuarterDates[Year/Quarter],QuarterDates[Year])</f>
        <v>2020</v>
      </c>
    </row>
    <row r="112" spans="1:12" x14ac:dyDescent="0.15">
      <c r="A112" s="3" t="s">
        <v>30</v>
      </c>
      <c r="B112" s="3">
        <v>43951</v>
      </c>
      <c r="C112" s="5">
        <v>1276</v>
      </c>
      <c r="D112" s="2">
        <f t="shared" si="1"/>
        <v>7</v>
      </c>
      <c r="E112" s="2" t="str">
        <f>_xlfn.XLOOKUP(VolumeByClient[[#This Row],[CLID]],GEOByClient[Mid],GEOByClient[GEOID])</f>
        <v>GEO1002</v>
      </c>
      <c r="F112" s="2" t="str">
        <f>INDEX(GEOByClient[GEOID],MATCH(VolumeByClient[[#This Row],[CLID]],GEOByClient[Right],0))</f>
        <v>GEO1002</v>
      </c>
      <c r="G112" s="2" t="str">
        <f>VLOOKUP(VolumeByClient[[#This Row],[Index Match Region ID]],GEONames[GEOID]:GEONames[GEONAME],2,FALSE)</f>
        <v>APAC</v>
      </c>
      <c r="H112" s="2" t="str">
        <f>"Q"&amp;ROUNDUP(MONTH(VolumeByClient[[#This Row],[Date]])/3,0)&amp;" "&amp;YEAR(VolumeByClient[[#This Row],[Date]])</f>
        <v>Q2 2020</v>
      </c>
      <c r="I112" s="2" t="str">
        <f>VLOOKUP(VolumeByClient[[#This Row],[Date]],QuarterDates[],3,TRUE)</f>
        <v>Q2 2020</v>
      </c>
      <c r="J112" s="2" t="str">
        <f>VLOOKUP(VolumeByClient[[#This Row],[Date]],QuarterDates[],6,TRUE)</f>
        <v>2020 Q2</v>
      </c>
      <c r="K112" s="2" t="str">
        <f>_xlfn.XLOOKUP(VolumeByClient[[#This Row],[Year and Quarter]],QuarterDates[Year/Quarter],QuarterDates[Quarter2])</f>
        <v>Q2</v>
      </c>
      <c r="L112" s="2">
        <f>_xlfn.XLOOKUP(VolumeByClient[[#This Row],[Year and Quarter]],QuarterDates[Year/Quarter],QuarterDates[Year])</f>
        <v>2020</v>
      </c>
    </row>
    <row r="113" spans="1:12" x14ac:dyDescent="0.15">
      <c r="A113" s="3" t="s">
        <v>30</v>
      </c>
      <c r="B113" s="3">
        <v>43982</v>
      </c>
      <c r="C113" s="5">
        <v>1275</v>
      </c>
      <c r="D113" s="2">
        <f t="shared" si="1"/>
        <v>7</v>
      </c>
      <c r="E113" s="2" t="str">
        <f>_xlfn.XLOOKUP(VolumeByClient[[#This Row],[CLID]],GEOByClient[Mid],GEOByClient[GEOID])</f>
        <v>GEO1002</v>
      </c>
      <c r="F113" s="2" t="str">
        <f>INDEX(GEOByClient[GEOID],MATCH(VolumeByClient[[#This Row],[CLID]],GEOByClient[Right],0))</f>
        <v>GEO1002</v>
      </c>
      <c r="G113" s="2" t="str">
        <f>VLOOKUP(VolumeByClient[[#This Row],[Index Match Region ID]],GEONames[GEOID]:GEONames[GEONAME],2,FALSE)</f>
        <v>APAC</v>
      </c>
      <c r="H113" s="2" t="str">
        <f>"Q"&amp;ROUNDUP(MONTH(VolumeByClient[[#This Row],[Date]])/3,0)&amp;" "&amp;YEAR(VolumeByClient[[#This Row],[Date]])</f>
        <v>Q2 2020</v>
      </c>
      <c r="I113" s="2" t="str">
        <f>VLOOKUP(VolumeByClient[[#This Row],[Date]],QuarterDates[],3,TRUE)</f>
        <v>Q2 2020</v>
      </c>
      <c r="J113" s="2" t="str">
        <f>VLOOKUP(VolumeByClient[[#This Row],[Date]],QuarterDates[],6,TRUE)</f>
        <v>2020 Q2</v>
      </c>
      <c r="K113" s="2" t="str">
        <f>_xlfn.XLOOKUP(VolumeByClient[[#This Row],[Year and Quarter]],QuarterDates[Year/Quarter],QuarterDates[Quarter2])</f>
        <v>Q2</v>
      </c>
      <c r="L113" s="2">
        <f>_xlfn.XLOOKUP(VolumeByClient[[#This Row],[Year and Quarter]],QuarterDates[Year/Quarter],QuarterDates[Year])</f>
        <v>2020</v>
      </c>
    </row>
    <row r="114" spans="1:12" x14ac:dyDescent="0.15">
      <c r="A114" s="3" t="s">
        <v>30</v>
      </c>
      <c r="B114" s="3">
        <v>44012</v>
      </c>
      <c r="C114" s="5">
        <v>834</v>
      </c>
      <c r="D114" s="2">
        <f t="shared" si="1"/>
        <v>7</v>
      </c>
      <c r="E114" s="2" t="str">
        <f>_xlfn.XLOOKUP(VolumeByClient[[#This Row],[CLID]],GEOByClient[Mid],GEOByClient[GEOID])</f>
        <v>GEO1002</v>
      </c>
      <c r="F114" s="2" t="str">
        <f>INDEX(GEOByClient[GEOID],MATCH(VolumeByClient[[#This Row],[CLID]],GEOByClient[Right],0))</f>
        <v>GEO1002</v>
      </c>
      <c r="G114" s="2" t="str">
        <f>VLOOKUP(VolumeByClient[[#This Row],[Index Match Region ID]],GEONames[GEOID]:GEONames[GEONAME],2,FALSE)</f>
        <v>APAC</v>
      </c>
      <c r="H114" s="2" t="str">
        <f>"Q"&amp;ROUNDUP(MONTH(VolumeByClient[[#This Row],[Date]])/3,0)&amp;" "&amp;YEAR(VolumeByClient[[#This Row],[Date]])</f>
        <v>Q2 2020</v>
      </c>
      <c r="I114" s="2" t="str">
        <f>VLOOKUP(VolumeByClient[[#This Row],[Date]],QuarterDates[],3,TRUE)</f>
        <v>Q2 2020</v>
      </c>
      <c r="J114" s="2" t="str">
        <f>VLOOKUP(VolumeByClient[[#This Row],[Date]],QuarterDates[],6,TRUE)</f>
        <v>2020 Q2</v>
      </c>
      <c r="K114" s="2" t="str">
        <f>_xlfn.XLOOKUP(VolumeByClient[[#This Row],[Year and Quarter]],QuarterDates[Year/Quarter],QuarterDates[Quarter2])</f>
        <v>Q2</v>
      </c>
      <c r="L114" s="2">
        <f>_xlfn.XLOOKUP(VolumeByClient[[#This Row],[Year and Quarter]],QuarterDates[Year/Quarter],QuarterDates[Year])</f>
        <v>2020</v>
      </c>
    </row>
    <row r="115" spans="1:12" x14ac:dyDescent="0.15">
      <c r="A115" s="3" t="s">
        <v>30</v>
      </c>
      <c r="B115" s="3">
        <v>44043</v>
      </c>
      <c r="C115" s="5">
        <v>833</v>
      </c>
      <c r="D115" s="2">
        <f t="shared" si="1"/>
        <v>7</v>
      </c>
      <c r="E115" s="2" t="str">
        <f>_xlfn.XLOOKUP(VolumeByClient[[#This Row],[CLID]],GEOByClient[Mid],GEOByClient[GEOID])</f>
        <v>GEO1002</v>
      </c>
      <c r="F115" s="2" t="str">
        <f>INDEX(GEOByClient[GEOID],MATCH(VolumeByClient[[#This Row],[CLID]],GEOByClient[Right],0))</f>
        <v>GEO1002</v>
      </c>
      <c r="G115" s="2" t="str">
        <f>VLOOKUP(VolumeByClient[[#This Row],[Index Match Region ID]],GEONames[GEOID]:GEONames[GEONAME],2,FALSE)</f>
        <v>APAC</v>
      </c>
      <c r="H115" s="2" t="str">
        <f>"Q"&amp;ROUNDUP(MONTH(VolumeByClient[[#This Row],[Date]])/3,0)&amp;" "&amp;YEAR(VolumeByClient[[#This Row],[Date]])</f>
        <v>Q3 2020</v>
      </c>
      <c r="I115" s="2" t="str">
        <f>VLOOKUP(VolumeByClient[[#This Row],[Date]],QuarterDates[],3,TRUE)</f>
        <v>Q3 2020</v>
      </c>
      <c r="J115" s="2" t="str">
        <f>VLOOKUP(VolumeByClient[[#This Row],[Date]],QuarterDates[],6,TRUE)</f>
        <v>2020 Q3</v>
      </c>
      <c r="K115" s="2" t="str">
        <f>_xlfn.XLOOKUP(VolumeByClient[[#This Row],[Year and Quarter]],QuarterDates[Year/Quarter],QuarterDates[Quarter2])</f>
        <v>Q3</v>
      </c>
      <c r="L115" s="2">
        <f>_xlfn.XLOOKUP(VolumeByClient[[#This Row],[Year and Quarter]],QuarterDates[Year/Quarter],QuarterDates[Year])</f>
        <v>2020</v>
      </c>
    </row>
    <row r="116" spans="1:12" x14ac:dyDescent="0.15">
      <c r="A116" s="3" t="s">
        <v>30</v>
      </c>
      <c r="B116" s="3">
        <v>44074</v>
      </c>
      <c r="C116" s="5">
        <v>610</v>
      </c>
      <c r="D116" s="2">
        <f t="shared" si="1"/>
        <v>7</v>
      </c>
      <c r="E116" s="2" t="str">
        <f>_xlfn.XLOOKUP(VolumeByClient[[#This Row],[CLID]],GEOByClient[Mid],GEOByClient[GEOID])</f>
        <v>GEO1002</v>
      </c>
      <c r="F116" s="2" t="str">
        <f>INDEX(GEOByClient[GEOID],MATCH(VolumeByClient[[#This Row],[CLID]],GEOByClient[Right],0))</f>
        <v>GEO1002</v>
      </c>
      <c r="G116" s="2" t="str">
        <f>VLOOKUP(VolumeByClient[[#This Row],[Index Match Region ID]],GEONames[GEOID]:GEONames[GEONAME],2,FALSE)</f>
        <v>APAC</v>
      </c>
      <c r="H116" s="2" t="str">
        <f>"Q"&amp;ROUNDUP(MONTH(VolumeByClient[[#This Row],[Date]])/3,0)&amp;" "&amp;YEAR(VolumeByClient[[#This Row],[Date]])</f>
        <v>Q3 2020</v>
      </c>
      <c r="I116" s="2" t="str">
        <f>VLOOKUP(VolumeByClient[[#This Row],[Date]],QuarterDates[],3,TRUE)</f>
        <v>Q3 2020</v>
      </c>
      <c r="J116" s="2" t="str">
        <f>VLOOKUP(VolumeByClient[[#This Row],[Date]],QuarterDates[],6,TRUE)</f>
        <v>2020 Q3</v>
      </c>
      <c r="K116" s="2" t="str">
        <f>_xlfn.XLOOKUP(VolumeByClient[[#This Row],[Year and Quarter]],QuarterDates[Year/Quarter],QuarterDates[Quarter2])</f>
        <v>Q3</v>
      </c>
      <c r="L116" s="2">
        <f>_xlfn.XLOOKUP(VolumeByClient[[#This Row],[Year and Quarter]],QuarterDates[Year/Quarter],QuarterDates[Year])</f>
        <v>2020</v>
      </c>
    </row>
    <row r="117" spans="1:12" x14ac:dyDescent="0.15">
      <c r="A117" s="3" t="s">
        <v>30</v>
      </c>
      <c r="B117" s="3">
        <v>44104</v>
      </c>
      <c r="C117" s="5">
        <v>722</v>
      </c>
      <c r="D117" s="2">
        <f t="shared" si="1"/>
        <v>7</v>
      </c>
      <c r="E117" s="2" t="str">
        <f>_xlfn.XLOOKUP(VolumeByClient[[#This Row],[CLID]],GEOByClient[Mid],GEOByClient[GEOID])</f>
        <v>GEO1002</v>
      </c>
      <c r="F117" s="2" t="str">
        <f>INDEX(GEOByClient[GEOID],MATCH(VolumeByClient[[#This Row],[CLID]],GEOByClient[Right],0))</f>
        <v>GEO1002</v>
      </c>
      <c r="G117" s="2" t="str">
        <f>VLOOKUP(VolumeByClient[[#This Row],[Index Match Region ID]],GEONames[GEOID]:GEONames[GEONAME],2,FALSE)</f>
        <v>APAC</v>
      </c>
      <c r="H117" s="2" t="str">
        <f>"Q"&amp;ROUNDUP(MONTH(VolumeByClient[[#This Row],[Date]])/3,0)&amp;" "&amp;YEAR(VolumeByClient[[#This Row],[Date]])</f>
        <v>Q3 2020</v>
      </c>
      <c r="I117" s="2" t="str">
        <f>VLOOKUP(VolumeByClient[[#This Row],[Date]],QuarterDates[],3,TRUE)</f>
        <v>Q3 2020</v>
      </c>
      <c r="J117" s="2" t="str">
        <f>VLOOKUP(VolumeByClient[[#This Row],[Date]],QuarterDates[],6,TRUE)</f>
        <v>2020 Q3</v>
      </c>
      <c r="K117" s="2" t="str">
        <f>_xlfn.XLOOKUP(VolumeByClient[[#This Row],[Year and Quarter]],QuarterDates[Year/Quarter],QuarterDates[Quarter2])</f>
        <v>Q3</v>
      </c>
      <c r="L117" s="2">
        <f>_xlfn.XLOOKUP(VolumeByClient[[#This Row],[Year and Quarter]],QuarterDates[Year/Quarter],QuarterDates[Year])</f>
        <v>2020</v>
      </c>
    </row>
    <row r="118" spans="1:12" x14ac:dyDescent="0.15">
      <c r="A118" s="3" t="s">
        <v>30</v>
      </c>
      <c r="B118" s="3">
        <v>44135</v>
      </c>
      <c r="C118" s="5">
        <v>722</v>
      </c>
      <c r="D118" s="2">
        <f t="shared" si="1"/>
        <v>7</v>
      </c>
      <c r="E118" s="2" t="str">
        <f>_xlfn.XLOOKUP(VolumeByClient[[#This Row],[CLID]],GEOByClient[Mid],GEOByClient[GEOID])</f>
        <v>GEO1002</v>
      </c>
      <c r="F118" s="2" t="str">
        <f>INDEX(GEOByClient[GEOID],MATCH(VolumeByClient[[#This Row],[CLID]],GEOByClient[Right],0))</f>
        <v>GEO1002</v>
      </c>
      <c r="G118" s="2" t="str">
        <f>VLOOKUP(VolumeByClient[[#This Row],[Index Match Region ID]],GEONames[GEOID]:GEONames[GEONAME],2,FALSE)</f>
        <v>APAC</v>
      </c>
      <c r="H118" s="2" t="str">
        <f>"Q"&amp;ROUNDUP(MONTH(VolumeByClient[[#This Row],[Date]])/3,0)&amp;" "&amp;YEAR(VolumeByClient[[#This Row],[Date]])</f>
        <v>Q4 2020</v>
      </c>
      <c r="I118" s="2" t="str">
        <f>VLOOKUP(VolumeByClient[[#This Row],[Date]],QuarterDates[],3,TRUE)</f>
        <v>Q4 2020</v>
      </c>
      <c r="J118" s="2" t="str">
        <f>VLOOKUP(VolumeByClient[[#This Row],[Date]],QuarterDates[],6,TRUE)</f>
        <v>2020 Q4</v>
      </c>
      <c r="K118" s="2" t="str">
        <f>_xlfn.XLOOKUP(VolumeByClient[[#This Row],[Year and Quarter]],QuarterDates[Year/Quarter],QuarterDates[Quarter2])</f>
        <v>Q4</v>
      </c>
      <c r="L118" s="2">
        <f>_xlfn.XLOOKUP(VolumeByClient[[#This Row],[Year and Quarter]],QuarterDates[Year/Quarter],QuarterDates[Year])</f>
        <v>2020</v>
      </c>
    </row>
    <row r="119" spans="1:12" x14ac:dyDescent="0.15">
      <c r="A119" s="3" t="s">
        <v>30</v>
      </c>
      <c r="B119" s="3">
        <v>44165</v>
      </c>
      <c r="C119" s="5">
        <v>939</v>
      </c>
      <c r="D119" s="2">
        <f t="shared" si="1"/>
        <v>7</v>
      </c>
      <c r="E119" s="2" t="str">
        <f>_xlfn.XLOOKUP(VolumeByClient[[#This Row],[CLID]],GEOByClient[Mid],GEOByClient[GEOID])</f>
        <v>GEO1002</v>
      </c>
      <c r="F119" s="2" t="str">
        <f>INDEX(GEOByClient[GEOID],MATCH(VolumeByClient[[#This Row],[CLID]],GEOByClient[Right],0))</f>
        <v>GEO1002</v>
      </c>
      <c r="G119" s="2" t="str">
        <f>VLOOKUP(VolumeByClient[[#This Row],[Index Match Region ID]],GEONames[GEOID]:GEONames[GEONAME],2,FALSE)</f>
        <v>APAC</v>
      </c>
      <c r="H119" s="2" t="str">
        <f>"Q"&amp;ROUNDUP(MONTH(VolumeByClient[[#This Row],[Date]])/3,0)&amp;" "&amp;YEAR(VolumeByClient[[#This Row],[Date]])</f>
        <v>Q4 2020</v>
      </c>
      <c r="I119" s="2" t="str">
        <f>VLOOKUP(VolumeByClient[[#This Row],[Date]],QuarterDates[],3,TRUE)</f>
        <v>Q4 2020</v>
      </c>
      <c r="J119" s="2" t="str">
        <f>VLOOKUP(VolumeByClient[[#This Row],[Date]],QuarterDates[],6,TRUE)</f>
        <v>2020 Q4</v>
      </c>
      <c r="K119" s="2" t="str">
        <f>_xlfn.XLOOKUP(VolumeByClient[[#This Row],[Year and Quarter]],QuarterDates[Year/Quarter],QuarterDates[Quarter2])</f>
        <v>Q4</v>
      </c>
      <c r="L119" s="2">
        <f>_xlfn.XLOOKUP(VolumeByClient[[#This Row],[Year and Quarter]],QuarterDates[Year/Quarter],QuarterDates[Year])</f>
        <v>2020</v>
      </c>
    </row>
    <row r="120" spans="1:12" x14ac:dyDescent="0.15">
      <c r="A120" s="3" t="s">
        <v>30</v>
      </c>
      <c r="B120" s="3">
        <v>44196</v>
      </c>
      <c r="C120" s="5">
        <v>829</v>
      </c>
      <c r="D120" s="2">
        <f t="shared" si="1"/>
        <v>7</v>
      </c>
      <c r="E120" s="2" t="str">
        <f>_xlfn.XLOOKUP(VolumeByClient[[#This Row],[CLID]],GEOByClient[Mid],GEOByClient[GEOID])</f>
        <v>GEO1002</v>
      </c>
      <c r="F120" s="2" t="str">
        <f>INDEX(GEOByClient[GEOID],MATCH(VolumeByClient[[#This Row],[CLID]],GEOByClient[Right],0))</f>
        <v>GEO1002</v>
      </c>
      <c r="G120" s="2" t="str">
        <f>VLOOKUP(VolumeByClient[[#This Row],[Index Match Region ID]],GEONames[GEOID]:GEONames[GEONAME],2,FALSE)</f>
        <v>APAC</v>
      </c>
      <c r="H120" s="2" t="str">
        <f>"Q"&amp;ROUNDUP(MONTH(VolumeByClient[[#This Row],[Date]])/3,0)&amp;" "&amp;YEAR(VolumeByClient[[#This Row],[Date]])</f>
        <v>Q4 2020</v>
      </c>
      <c r="I120" s="2" t="str">
        <f>VLOOKUP(VolumeByClient[[#This Row],[Date]],QuarterDates[],3,TRUE)</f>
        <v>Q4 2020</v>
      </c>
      <c r="J120" s="2" t="str">
        <f>VLOOKUP(VolumeByClient[[#This Row],[Date]],QuarterDates[],6,TRUE)</f>
        <v>2020 Q4</v>
      </c>
      <c r="K120" s="2" t="str">
        <f>_xlfn.XLOOKUP(VolumeByClient[[#This Row],[Year and Quarter]],QuarterDates[Year/Quarter],QuarterDates[Quarter2])</f>
        <v>Q4</v>
      </c>
      <c r="L120" s="2">
        <f>_xlfn.XLOOKUP(VolumeByClient[[#This Row],[Year and Quarter]],QuarterDates[Year/Quarter],QuarterDates[Year])</f>
        <v>2020</v>
      </c>
    </row>
    <row r="121" spans="1:12" x14ac:dyDescent="0.15">
      <c r="A121" s="3" t="s">
        <v>30</v>
      </c>
      <c r="B121" s="3">
        <v>44377</v>
      </c>
      <c r="C121" s="5">
        <v>848</v>
      </c>
      <c r="D121" s="2">
        <f t="shared" si="1"/>
        <v>7</v>
      </c>
      <c r="E121" s="2" t="str">
        <f>_xlfn.XLOOKUP(VolumeByClient[[#This Row],[CLID]],GEOByClient[Mid],GEOByClient[GEOID])</f>
        <v>GEO1002</v>
      </c>
      <c r="F121" s="2" t="str">
        <f>INDEX(GEOByClient[GEOID],MATCH(VolumeByClient[[#This Row],[CLID]],GEOByClient[Right],0))</f>
        <v>GEO1002</v>
      </c>
      <c r="G121" s="2" t="str">
        <f>VLOOKUP(VolumeByClient[[#This Row],[Index Match Region ID]],GEONames[GEOID]:GEONames[GEONAME],2,FALSE)</f>
        <v>APAC</v>
      </c>
      <c r="H121" s="2" t="str">
        <f>"Q"&amp;ROUNDUP(MONTH(VolumeByClient[[#This Row],[Date]])/3,0)&amp;" "&amp;YEAR(VolumeByClient[[#This Row],[Date]])</f>
        <v>Q2 2021</v>
      </c>
      <c r="I121" s="2" t="str">
        <f>VLOOKUP(VolumeByClient[[#This Row],[Date]],QuarterDates[],3,TRUE)</f>
        <v>Q2 2021</v>
      </c>
      <c r="J121" s="2" t="str">
        <f>VLOOKUP(VolumeByClient[[#This Row],[Date]],QuarterDates[],6,TRUE)</f>
        <v>2021 Q2</v>
      </c>
      <c r="K121" s="2" t="str">
        <f>_xlfn.XLOOKUP(VolumeByClient[[#This Row],[Year and Quarter]],QuarterDates[Year/Quarter],QuarterDates[Quarter2])</f>
        <v>Q2</v>
      </c>
      <c r="L121" s="2">
        <f>_xlfn.XLOOKUP(VolumeByClient[[#This Row],[Year and Quarter]],QuarterDates[Year/Quarter],QuarterDates[Year])</f>
        <v>2021</v>
      </c>
    </row>
    <row r="122" spans="1:12" x14ac:dyDescent="0.15">
      <c r="A122" s="3" t="s">
        <v>30</v>
      </c>
      <c r="B122" s="3">
        <v>44347</v>
      </c>
      <c r="C122" s="5">
        <v>1326</v>
      </c>
      <c r="D122" s="2">
        <f t="shared" si="1"/>
        <v>7</v>
      </c>
      <c r="E122" s="2" t="str">
        <f>_xlfn.XLOOKUP(VolumeByClient[[#This Row],[CLID]],GEOByClient[Mid],GEOByClient[GEOID])</f>
        <v>GEO1002</v>
      </c>
      <c r="F122" s="2" t="str">
        <f>INDEX(GEOByClient[GEOID],MATCH(VolumeByClient[[#This Row],[CLID]],GEOByClient[Right],0))</f>
        <v>GEO1002</v>
      </c>
      <c r="G122" s="2" t="str">
        <f>VLOOKUP(VolumeByClient[[#This Row],[Index Match Region ID]],GEONames[GEOID]:GEONames[GEONAME],2,FALSE)</f>
        <v>APAC</v>
      </c>
      <c r="H122" s="2" t="str">
        <f>"Q"&amp;ROUNDUP(MONTH(VolumeByClient[[#This Row],[Date]])/3,0)&amp;" "&amp;YEAR(VolumeByClient[[#This Row],[Date]])</f>
        <v>Q2 2021</v>
      </c>
      <c r="I122" s="2" t="str">
        <f>VLOOKUP(VolumeByClient[[#This Row],[Date]],QuarterDates[],3,TRUE)</f>
        <v>Q2 2021</v>
      </c>
      <c r="J122" s="2" t="str">
        <f>VLOOKUP(VolumeByClient[[#This Row],[Date]],QuarterDates[],6,TRUE)</f>
        <v>2021 Q2</v>
      </c>
      <c r="K122" s="2" t="str">
        <f>_xlfn.XLOOKUP(VolumeByClient[[#This Row],[Year and Quarter]],QuarterDates[Year/Quarter],QuarterDates[Quarter2])</f>
        <v>Q2</v>
      </c>
      <c r="L122" s="2">
        <f>_xlfn.XLOOKUP(VolumeByClient[[#This Row],[Year and Quarter]],QuarterDates[Year/Quarter],QuarterDates[Year])</f>
        <v>2021</v>
      </c>
    </row>
    <row r="123" spans="1:12" x14ac:dyDescent="0.15">
      <c r="A123" s="3" t="s">
        <v>30</v>
      </c>
      <c r="B123" s="3">
        <v>44316</v>
      </c>
      <c r="C123" s="5">
        <v>1309</v>
      </c>
      <c r="D123" s="2">
        <f t="shared" si="1"/>
        <v>7</v>
      </c>
      <c r="E123" s="2" t="str">
        <f>_xlfn.XLOOKUP(VolumeByClient[[#This Row],[CLID]],GEOByClient[Mid],GEOByClient[GEOID])</f>
        <v>GEO1002</v>
      </c>
      <c r="F123" s="2" t="str">
        <f>INDEX(GEOByClient[GEOID],MATCH(VolumeByClient[[#This Row],[CLID]],GEOByClient[Right],0))</f>
        <v>GEO1002</v>
      </c>
      <c r="G123" s="2" t="str">
        <f>VLOOKUP(VolumeByClient[[#This Row],[Index Match Region ID]],GEONames[GEOID]:GEONames[GEONAME],2,FALSE)</f>
        <v>APAC</v>
      </c>
      <c r="H123" s="2" t="str">
        <f>"Q"&amp;ROUNDUP(MONTH(VolumeByClient[[#This Row],[Date]])/3,0)&amp;" "&amp;YEAR(VolumeByClient[[#This Row],[Date]])</f>
        <v>Q2 2021</v>
      </c>
      <c r="I123" s="2" t="str">
        <f>VLOOKUP(VolumeByClient[[#This Row],[Date]],QuarterDates[],3,TRUE)</f>
        <v>Q2 2021</v>
      </c>
      <c r="J123" s="2" t="str">
        <f>VLOOKUP(VolumeByClient[[#This Row],[Date]],QuarterDates[],6,TRUE)</f>
        <v>2021 Q2</v>
      </c>
      <c r="K123" s="2" t="str">
        <f>_xlfn.XLOOKUP(VolumeByClient[[#This Row],[Year and Quarter]],QuarterDates[Year/Quarter],QuarterDates[Quarter2])</f>
        <v>Q2</v>
      </c>
      <c r="L123" s="2">
        <f>_xlfn.XLOOKUP(VolumeByClient[[#This Row],[Year and Quarter]],QuarterDates[Year/Quarter],QuarterDates[Year])</f>
        <v>2021</v>
      </c>
    </row>
    <row r="124" spans="1:12" x14ac:dyDescent="0.15">
      <c r="A124" s="3" t="s">
        <v>30</v>
      </c>
      <c r="B124" s="3">
        <v>44286</v>
      </c>
      <c r="C124" s="5">
        <v>1173</v>
      </c>
      <c r="D124" s="2">
        <f t="shared" si="1"/>
        <v>7</v>
      </c>
      <c r="E124" s="2" t="str">
        <f>_xlfn.XLOOKUP(VolumeByClient[[#This Row],[CLID]],GEOByClient[Mid],GEOByClient[GEOID])</f>
        <v>GEO1002</v>
      </c>
      <c r="F124" s="2" t="str">
        <f>INDEX(GEOByClient[GEOID],MATCH(VolumeByClient[[#This Row],[CLID]],GEOByClient[Right],0))</f>
        <v>GEO1002</v>
      </c>
      <c r="G124" s="2" t="str">
        <f>VLOOKUP(VolumeByClient[[#This Row],[Index Match Region ID]],GEONames[GEOID]:GEONames[GEONAME],2,FALSE)</f>
        <v>APAC</v>
      </c>
      <c r="H124" s="2" t="str">
        <f>"Q"&amp;ROUNDUP(MONTH(VolumeByClient[[#This Row],[Date]])/3,0)&amp;" "&amp;YEAR(VolumeByClient[[#This Row],[Date]])</f>
        <v>Q1 2021</v>
      </c>
      <c r="I124" s="2" t="str">
        <f>VLOOKUP(VolumeByClient[[#This Row],[Date]],QuarterDates[],3,TRUE)</f>
        <v>Q1 2021</v>
      </c>
      <c r="J124" s="2" t="str">
        <f>VLOOKUP(VolumeByClient[[#This Row],[Date]],QuarterDates[],6,TRUE)</f>
        <v>2021 Q1</v>
      </c>
      <c r="K124" s="2" t="str">
        <f>_xlfn.XLOOKUP(VolumeByClient[[#This Row],[Year and Quarter]],QuarterDates[Year/Quarter],QuarterDates[Quarter2])</f>
        <v>Q1</v>
      </c>
      <c r="L124" s="2">
        <f>_xlfn.XLOOKUP(VolumeByClient[[#This Row],[Year and Quarter]],QuarterDates[Year/Quarter],QuarterDates[Year])</f>
        <v>2021</v>
      </c>
    </row>
    <row r="125" spans="1:12" x14ac:dyDescent="0.15">
      <c r="A125" s="3" t="s">
        <v>30</v>
      </c>
      <c r="B125" s="3">
        <v>44255</v>
      </c>
      <c r="C125" s="5">
        <v>935</v>
      </c>
      <c r="D125" s="2">
        <f t="shared" si="1"/>
        <v>7</v>
      </c>
      <c r="E125" s="2" t="str">
        <f>_xlfn.XLOOKUP(VolumeByClient[[#This Row],[CLID]],GEOByClient[Mid],GEOByClient[GEOID])</f>
        <v>GEO1002</v>
      </c>
      <c r="F125" s="2" t="str">
        <f>INDEX(GEOByClient[GEOID],MATCH(VolumeByClient[[#This Row],[CLID]],GEOByClient[Right],0))</f>
        <v>GEO1002</v>
      </c>
      <c r="G125" s="2" t="str">
        <f>VLOOKUP(VolumeByClient[[#This Row],[Index Match Region ID]],GEONames[GEOID]:GEONames[GEONAME],2,FALSE)</f>
        <v>APAC</v>
      </c>
      <c r="H125" s="2" t="str">
        <f>"Q"&amp;ROUNDUP(MONTH(VolumeByClient[[#This Row],[Date]])/3,0)&amp;" "&amp;YEAR(VolumeByClient[[#This Row],[Date]])</f>
        <v>Q1 2021</v>
      </c>
      <c r="I125" s="2" t="str">
        <f>VLOOKUP(VolumeByClient[[#This Row],[Date]],QuarterDates[],3,TRUE)</f>
        <v>Q1 2021</v>
      </c>
      <c r="J125" s="2" t="str">
        <f>VLOOKUP(VolumeByClient[[#This Row],[Date]],QuarterDates[],6,TRUE)</f>
        <v>2021 Q1</v>
      </c>
      <c r="K125" s="2" t="str">
        <f>_xlfn.XLOOKUP(VolumeByClient[[#This Row],[Year and Quarter]],QuarterDates[Year/Quarter],QuarterDates[Quarter2])</f>
        <v>Q1</v>
      </c>
      <c r="L125" s="2">
        <f>_xlfn.XLOOKUP(VolumeByClient[[#This Row],[Year and Quarter]],QuarterDates[Year/Quarter],QuarterDates[Year])</f>
        <v>2021</v>
      </c>
    </row>
    <row r="126" spans="1:12" x14ac:dyDescent="0.15">
      <c r="A126" s="3" t="s">
        <v>30</v>
      </c>
      <c r="B126" s="3">
        <v>44227</v>
      </c>
      <c r="C126" s="5">
        <v>973</v>
      </c>
      <c r="D126" s="2">
        <f t="shared" si="1"/>
        <v>7</v>
      </c>
      <c r="E126" s="2" t="str">
        <f>_xlfn.XLOOKUP(VolumeByClient[[#This Row],[CLID]],GEOByClient[Mid],GEOByClient[GEOID])</f>
        <v>GEO1002</v>
      </c>
      <c r="F126" s="2" t="str">
        <f>INDEX(GEOByClient[GEOID],MATCH(VolumeByClient[[#This Row],[CLID]],GEOByClient[Right],0))</f>
        <v>GEO1002</v>
      </c>
      <c r="G126" s="2" t="str">
        <f>VLOOKUP(VolumeByClient[[#This Row],[Index Match Region ID]],GEONames[GEOID]:GEONames[GEONAME],2,FALSE)</f>
        <v>APAC</v>
      </c>
      <c r="H126" s="2" t="str">
        <f>"Q"&amp;ROUNDUP(MONTH(VolumeByClient[[#This Row],[Date]])/3,0)&amp;" "&amp;YEAR(VolumeByClient[[#This Row],[Date]])</f>
        <v>Q1 2021</v>
      </c>
      <c r="I126" s="2" t="str">
        <f>VLOOKUP(VolumeByClient[[#This Row],[Date]],QuarterDates[],3,TRUE)</f>
        <v>Q1 2021</v>
      </c>
      <c r="J126" s="2" t="str">
        <f>VLOOKUP(VolumeByClient[[#This Row],[Date]],QuarterDates[],6,TRUE)</f>
        <v>2021 Q1</v>
      </c>
      <c r="K126" s="2" t="str">
        <f>_xlfn.XLOOKUP(VolumeByClient[[#This Row],[Year and Quarter]],QuarterDates[Year/Quarter],QuarterDates[Quarter2])</f>
        <v>Q1</v>
      </c>
      <c r="L126" s="2">
        <f>_xlfn.XLOOKUP(VolumeByClient[[#This Row],[Year and Quarter]],QuarterDates[Year/Quarter],QuarterDates[Year])</f>
        <v>2021</v>
      </c>
    </row>
    <row r="127" spans="1:12" x14ac:dyDescent="0.15">
      <c r="A127" s="3" t="s">
        <v>6</v>
      </c>
      <c r="B127" s="3">
        <v>43861</v>
      </c>
      <c r="C127" s="5">
        <v>188</v>
      </c>
      <c r="D127" s="2">
        <f t="shared" si="1"/>
        <v>7</v>
      </c>
      <c r="E127" s="2" t="str">
        <f>_xlfn.XLOOKUP(VolumeByClient[[#This Row],[CLID]],GEOByClient[Mid],GEOByClient[GEOID])</f>
        <v>GEO1004</v>
      </c>
      <c r="F127" s="2" t="str">
        <f>INDEX(GEOByClient[GEOID],MATCH(VolumeByClient[[#This Row],[CLID]],GEOByClient[Right],0))</f>
        <v>GEO1004</v>
      </c>
      <c r="G127" s="2" t="str">
        <f>VLOOKUP(VolumeByClient[[#This Row],[Index Match Region ID]],GEONames[GEOID]:GEONames[GEONAME],2,FALSE)</f>
        <v>LATAM</v>
      </c>
      <c r="H127" s="2" t="str">
        <f>"Q"&amp;ROUNDUP(MONTH(VolumeByClient[[#This Row],[Date]])/3,0)&amp;" "&amp;YEAR(VolumeByClient[[#This Row],[Date]])</f>
        <v>Q1 2020</v>
      </c>
      <c r="I127" s="2" t="str">
        <f>VLOOKUP(VolumeByClient[[#This Row],[Date]],QuarterDates[],3,TRUE)</f>
        <v>Q1 2020</v>
      </c>
      <c r="J127" s="2" t="str">
        <f>VLOOKUP(VolumeByClient[[#This Row],[Date]],QuarterDates[],6,TRUE)</f>
        <v>2020 Q1</v>
      </c>
      <c r="K127" s="2" t="str">
        <f>_xlfn.XLOOKUP(VolumeByClient[[#This Row],[Year and Quarter]],QuarterDates[Year/Quarter],QuarterDates[Quarter2])</f>
        <v>Q1</v>
      </c>
      <c r="L127" s="2">
        <f>_xlfn.XLOOKUP(VolumeByClient[[#This Row],[Year and Quarter]],QuarterDates[Year/Quarter],QuarterDates[Year])</f>
        <v>2020</v>
      </c>
    </row>
    <row r="128" spans="1:12" x14ac:dyDescent="0.15">
      <c r="A128" s="3" t="s">
        <v>6</v>
      </c>
      <c r="B128" s="3">
        <v>43890</v>
      </c>
      <c r="C128" s="5">
        <v>168</v>
      </c>
      <c r="D128" s="2">
        <f t="shared" si="1"/>
        <v>7</v>
      </c>
      <c r="E128" s="2" t="str">
        <f>_xlfn.XLOOKUP(VolumeByClient[[#This Row],[CLID]],GEOByClient[Mid],GEOByClient[GEOID])</f>
        <v>GEO1004</v>
      </c>
      <c r="F128" s="2" t="str">
        <f>INDEX(GEOByClient[GEOID],MATCH(VolumeByClient[[#This Row],[CLID]],GEOByClient[Right],0))</f>
        <v>GEO1004</v>
      </c>
      <c r="G128" s="2" t="str">
        <f>VLOOKUP(VolumeByClient[[#This Row],[Index Match Region ID]],GEONames[GEOID]:GEONames[GEONAME],2,FALSE)</f>
        <v>LATAM</v>
      </c>
      <c r="H128" s="2" t="str">
        <f>"Q"&amp;ROUNDUP(MONTH(VolumeByClient[[#This Row],[Date]])/3,0)&amp;" "&amp;YEAR(VolumeByClient[[#This Row],[Date]])</f>
        <v>Q1 2020</v>
      </c>
      <c r="I128" s="2" t="str">
        <f>VLOOKUP(VolumeByClient[[#This Row],[Date]],QuarterDates[],3,TRUE)</f>
        <v>Q1 2020</v>
      </c>
      <c r="J128" s="2" t="str">
        <f>VLOOKUP(VolumeByClient[[#This Row],[Date]],QuarterDates[],6,TRUE)</f>
        <v>2020 Q1</v>
      </c>
      <c r="K128" s="2" t="str">
        <f>_xlfn.XLOOKUP(VolumeByClient[[#This Row],[Year and Quarter]],QuarterDates[Year/Quarter],QuarterDates[Quarter2])</f>
        <v>Q1</v>
      </c>
      <c r="L128" s="2">
        <f>_xlfn.XLOOKUP(VolumeByClient[[#This Row],[Year and Quarter]],QuarterDates[Year/Quarter],QuarterDates[Year])</f>
        <v>2020</v>
      </c>
    </row>
    <row r="129" spans="1:12" x14ac:dyDescent="0.15">
      <c r="A129" s="3" t="s">
        <v>6</v>
      </c>
      <c r="B129" s="3">
        <v>43921</v>
      </c>
      <c r="C129" s="5">
        <v>226</v>
      </c>
      <c r="D129" s="2">
        <f t="shared" si="1"/>
        <v>7</v>
      </c>
      <c r="E129" s="2" t="str">
        <f>_xlfn.XLOOKUP(VolumeByClient[[#This Row],[CLID]],GEOByClient[Mid],GEOByClient[GEOID])</f>
        <v>GEO1004</v>
      </c>
      <c r="F129" s="2" t="str">
        <f>INDEX(GEOByClient[GEOID],MATCH(VolumeByClient[[#This Row],[CLID]],GEOByClient[Right],0))</f>
        <v>GEO1004</v>
      </c>
      <c r="G129" s="2" t="str">
        <f>VLOOKUP(VolumeByClient[[#This Row],[Index Match Region ID]],GEONames[GEOID]:GEONames[GEONAME],2,FALSE)</f>
        <v>LATAM</v>
      </c>
      <c r="H129" s="2" t="str">
        <f>"Q"&amp;ROUNDUP(MONTH(VolumeByClient[[#This Row],[Date]])/3,0)&amp;" "&amp;YEAR(VolumeByClient[[#This Row],[Date]])</f>
        <v>Q1 2020</v>
      </c>
      <c r="I129" s="2" t="str">
        <f>VLOOKUP(VolumeByClient[[#This Row],[Date]],QuarterDates[],3,TRUE)</f>
        <v>Q1 2020</v>
      </c>
      <c r="J129" s="2" t="str">
        <f>VLOOKUP(VolumeByClient[[#This Row],[Date]],QuarterDates[],6,TRUE)</f>
        <v>2020 Q1</v>
      </c>
      <c r="K129" s="2" t="str">
        <f>_xlfn.XLOOKUP(VolumeByClient[[#This Row],[Year and Quarter]],QuarterDates[Year/Quarter],QuarterDates[Quarter2])</f>
        <v>Q1</v>
      </c>
      <c r="L129" s="2">
        <f>_xlfn.XLOOKUP(VolumeByClient[[#This Row],[Year and Quarter]],QuarterDates[Year/Quarter],QuarterDates[Year])</f>
        <v>2020</v>
      </c>
    </row>
    <row r="130" spans="1:12" x14ac:dyDescent="0.15">
      <c r="A130" s="3" t="s">
        <v>6</v>
      </c>
      <c r="B130" s="3">
        <v>43951</v>
      </c>
      <c r="C130" s="5">
        <v>223</v>
      </c>
      <c r="D130" s="2">
        <f t="shared" ref="D130:D193" si="2">LEN(A130)</f>
        <v>7</v>
      </c>
      <c r="E130" s="2" t="str">
        <f>_xlfn.XLOOKUP(VolumeByClient[[#This Row],[CLID]],GEOByClient[Mid],GEOByClient[GEOID])</f>
        <v>GEO1004</v>
      </c>
      <c r="F130" s="2" t="str">
        <f>INDEX(GEOByClient[GEOID],MATCH(VolumeByClient[[#This Row],[CLID]],GEOByClient[Right],0))</f>
        <v>GEO1004</v>
      </c>
      <c r="G130" s="2" t="str">
        <f>VLOOKUP(VolumeByClient[[#This Row],[Index Match Region ID]],GEONames[GEOID]:GEONames[GEONAME],2,FALSE)</f>
        <v>LATAM</v>
      </c>
      <c r="H130" s="2" t="str">
        <f>"Q"&amp;ROUNDUP(MONTH(VolumeByClient[[#This Row],[Date]])/3,0)&amp;" "&amp;YEAR(VolumeByClient[[#This Row],[Date]])</f>
        <v>Q2 2020</v>
      </c>
      <c r="I130" s="2" t="str">
        <f>VLOOKUP(VolumeByClient[[#This Row],[Date]],QuarterDates[],3,TRUE)</f>
        <v>Q2 2020</v>
      </c>
      <c r="J130" s="2" t="str">
        <f>VLOOKUP(VolumeByClient[[#This Row],[Date]],QuarterDates[],6,TRUE)</f>
        <v>2020 Q2</v>
      </c>
      <c r="K130" s="2" t="str">
        <f>_xlfn.XLOOKUP(VolumeByClient[[#This Row],[Year and Quarter]],QuarterDates[Year/Quarter],QuarterDates[Quarter2])</f>
        <v>Q2</v>
      </c>
      <c r="L130" s="2">
        <f>_xlfn.XLOOKUP(VolumeByClient[[#This Row],[Year and Quarter]],QuarterDates[Year/Quarter],QuarterDates[Year])</f>
        <v>2020</v>
      </c>
    </row>
    <row r="131" spans="1:12" x14ac:dyDescent="0.15">
      <c r="A131" s="3" t="s">
        <v>6</v>
      </c>
      <c r="B131" s="3">
        <v>43982</v>
      </c>
      <c r="C131" s="5">
        <v>247</v>
      </c>
      <c r="D131" s="2">
        <f t="shared" si="2"/>
        <v>7</v>
      </c>
      <c r="E131" s="2" t="str">
        <f>_xlfn.XLOOKUP(VolumeByClient[[#This Row],[CLID]],GEOByClient[Mid],GEOByClient[GEOID])</f>
        <v>GEO1004</v>
      </c>
      <c r="F131" s="2" t="str">
        <f>INDEX(GEOByClient[GEOID],MATCH(VolumeByClient[[#This Row],[CLID]],GEOByClient[Right],0))</f>
        <v>GEO1004</v>
      </c>
      <c r="G131" s="2" t="str">
        <f>VLOOKUP(VolumeByClient[[#This Row],[Index Match Region ID]],GEONames[GEOID]:GEONames[GEONAME],2,FALSE)</f>
        <v>LATAM</v>
      </c>
      <c r="H131" s="2" t="str">
        <f>"Q"&amp;ROUNDUP(MONTH(VolumeByClient[[#This Row],[Date]])/3,0)&amp;" "&amp;YEAR(VolumeByClient[[#This Row],[Date]])</f>
        <v>Q2 2020</v>
      </c>
      <c r="I131" s="2" t="str">
        <f>VLOOKUP(VolumeByClient[[#This Row],[Date]],QuarterDates[],3,TRUE)</f>
        <v>Q2 2020</v>
      </c>
      <c r="J131" s="2" t="str">
        <f>VLOOKUP(VolumeByClient[[#This Row],[Date]],QuarterDates[],6,TRUE)</f>
        <v>2020 Q2</v>
      </c>
      <c r="K131" s="2" t="str">
        <f>_xlfn.XLOOKUP(VolumeByClient[[#This Row],[Year and Quarter]],QuarterDates[Year/Quarter],QuarterDates[Quarter2])</f>
        <v>Q2</v>
      </c>
      <c r="L131" s="2">
        <f>_xlfn.XLOOKUP(VolumeByClient[[#This Row],[Year and Quarter]],QuarterDates[Year/Quarter],QuarterDates[Year])</f>
        <v>2020</v>
      </c>
    </row>
    <row r="132" spans="1:12" x14ac:dyDescent="0.15">
      <c r="A132" s="3" t="s">
        <v>6</v>
      </c>
      <c r="B132" s="3">
        <v>44012</v>
      </c>
      <c r="C132" s="5">
        <v>142</v>
      </c>
      <c r="D132" s="2">
        <f t="shared" si="2"/>
        <v>7</v>
      </c>
      <c r="E132" s="2" t="str">
        <f>_xlfn.XLOOKUP(VolumeByClient[[#This Row],[CLID]],GEOByClient[Mid],GEOByClient[GEOID])</f>
        <v>GEO1004</v>
      </c>
      <c r="F132" s="2" t="str">
        <f>INDEX(GEOByClient[GEOID],MATCH(VolumeByClient[[#This Row],[CLID]],GEOByClient[Right],0))</f>
        <v>GEO1004</v>
      </c>
      <c r="G132" s="2" t="str">
        <f>VLOOKUP(VolumeByClient[[#This Row],[Index Match Region ID]],GEONames[GEOID]:GEONames[GEONAME],2,FALSE)</f>
        <v>LATAM</v>
      </c>
      <c r="H132" s="2" t="str">
        <f>"Q"&amp;ROUNDUP(MONTH(VolumeByClient[[#This Row],[Date]])/3,0)&amp;" "&amp;YEAR(VolumeByClient[[#This Row],[Date]])</f>
        <v>Q2 2020</v>
      </c>
      <c r="I132" s="2" t="str">
        <f>VLOOKUP(VolumeByClient[[#This Row],[Date]],QuarterDates[],3,TRUE)</f>
        <v>Q2 2020</v>
      </c>
      <c r="J132" s="2" t="str">
        <f>VLOOKUP(VolumeByClient[[#This Row],[Date]],QuarterDates[],6,TRUE)</f>
        <v>2020 Q2</v>
      </c>
      <c r="K132" s="2" t="str">
        <f>_xlfn.XLOOKUP(VolumeByClient[[#This Row],[Year and Quarter]],QuarterDates[Year/Quarter],QuarterDates[Quarter2])</f>
        <v>Q2</v>
      </c>
      <c r="L132" s="2">
        <f>_xlfn.XLOOKUP(VolumeByClient[[#This Row],[Year and Quarter]],QuarterDates[Year/Quarter],QuarterDates[Year])</f>
        <v>2020</v>
      </c>
    </row>
    <row r="133" spans="1:12" x14ac:dyDescent="0.15">
      <c r="A133" s="3" t="s">
        <v>6</v>
      </c>
      <c r="B133" s="3">
        <v>44043</v>
      </c>
      <c r="C133" s="5">
        <v>163</v>
      </c>
      <c r="D133" s="2">
        <f t="shared" si="2"/>
        <v>7</v>
      </c>
      <c r="E133" s="2" t="str">
        <f>_xlfn.XLOOKUP(VolumeByClient[[#This Row],[CLID]],GEOByClient[Mid],GEOByClient[GEOID])</f>
        <v>GEO1004</v>
      </c>
      <c r="F133" s="2" t="str">
        <f>INDEX(GEOByClient[GEOID],MATCH(VolumeByClient[[#This Row],[CLID]],GEOByClient[Right],0))</f>
        <v>GEO1004</v>
      </c>
      <c r="G133" s="2" t="str">
        <f>VLOOKUP(VolumeByClient[[#This Row],[Index Match Region ID]],GEONames[GEOID]:GEONames[GEONAME],2,FALSE)</f>
        <v>LATAM</v>
      </c>
      <c r="H133" s="2" t="str">
        <f>"Q"&amp;ROUNDUP(MONTH(VolumeByClient[[#This Row],[Date]])/3,0)&amp;" "&amp;YEAR(VolumeByClient[[#This Row],[Date]])</f>
        <v>Q3 2020</v>
      </c>
      <c r="I133" s="2" t="str">
        <f>VLOOKUP(VolumeByClient[[#This Row],[Date]],QuarterDates[],3,TRUE)</f>
        <v>Q3 2020</v>
      </c>
      <c r="J133" s="2" t="str">
        <f>VLOOKUP(VolumeByClient[[#This Row],[Date]],QuarterDates[],6,TRUE)</f>
        <v>2020 Q3</v>
      </c>
      <c r="K133" s="2" t="str">
        <f>_xlfn.XLOOKUP(VolumeByClient[[#This Row],[Year and Quarter]],QuarterDates[Year/Quarter],QuarterDates[Quarter2])</f>
        <v>Q3</v>
      </c>
      <c r="L133" s="2">
        <f>_xlfn.XLOOKUP(VolumeByClient[[#This Row],[Year and Quarter]],QuarterDates[Year/Quarter],QuarterDates[Year])</f>
        <v>2020</v>
      </c>
    </row>
    <row r="134" spans="1:12" x14ac:dyDescent="0.15">
      <c r="A134" s="3" t="s">
        <v>6</v>
      </c>
      <c r="B134" s="3">
        <v>44074</v>
      </c>
      <c r="C134" s="5">
        <v>101</v>
      </c>
      <c r="D134" s="2">
        <f t="shared" si="2"/>
        <v>7</v>
      </c>
      <c r="E134" s="2" t="str">
        <f>_xlfn.XLOOKUP(VolumeByClient[[#This Row],[CLID]],GEOByClient[Mid],GEOByClient[GEOID])</f>
        <v>GEO1004</v>
      </c>
      <c r="F134" s="2" t="str">
        <f>INDEX(GEOByClient[GEOID],MATCH(VolumeByClient[[#This Row],[CLID]],GEOByClient[Right],0))</f>
        <v>GEO1004</v>
      </c>
      <c r="G134" s="2" t="str">
        <f>VLOOKUP(VolumeByClient[[#This Row],[Index Match Region ID]],GEONames[GEOID]:GEONames[GEONAME],2,FALSE)</f>
        <v>LATAM</v>
      </c>
      <c r="H134" s="2" t="str">
        <f>"Q"&amp;ROUNDUP(MONTH(VolumeByClient[[#This Row],[Date]])/3,0)&amp;" "&amp;YEAR(VolumeByClient[[#This Row],[Date]])</f>
        <v>Q3 2020</v>
      </c>
      <c r="I134" s="2" t="str">
        <f>VLOOKUP(VolumeByClient[[#This Row],[Date]],QuarterDates[],3,TRUE)</f>
        <v>Q3 2020</v>
      </c>
      <c r="J134" s="2" t="str">
        <f>VLOOKUP(VolumeByClient[[#This Row],[Date]],QuarterDates[],6,TRUE)</f>
        <v>2020 Q3</v>
      </c>
      <c r="K134" s="2" t="str">
        <f>_xlfn.XLOOKUP(VolumeByClient[[#This Row],[Year and Quarter]],QuarterDates[Year/Quarter],QuarterDates[Quarter2])</f>
        <v>Q3</v>
      </c>
      <c r="L134" s="2">
        <f>_xlfn.XLOOKUP(VolumeByClient[[#This Row],[Year and Quarter]],QuarterDates[Year/Quarter],QuarterDates[Year])</f>
        <v>2020</v>
      </c>
    </row>
    <row r="135" spans="1:12" x14ac:dyDescent="0.15">
      <c r="A135" s="3" t="s">
        <v>6</v>
      </c>
      <c r="B135" s="3">
        <v>44104</v>
      </c>
      <c r="C135" s="5">
        <v>142</v>
      </c>
      <c r="D135" s="2">
        <f t="shared" si="2"/>
        <v>7</v>
      </c>
      <c r="E135" s="2" t="str">
        <f>_xlfn.XLOOKUP(VolumeByClient[[#This Row],[CLID]],GEOByClient[Mid],GEOByClient[GEOID])</f>
        <v>GEO1004</v>
      </c>
      <c r="F135" s="2" t="str">
        <f>INDEX(GEOByClient[GEOID],MATCH(VolumeByClient[[#This Row],[CLID]],GEOByClient[Right],0))</f>
        <v>GEO1004</v>
      </c>
      <c r="G135" s="2" t="str">
        <f>VLOOKUP(VolumeByClient[[#This Row],[Index Match Region ID]],GEONames[GEOID]:GEONames[GEONAME],2,FALSE)</f>
        <v>LATAM</v>
      </c>
      <c r="H135" s="2" t="str">
        <f>"Q"&amp;ROUNDUP(MONTH(VolumeByClient[[#This Row],[Date]])/3,0)&amp;" "&amp;YEAR(VolumeByClient[[#This Row],[Date]])</f>
        <v>Q3 2020</v>
      </c>
      <c r="I135" s="2" t="str">
        <f>VLOOKUP(VolumeByClient[[#This Row],[Date]],QuarterDates[],3,TRUE)</f>
        <v>Q3 2020</v>
      </c>
      <c r="J135" s="2" t="str">
        <f>VLOOKUP(VolumeByClient[[#This Row],[Date]],QuarterDates[],6,TRUE)</f>
        <v>2020 Q3</v>
      </c>
      <c r="K135" s="2" t="str">
        <f>_xlfn.XLOOKUP(VolumeByClient[[#This Row],[Year and Quarter]],QuarterDates[Year/Quarter],QuarterDates[Quarter2])</f>
        <v>Q3</v>
      </c>
      <c r="L135" s="2">
        <f>_xlfn.XLOOKUP(VolumeByClient[[#This Row],[Year and Quarter]],QuarterDates[Year/Quarter],QuarterDates[Year])</f>
        <v>2020</v>
      </c>
    </row>
    <row r="136" spans="1:12" x14ac:dyDescent="0.15">
      <c r="A136" s="3" t="s">
        <v>6</v>
      </c>
      <c r="B136" s="3">
        <v>44135</v>
      </c>
      <c r="C136" s="5">
        <v>123</v>
      </c>
      <c r="D136" s="2">
        <f t="shared" si="2"/>
        <v>7</v>
      </c>
      <c r="E136" s="2" t="str">
        <f>_xlfn.XLOOKUP(VolumeByClient[[#This Row],[CLID]],GEOByClient[Mid],GEOByClient[GEOID])</f>
        <v>GEO1004</v>
      </c>
      <c r="F136" s="2" t="str">
        <f>INDEX(GEOByClient[GEOID],MATCH(VolumeByClient[[#This Row],[CLID]],GEOByClient[Right],0))</f>
        <v>GEO1004</v>
      </c>
      <c r="G136" s="2" t="str">
        <f>VLOOKUP(VolumeByClient[[#This Row],[Index Match Region ID]],GEONames[GEOID]:GEONames[GEONAME],2,FALSE)</f>
        <v>LATAM</v>
      </c>
      <c r="H136" s="2" t="str">
        <f>"Q"&amp;ROUNDUP(MONTH(VolumeByClient[[#This Row],[Date]])/3,0)&amp;" "&amp;YEAR(VolumeByClient[[#This Row],[Date]])</f>
        <v>Q4 2020</v>
      </c>
      <c r="I136" s="2" t="str">
        <f>VLOOKUP(VolumeByClient[[#This Row],[Date]],QuarterDates[],3,TRUE)</f>
        <v>Q4 2020</v>
      </c>
      <c r="J136" s="2" t="str">
        <f>VLOOKUP(VolumeByClient[[#This Row],[Date]],QuarterDates[],6,TRUE)</f>
        <v>2020 Q4</v>
      </c>
      <c r="K136" s="2" t="str">
        <f>_xlfn.XLOOKUP(VolumeByClient[[#This Row],[Year and Quarter]],QuarterDates[Year/Quarter],QuarterDates[Quarter2])</f>
        <v>Q4</v>
      </c>
      <c r="L136" s="2">
        <f>_xlfn.XLOOKUP(VolumeByClient[[#This Row],[Year and Quarter]],QuarterDates[Year/Quarter],QuarterDates[Year])</f>
        <v>2020</v>
      </c>
    </row>
    <row r="137" spans="1:12" x14ac:dyDescent="0.15">
      <c r="A137" s="3" t="s">
        <v>6</v>
      </c>
      <c r="B137" s="3">
        <v>44165</v>
      </c>
      <c r="C137" s="5">
        <v>183</v>
      </c>
      <c r="D137" s="2">
        <f t="shared" si="2"/>
        <v>7</v>
      </c>
      <c r="E137" s="2" t="str">
        <f>_xlfn.XLOOKUP(VolumeByClient[[#This Row],[CLID]],GEOByClient[Mid],GEOByClient[GEOID])</f>
        <v>GEO1004</v>
      </c>
      <c r="F137" s="2" t="str">
        <f>INDEX(GEOByClient[GEOID],MATCH(VolumeByClient[[#This Row],[CLID]],GEOByClient[Right],0))</f>
        <v>GEO1004</v>
      </c>
      <c r="G137" s="2" t="str">
        <f>VLOOKUP(VolumeByClient[[#This Row],[Index Match Region ID]],GEONames[GEOID]:GEONames[GEONAME],2,FALSE)</f>
        <v>LATAM</v>
      </c>
      <c r="H137" s="2" t="str">
        <f>"Q"&amp;ROUNDUP(MONTH(VolumeByClient[[#This Row],[Date]])/3,0)&amp;" "&amp;YEAR(VolumeByClient[[#This Row],[Date]])</f>
        <v>Q4 2020</v>
      </c>
      <c r="I137" s="2" t="str">
        <f>VLOOKUP(VolumeByClient[[#This Row],[Date]],QuarterDates[],3,TRUE)</f>
        <v>Q4 2020</v>
      </c>
      <c r="J137" s="2" t="str">
        <f>VLOOKUP(VolumeByClient[[#This Row],[Date]],QuarterDates[],6,TRUE)</f>
        <v>2020 Q4</v>
      </c>
      <c r="K137" s="2" t="str">
        <f>_xlfn.XLOOKUP(VolumeByClient[[#This Row],[Year and Quarter]],QuarterDates[Year/Quarter],QuarterDates[Quarter2])</f>
        <v>Q4</v>
      </c>
      <c r="L137" s="2">
        <f>_xlfn.XLOOKUP(VolumeByClient[[#This Row],[Year and Quarter]],QuarterDates[Year/Quarter],QuarterDates[Year])</f>
        <v>2020</v>
      </c>
    </row>
    <row r="138" spans="1:12" x14ac:dyDescent="0.15">
      <c r="A138" s="3" t="s">
        <v>6</v>
      </c>
      <c r="B138" s="3">
        <v>44196</v>
      </c>
      <c r="C138" s="5">
        <v>144</v>
      </c>
      <c r="D138" s="2">
        <f t="shared" si="2"/>
        <v>7</v>
      </c>
      <c r="E138" s="2" t="str">
        <f>_xlfn.XLOOKUP(VolumeByClient[[#This Row],[CLID]],GEOByClient[Mid],GEOByClient[GEOID])</f>
        <v>GEO1004</v>
      </c>
      <c r="F138" s="2" t="str">
        <f>INDEX(GEOByClient[GEOID],MATCH(VolumeByClient[[#This Row],[CLID]],GEOByClient[Right],0))</f>
        <v>GEO1004</v>
      </c>
      <c r="G138" s="2" t="str">
        <f>VLOOKUP(VolumeByClient[[#This Row],[Index Match Region ID]],GEONames[GEOID]:GEONames[GEONAME],2,FALSE)</f>
        <v>LATAM</v>
      </c>
      <c r="H138" s="2" t="str">
        <f>"Q"&amp;ROUNDUP(MONTH(VolumeByClient[[#This Row],[Date]])/3,0)&amp;" "&amp;YEAR(VolumeByClient[[#This Row],[Date]])</f>
        <v>Q4 2020</v>
      </c>
      <c r="I138" s="2" t="str">
        <f>VLOOKUP(VolumeByClient[[#This Row],[Date]],QuarterDates[],3,TRUE)</f>
        <v>Q4 2020</v>
      </c>
      <c r="J138" s="2" t="str">
        <f>VLOOKUP(VolumeByClient[[#This Row],[Date]],QuarterDates[],6,TRUE)</f>
        <v>2020 Q4</v>
      </c>
      <c r="K138" s="2" t="str">
        <f>_xlfn.XLOOKUP(VolumeByClient[[#This Row],[Year and Quarter]],QuarterDates[Year/Quarter],QuarterDates[Quarter2])</f>
        <v>Q4</v>
      </c>
      <c r="L138" s="2">
        <f>_xlfn.XLOOKUP(VolumeByClient[[#This Row],[Year and Quarter]],QuarterDates[Year/Quarter],QuarterDates[Year])</f>
        <v>2020</v>
      </c>
    </row>
    <row r="139" spans="1:12" x14ac:dyDescent="0.15">
      <c r="A139" s="3" t="s">
        <v>6</v>
      </c>
      <c r="B139" s="3">
        <v>44377</v>
      </c>
      <c r="C139" s="5">
        <v>145</v>
      </c>
      <c r="D139" s="2">
        <f t="shared" si="2"/>
        <v>7</v>
      </c>
      <c r="E139" s="2" t="str">
        <f>_xlfn.XLOOKUP(VolumeByClient[[#This Row],[CLID]],GEOByClient[Mid],GEOByClient[GEOID])</f>
        <v>GEO1004</v>
      </c>
      <c r="F139" s="2" t="str">
        <f>INDEX(GEOByClient[GEOID],MATCH(VolumeByClient[[#This Row],[CLID]],GEOByClient[Right],0))</f>
        <v>GEO1004</v>
      </c>
      <c r="G139" s="2" t="str">
        <f>VLOOKUP(VolumeByClient[[#This Row],[Index Match Region ID]],GEONames[GEOID]:GEONames[GEONAME],2,FALSE)</f>
        <v>LATAM</v>
      </c>
      <c r="H139" s="2" t="str">
        <f>"Q"&amp;ROUNDUP(MONTH(VolumeByClient[[#This Row],[Date]])/3,0)&amp;" "&amp;YEAR(VolumeByClient[[#This Row],[Date]])</f>
        <v>Q2 2021</v>
      </c>
      <c r="I139" s="2" t="str">
        <f>VLOOKUP(VolumeByClient[[#This Row],[Date]],QuarterDates[],3,TRUE)</f>
        <v>Q2 2021</v>
      </c>
      <c r="J139" s="2" t="str">
        <f>VLOOKUP(VolumeByClient[[#This Row],[Date]],QuarterDates[],6,TRUE)</f>
        <v>2021 Q2</v>
      </c>
      <c r="K139" s="2" t="str">
        <f>_xlfn.XLOOKUP(VolumeByClient[[#This Row],[Year and Quarter]],QuarterDates[Year/Quarter],QuarterDates[Quarter2])</f>
        <v>Q2</v>
      </c>
      <c r="L139" s="2">
        <f>_xlfn.XLOOKUP(VolumeByClient[[#This Row],[Year and Quarter]],QuarterDates[Year/Quarter],QuarterDates[Year])</f>
        <v>2021</v>
      </c>
    </row>
    <row r="140" spans="1:12" x14ac:dyDescent="0.15">
      <c r="A140" s="3" t="s">
        <v>6</v>
      </c>
      <c r="B140" s="3">
        <v>44347</v>
      </c>
      <c r="C140" s="5">
        <v>244</v>
      </c>
      <c r="D140" s="2">
        <f t="shared" si="2"/>
        <v>7</v>
      </c>
      <c r="E140" s="2" t="str">
        <f>_xlfn.XLOOKUP(VolumeByClient[[#This Row],[CLID]],GEOByClient[Mid],GEOByClient[GEOID])</f>
        <v>GEO1004</v>
      </c>
      <c r="F140" s="2" t="str">
        <f>INDEX(GEOByClient[GEOID],MATCH(VolumeByClient[[#This Row],[CLID]],GEOByClient[Right],0))</f>
        <v>GEO1004</v>
      </c>
      <c r="G140" s="2" t="str">
        <f>VLOOKUP(VolumeByClient[[#This Row],[Index Match Region ID]],GEONames[GEOID]:GEONames[GEONAME],2,FALSE)</f>
        <v>LATAM</v>
      </c>
      <c r="H140" s="2" t="str">
        <f>"Q"&amp;ROUNDUP(MONTH(VolumeByClient[[#This Row],[Date]])/3,0)&amp;" "&amp;YEAR(VolumeByClient[[#This Row],[Date]])</f>
        <v>Q2 2021</v>
      </c>
      <c r="I140" s="2" t="str">
        <f>VLOOKUP(VolumeByClient[[#This Row],[Date]],QuarterDates[],3,TRUE)</f>
        <v>Q2 2021</v>
      </c>
      <c r="J140" s="2" t="str">
        <f>VLOOKUP(VolumeByClient[[#This Row],[Date]],QuarterDates[],6,TRUE)</f>
        <v>2021 Q2</v>
      </c>
      <c r="K140" s="2" t="str">
        <f>_xlfn.XLOOKUP(VolumeByClient[[#This Row],[Year and Quarter]],QuarterDates[Year/Quarter],QuarterDates[Quarter2])</f>
        <v>Q2</v>
      </c>
      <c r="L140" s="2">
        <f>_xlfn.XLOOKUP(VolumeByClient[[#This Row],[Year and Quarter]],QuarterDates[Year/Quarter],QuarterDates[Year])</f>
        <v>2021</v>
      </c>
    </row>
    <row r="141" spans="1:12" x14ac:dyDescent="0.15">
      <c r="A141" s="3" t="s">
        <v>6</v>
      </c>
      <c r="B141" s="3">
        <v>44316</v>
      </c>
      <c r="C141" s="5">
        <v>226</v>
      </c>
      <c r="D141" s="2">
        <f t="shared" si="2"/>
        <v>7</v>
      </c>
      <c r="E141" s="2" t="str">
        <f>_xlfn.XLOOKUP(VolumeByClient[[#This Row],[CLID]],GEOByClient[Mid],GEOByClient[GEOID])</f>
        <v>GEO1004</v>
      </c>
      <c r="F141" s="2" t="str">
        <f>INDEX(GEOByClient[GEOID],MATCH(VolumeByClient[[#This Row],[CLID]],GEOByClient[Right],0))</f>
        <v>GEO1004</v>
      </c>
      <c r="G141" s="2" t="str">
        <f>VLOOKUP(VolumeByClient[[#This Row],[Index Match Region ID]],GEONames[GEOID]:GEONames[GEONAME],2,FALSE)</f>
        <v>LATAM</v>
      </c>
      <c r="H141" s="2" t="str">
        <f>"Q"&amp;ROUNDUP(MONTH(VolumeByClient[[#This Row],[Date]])/3,0)&amp;" "&amp;YEAR(VolumeByClient[[#This Row],[Date]])</f>
        <v>Q2 2021</v>
      </c>
      <c r="I141" s="2" t="str">
        <f>VLOOKUP(VolumeByClient[[#This Row],[Date]],QuarterDates[],3,TRUE)</f>
        <v>Q2 2021</v>
      </c>
      <c r="J141" s="2" t="str">
        <f>VLOOKUP(VolumeByClient[[#This Row],[Date]],QuarterDates[],6,TRUE)</f>
        <v>2021 Q2</v>
      </c>
      <c r="K141" s="2" t="str">
        <f>_xlfn.XLOOKUP(VolumeByClient[[#This Row],[Year and Quarter]],QuarterDates[Year/Quarter],QuarterDates[Quarter2])</f>
        <v>Q2</v>
      </c>
      <c r="L141" s="2">
        <f>_xlfn.XLOOKUP(VolumeByClient[[#This Row],[Year and Quarter]],QuarterDates[Year/Quarter],QuarterDates[Year])</f>
        <v>2021</v>
      </c>
    </row>
    <row r="142" spans="1:12" x14ac:dyDescent="0.15">
      <c r="A142" s="3" t="s">
        <v>6</v>
      </c>
      <c r="B142" s="3">
        <v>44286</v>
      </c>
      <c r="C142" s="5">
        <v>227</v>
      </c>
      <c r="D142" s="2">
        <f t="shared" si="2"/>
        <v>7</v>
      </c>
      <c r="E142" s="2" t="str">
        <f>_xlfn.XLOOKUP(VolumeByClient[[#This Row],[CLID]],GEOByClient[Mid],GEOByClient[GEOID])</f>
        <v>GEO1004</v>
      </c>
      <c r="F142" s="2" t="str">
        <f>INDEX(GEOByClient[GEOID],MATCH(VolumeByClient[[#This Row],[CLID]],GEOByClient[Right],0))</f>
        <v>GEO1004</v>
      </c>
      <c r="G142" s="2" t="str">
        <f>VLOOKUP(VolumeByClient[[#This Row],[Index Match Region ID]],GEONames[GEOID]:GEONames[GEONAME],2,FALSE)</f>
        <v>LATAM</v>
      </c>
      <c r="H142" s="2" t="str">
        <f>"Q"&amp;ROUNDUP(MONTH(VolumeByClient[[#This Row],[Date]])/3,0)&amp;" "&amp;YEAR(VolumeByClient[[#This Row],[Date]])</f>
        <v>Q1 2021</v>
      </c>
      <c r="I142" s="2" t="str">
        <f>VLOOKUP(VolumeByClient[[#This Row],[Date]],QuarterDates[],3,TRUE)</f>
        <v>Q1 2021</v>
      </c>
      <c r="J142" s="2" t="str">
        <f>VLOOKUP(VolumeByClient[[#This Row],[Date]],QuarterDates[],6,TRUE)</f>
        <v>2021 Q1</v>
      </c>
      <c r="K142" s="2" t="str">
        <f>_xlfn.XLOOKUP(VolumeByClient[[#This Row],[Year and Quarter]],QuarterDates[Year/Quarter],QuarterDates[Quarter2])</f>
        <v>Q1</v>
      </c>
      <c r="L142" s="2">
        <f>_xlfn.XLOOKUP(VolumeByClient[[#This Row],[Year and Quarter]],QuarterDates[Year/Quarter],QuarterDates[Year])</f>
        <v>2021</v>
      </c>
    </row>
    <row r="143" spans="1:12" x14ac:dyDescent="0.15">
      <c r="A143" s="3" t="s">
        <v>6</v>
      </c>
      <c r="B143" s="3">
        <v>44255</v>
      </c>
      <c r="C143" s="5">
        <v>172</v>
      </c>
      <c r="D143" s="2">
        <f t="shared" si="2"/>
        <v>7</v>
      </c>
      <c r="E143" s="2" t="str">
        <f>_xlfn.XLOOKUP(VolumeByClient[[#This Row],[CLID]],GEOByClient[Mid],GEOByClient[GEOID])</f>
        <v>GEO1004</v>
      </c>
      <c r="F143" s="2" t="str">
        <f>INDEX(GEOByClient[GEOID],MATCH(VolumeByClient[[#This Row],[CLID]],GEOByClient[Right],0))</f>
        <v>GEO1004</v>
      </c>
      <c r="G143" s="2" t="str">
        <f>VLOOKUP(VolumeByClient[[#This Row],[Index Match Region ID]],GEONames[GEOID]:GEONames[GEONAME],2,FALSE)</f>
        <v>LATAM</v>
      </c>
      <c r="H143" s="2" t="str">
        <f>"Q"&amp;ROUNDUP(MONTH(VolumeByClient[[#This Row],[Date]])/3,0)&amp;" "&amp;YEAR(VolumeByClient[[#This Row],[Date]])</f>
        <v>Q1 2021</v>
      </c>
      <c r="I143" s="2" t="str">
        <f>VLOOKUP(VolumeByClient[[#This Row],[Date]],QuarterDates[],3,TRUE)</f>
        <v>Q1 2021</v>
      </c>
      <c r="J143" s="2" t="str">
        <f>VLOOKUP(VolumeByClient[[#This Row],[Date]],QuarterDates[],6,TRUE)</f>
        <v>2021 Q1</v>
      </c>
      <c r="K143" s="2" t="str">
        <f>_xlfn.XLOOKUP(VolumeByClient[[#This Row],[Year and Quarter]],QuarterDates[Year/Quarter],QuarterDates[Quarter2])</f>
        <v>Q1</v>
      </c>
      <c r="L143" s="2">
        <f>_xlfn.XLOOKUP(VolumeByClient[[#This Row],[Year and Quarter]],QuarterDates[Year/Quarter],QuarterDates[Year])</f>
        <v>2021</v>
      </c>
    </row>
    <row r="144" spans="1:12" x14ac:dyDescent="0.15">
      <c r="A144" s="3" t="s">
        <v>6</v>
      </c>
      <c r="B144" s="3">
        <v>44227</v>
      </c>
      <c r="C144" s="5">
        <v>190</v>
      </c>
      <c r="D144" s="2">
        <f t="shared" si="2"/>
        <v>7</v>
      </c>
      <c r="E144" s="2" t="str">
        <f>_xlfn.XLOOKUP(VolumeByClient[[#This Row],[CLID]],GEOByClient[Mid],GEOByClient[GEOID])</f>
        <v>GEO1004</v>
      </c>
      <c r="F144" s="2" t="str">
        <f>INDEX(GEOByClient[GEOID],MATCH(VolumeByClient[[#This Row],[CLID]],GEOByClient[Right],0))</f>
        <v>GEO1004</v>
      </c>
      <c r="G144" s="2" t="str">
        <f>VLOOKUP(VolumeByClient[[#This Row],[Index Match Region ID]],GEONames[GEOID]:GEONames[GEONAME],2,FALSE)</f>
        <v>LATAM</v>
      </c>
      <c r="H144" s="2" t="str">
        <f>"Q"&amp;ROUNDUP(MONTH(VolumeByClient[[#This Row],[Date]])/3,0)&amp;" "&amp;YEAR(VolumeByClient[[#This Row],[Date]])</f>
        <v>Q1 2021</v>
      </c>
      <c r="I144" s="2" t="str">
        <f>VLOOKUP(VolumeByClient[[#This Row],[Date]],QuarterDates[],3,TRUE)</f>
        <v>Q1 2021</v>
      </c>
      <c r="J144" s="2" t="str">
        <f>VLOOKUP(VolumeByClient[[#This Row],[Date]],QuarterDates[],6,TRUE)</f>
        <v>2021 Q1</v>
      </c>
      <c r="K144" s="2" t="str">
        <f>_xlfn.XLOOKUP(VolumeByClient[[#This Row],[Year and Quarter]],QuarterDates[Year/Quarter],QuarterDates[Quarter2])</f>
        <v>Q1</v>
      </c>
      <c r="L144" s="2">
        <f>_xlfn.XLOOKUP(VolumeByClient[[#This Row],[Year and Quarter]],QuarterDates[Year/Quarter],QuarterDates[Year])</f>
        <v>2021</v>
      </c>
    </row>
    <row r="145" spans="1:12" x14ac:dyDescent="0.15">
      <c r="A145" s="3" t="s">
        <v>15</v>
      </c>
      <c r="B145" s="3">
        <v>43861</v>
      </c>
      <c r="C145" s="5">
        <v>391</v>
      </c>
      <c r="D145" s="2">
        <f t="shared" si="2"/>
        <v>7</v>
      </c>
      <c r="E145" s="2" t="str">
        <f>_xlfn.XLOOKUP(VolumeByClient[[#This Row],[CLID]],GEOByClient[Mid],GEOByClient[GEOID])</f>
        <v>GEO1003</v>
      </c>
      <c r="F145" s="2" t="str">
        <f>INDEX(GEOByClient[GEOID],MATCH(VolumeByClient[[#This Row],[CLID]],GEOByClient[Right],0))</f>
        <v>GEO1003</v>
      </c>
      <c r="G145" s="2" t="str">
        <f>VLOOKUP(VolumeByClient[[#This Row],[Index Match Region ID]],GEONames[GEOID]:GEONames[GEONAME],2,FALSE)</f>
        <v>EMEA</v>
      </c>
      <c r="H145" s="2" t="str">
        <f>"Q"&amp;ROUNDUP(MONTH(VolumeByClient[[#This Row],[Date]])/3,0)&amp;" "&amp;YEAR(VolumeByClient[[#This Row],[Date]])</f>
        <v>Q1 2020</v>
      </c>
      <c r="I145" s="2" t="str">
        <f>VLOOKUP(VolumeByClient[[#This Row],[Date]],QuarterDates[],3,TRUE)</f>
        <v>Q1 2020</v>
      </c>
      <c r="J145" s="2" t="str">
        <f>VLOOKUP(VolumeByClient[[#This Row],[Date]],QuarterDates[],6,TRUE)</f>
        <v>2020 Q1</v>
      </c>
      <c r="K145" s="2" t="str">
        <f>_xlfn.XLOOKUP(VolumeByClient[[#This Row],[Year and Quarter]],QuarterDates[Year/Quarter],QuarterDates[Quarter2])</f>
        <v>Q1</v>
      </c>
      <c r="L145" s="2">
        <f>_xlfn.XLOOKUP(VolumeByClient[[#This Row],[Year and Quarter]],QuarterDates[Year/Quarter],QuarterDates[Year])</f>
        <v>2020</v>
      </c>
    </row>
    <row r="146" spans="1:12" x14ac:dyDescent="0.15">
      <c r="A146" s="3" t="s">
        <v>15</v>
      </c>
      <c r="B146" s="3">
        <v>43890</v>
      </c>
      <c r="C146" s="5">
        <v>553</v>
      </c>
      <c r="D146" s="2">
        <f t="shared" si="2"/>
        <v>7</v>
      </c>
      <c r="E146" s="2" t="str">
        <f>_xlfn.XLOOKUP(VolumeByClient[[#This Row],[CLID]],GEOByClient[Mid],GEOByClient[GEOID])</f>
        <v>GEO1003</v>
      </c>
      <c r="F146" s="2" t="str">
        <f>INDEX(GEOByClient[GEOID],MATCH(VolumeByClient[[#This Row],[CLID]],GEOByClient[Right],0))</f>
        <v>GEO1003</v>
      </c>
      <c r="G146" s="2" t="str">
        <f>VLOOKUP(VolumeByClient[[#This Row],[Index Match Region ID]],GEONames[GEOID]:GEONames[GEONAME],2,FALSE)</f>
        <v>EMEA</v>
      </c>
      <c r="H146" s="2" t="str">
        <f>"Q"&amp;ROUNDUP(MONTH(VolumeByClient[[#This Row],[Date]])/3,0)&amp;" "&amp;YEAR(VolumeByClient[[#This Row],[Date]])</f>
        <v>Q1 2020</v>
      </c>
      <c r="I146" s="2" t="str">
        <f>VLOOKUP(VolumeByClient[[#This Row],[Date]],QuarterDates[],3,TRUE)</f>
        <v>Q1 2020</v>
      </c>
      <c r="J146" s="2" t="str">
        <f>VLOOKUP(VolumeByClient[[#This Row],[Date]],QuarterDates[],6,TRUE)</f>
        <v>2020 Q1</v>
      </c>
      <c r="K146" s="2" t="str">
        <f>_xlfn.XLOOKUP(VolumeByClient[[#This Row],[Year and Quarter]],QuarterDates[Year/Quarter],QuarterDates[Quarter2])</f>
        <v>Q1</v>
      </c>
      <c r="L146" s="2">
        <f>_xlfn.XLOOKUP(VolumeByClient[[#This Row],[Year and Quarter]],QuarterDates[Year/Quarter],QuarterDates[Year])</f>
        <v>2020</v>
      </c>
    </row>
    <row r="147" spans="1:12" x14ac:dyDescent="0.15">
      <c r="A147" s="3" t="s">
        <v>15</v>
      </c>
      <c r="B147" s="3">
        <v>43921</v>
      </c>
      <c r="C147" s="5">
        <v>498</v>
      </c>
      <c r="D147" s="2">
        <f t="shared" si="2"/>
        <v>7</v>
      </c>
      <c r="E147" s="2" t="str">
        <f>_xlfn.XLOOKUP(VolumeByClient[[#This Row],[CLID]],GEOByClient[Mid],GEOByClient[GEOID])</f>
        <v>GEO1003</v>
      </c>
      <c r="F147" s="2" t="str">
        <f>INDEX(GEOByClient[GEOID],MATCH(VolumeByClient[[#This Row],[CLID]],GEOByClient[Right],0))</f>
        <v>GEO1003</v>
      </c>
      <c r="G147" s="2" t="str">
        <f>VLOOKUP(VolumeByClient[[#This Row],[Index Match Region ID]],GEONames[GEOID]:GEONames[GEONAME],2,FALSE)</f>
        <v>EMEA</v>
      </c>
      <c r="H147" s="2" t="str">
        <f>"Q"&amp;ROUNDUP(MONTH(VolumeByClient[[#This Row],[Date]])/3,0)&amp;" "&amp;YEAR(VolumeByClient[[#This Row],[Date]])</f>
        <v>Q1 2020</v>
      </c>
      <c r="I147" s="2" t="str">
        <f>VLOOKUP(VolumeByClient[[#This Row],[Date]],QuarterDates[],3,TRUE)</f>
        <v>Q1 2020</v>
      </c>
      <c r="J147" s="2" t="str">
        <f>VLOOKUP(VolumeByClient[[#This Row],[Date]],QuarterDates[],6,TRUE)</f>
        <v>2020 Q1</v>
      </c>
      <c r="K147" s="2" t="str">
        <f>_xlfn.XLOOKUP(VolumeByClient[[#This Row],[Year and Quarter]],QuarterDates[Year/Quarter],QuarterDates[Quarter2])</f>
        <v>Q1</v>
      </c>
      <c r="L147" s="2">
        <f>_xlfn.XLOOKUP(VolumeByClient[[#This Row],[Year and Quarter]],QuarterDates[Year/Quarter],QuarterDates[Year])</f>
        <v>2020</v>
      </c>
    </row>
    <row r="148" spans="1:12" x14ac:dyDescent="0.15">
      <c r="A148" s="3" t="s">
        <v>15</v>
      </c>
      <c r="B148" s="3">
        <v>43951</v>
      </c>
      <c r="C148" s="5">
        <v>719</v>
      </c>
      <c r="D148" s="2">
        <f t="shared" si="2"/>
        <v>7</v>
      </c>
      <c r="E148" s="2" t="str">
        <f>_xlfn.XLOOKUP(VolumeByClient[[#This Row],[CLID]],GEOByClient[Mid],GEOByClient[GEOID])</f>
        <v>GEO1003</v>
      </c>
      <c r="F148" s="2" t="str">
        <f>INDEX(GEOByClient[GEOID],MATCH(VolumeByClient[[#This Row],[CLID]],GEOByClient[Right],0))</f>
        <v>GEO1003</v>
      </c>
      <c r="G148" s="2" t="str">
        <f>VLOOKUP(VolumeByClient[[#This Row],[Index Match Region ID]],GEONames[GEOID]:GEONames[GEONAME],2,FALSE)</f>
        <v>EMEA</v>
      </c>
      <c r="H148" s="2" t="str">
        <f>"Q"&amp;ROUNDUP(MONTH(VolumeByClient[[#This Row],[Date]])/3,0)&amp;" "&amp;YEAR(VolumeByClient[[#This Row],[Date]])</f>
        <v>Q2 2020</v>
      </c>
      <c r="I148" s="2" t="str">
        <f>VLOOKUP(VolumeByClient[[#This Row],[Date]],QuarterDates[],3,TRUE)</f>
        <v>Q2 2020</v>
      </c>
      <c r="J148" s="2" t="str">
        <f>VLOOKUP(VolumeByClient[[#This Row],[Date]],QuarterDates[],6,TRUE)</f>
        <v>2020 Q2</v>
      </c>
      <c r="K148" s="2" t="str">
        <f>_xlfn.XLOOKUP(VolumeByClient[[#This Row],[Year and Quarter]],QuarterDates[Year/Quarter],QuarterDates[Quarter2])</f>
        <v>Q2</v>
      </c>
      <c r="L148" s="2">
        <f>_xlfn.XLOOKUP(VolumeByClient[[#This Row],[Year and Quarter]],QuarterDates[Year/Quarter],QuarterDates[Year])</f>
        <v>2020</v>
      </c>
    </row>
    <row r="149" spans="1:12" x14ac:dyDescent="0.15">
      <c r="A149" s="3" t="s">
        <v>15</v>
      </c>
      <c r="B149" s="3">
        <v>43982</v>
      </c>
      <c r="C149" s="5">
        <v>555</v>
      </c>
      <c r="D149" s="2">
        <f t="shared" si="2"/>
        <v>7</v>
      </c>
      <c r="E149" s="2" t="str">
        <f>_xlfn.XLOOKUP(VolumeByClient[[#This Row],[CLID]],GEOByClient[Mid],GEOByClient[GEOID])</f>
        <v>GEO1003</v>
      </c>
      <c r="F149" s="2" t="str">
        <f>INDEX(GEOByClient[GEOID],MATCH(VolumeByClient[[#This Row],[CLID]],GEOByClient[Right],0))</f>
        <v>GEO1003</v>
      </c>
      <c r="G149" s="2" t="str">
        <f>VLOOKUP(VolumeByClient[[#This Row],[Index Match Region ID]],GEONames[GEOID]:GEONames[GEONAME],2,FALSE)</f>
        <v>EMEA</v>
      </c>
      <c r="H149" s="2" t="str">
        <f>"Q"&amp;ROUNDUP(MONTH(VolumeByClient[[#This Row],[Date]])/3,0)&amp;" "&amp;YEAR(VolumeByClient[[#This Row],[Date]])</f>
        <v>Q2 2020</v>
      </c>
      <c r="I149" s="2" t="str">
        <f>VLOOKUP(VolumeByClient[[#This Row],[Date]],QuarterDates[],3,TRUE)</f>
        <v>Q2 2020</v>
      </c>
      <c r="J149" s="2" t="str">
        <f>VLOOKUP(VolumeByClient[[#This Row],[Date]],QuarterDates[],6,TRUE)</f>
        <v>2020 Q2</v>
      </c>
      <c r="K149" s="2" t="str">
        <f>_xlfn.XLOOKUP(VolumeByClient[[#This Row],[Year and Quarter]],QuarterDates[Year/Quarter],QuarterDates[Quarter2])</f>
        <v>Q2</v>
      </c>
      <c r="L149" s="2">
        <f>_xlfn.XLOOKUP(VolumeByClient[[#This Row],[Year and Quarter]],QuarterDates[Year/Quarter],QuarterDates[Year])</f>
        <v>2020</v>
      </c>
    </row>
    <row r="150" spans="1:12" x14ac:dyDescent="0.15">
      <c r="A150" s="3" t="s">
        <v>15</v>
      </c>
      <c r="B150" s="3">
        <v>44012</v>
      </c>
      <c r="C150" s="5">
        <v>499</v>
      </c>
      <c r="D150" s="2">
        <f t="shared" si="2"/>
        <v>7</v>
      </c>
      <c r="E150" s="2" t="str">
        <f>_xlfn.XLOOKUP(VolumeByClient[[#This Row],[CLID]],GEOByClient[Mid],GEOByClient[GEOID])</f>
        <v>GEO1003</v>
      </c>
      <c r="F150" s="2" t="str">
        <f>INDEX(GEOByClient[GEOID],MATCH(VolumeByClient[[#This Row],[CLID]],GEOByClient[Right],0))</f>
        <v>GEO1003</v>
      </c>
      <c r="G150" s="2" t="str">
        <f>VLOOKUP(VolumeByClient[[#This Row],[Index Match Region ID]],GEONames[GEOID]:GEONames[GEONAME],2,FALSE)</f>
        <v>EMEA</v>
      </c>
      <c r="H150" s="2" t="str">
        <f>"Q"&amp;ROUNDUP(MONTH(VolumeByClient[[#This Row],[Date]])/3,0)&amp;" "&amp;YEAR(VolumeByClient[[#This Row],[Date]])</f>
        <v>Q2 2020</v>
      </c>
      <c r="I150" s="2" t="str">
        <f>VLOOKUP(VolumeByClient[[#This Row],[Date]],QuarterDates[],3,TRUE)</f>
        <v>Q2 2020</v>
      </c>
      <c r="J150" s="2" t="str">
        <f>VLOOKUP(VolumeByClient[[#This Row],[Date]],QuarterDates[],6,TRUE)</f>
        <v>2020 Q2</v>
      </c>
      <c r="K150" s="2" t="str">
        <f>_xlfn.XLOOKUP(VolumeByClient[[#This Row],[Year and Quarter]],QuarterDates[Year/Quarter],QuarterDates[Quarter2])</f>
        <v>Q2</v>
      </c>
      <c r="L150" s="2">
        <f>_xlfn.XLOOKUP(VolumeByClient[[#This Row],[Year and Quarter]],QuarterDates[Year/Quarter],QuarterDates[Year])</f>
        <v>2020</v>
      </c>
    </row>
    <row r="151" spans="1:12" x14ac:dyDescent="0.15">
      <c r="A151" s="3" t="s">
        <v>15</v>
      </c>
      <c r="B151" s="3">
        <v>44043</v>
      </c>
      <c r="C151" s="5">
        <v>338</v>
      </c>
      <c r="D151" s="2">
        <f t="shared" si="2"/>
        <v>7</v>
      </c>
      <c r="E151" s="2" t="str">
        <f>_xlfn.XLOOKUP(VolumeByClient[[#This Row],[CLID]],GEOByClient[Mid],GEOByClient[GEOID])</f>
        <v>GEO1003</v>
      </c>
      <c r="F151" s="2" t="str">
        <f>INDEX(GEOByClient[GEOID],MATCH(VolumeByClient[[#This Row],[CLID]],GEOByClient[Right],0))</f>
        <v>GEO1003</v>
      </c>
      <c r="G151" s="2" t="str">
        <f>VLOOKUP(VolumeByClient[[#This Row],[Index Match Region ID]],GEONames[GEOID]:GEONames[GEONAME],2,FALSE)</f>
        <v>EMEA</v>
      </c>
      <c r="H151" s="2" t="str">
        <f>"Q"&amp;ROUNDUP(MONTH(VolumeByClient[[#This Row],[Date]])/3,0)&amp;" "&amp;YEAR(VolumeByClient[[#This Row],[Date]])</f>
        <v>Q3 2020</v>
      </c>
      <c r="I151" s="2" t="str">
        <f>VLOOKUP(VolumeByClient[[#This Row],[Date]],QuarterDates[],3,TRUE)</f>
        <v>Q3 2020</v>
      </c>
      <c r="J151" s="2" t="str">
        <f>VLOOKUP(VolumeByClient[[#This Row],[Date]],QuarterDates[],6,TRUE)</f>
        <v>2020 Q3</v>
      </c>
      <c r="K151" s="2" t="str">
        <f>_xlfn.XLOOKUP(VolumeByClient[[#This Row],[Year and Quarter]],QuarterDates[Year/Quarter],QuarterDates[Quarter2])</f>
        <v>Q3</v>
      </c>
      <c r="L151" s="2">
        <f>_xlfn.XLOOKUP(VolumeByClient[[#This Row],[Year and Quarter]],QuarterDates[Year/Quarter],QuarterDates[Year])</f>
        <v>2020</v>
      </c>
    </row>
    <row r="152" spans="1:12" x14ac:dyDescent="0.15">
      <c r="A152" s="3" t="s">
        <v>15</v>
      </c>
      <c r="B152" s="3">
        <v>44074</v>
      </c>
      <c r="C152" s="5">
        <v>391</v>
      </c>
      <c r="D152" s="2">
        <f t="shared" si="2"/>
        <v>7</v>
      </c>
      <c r="E152" s="2" t="str">
        <f>_xlfn.XLOOKUP(VolumeByClient[[#This Row],[CLID]],GEOByClient[Mid],GEOByClient[GEOID])</f>
        <v>GEO1003</v>
      </c>
      <c r="F152" s="2" t="str">
        <f>INDEX(GEOByClient[GEOID],MATCH(VolumeByClient[[#This Row],[CLID]],GEOByClient[Right],0))</f>
        <v>GEO1003</v>
      </c>
      <c r="G152" s="2" t="str">
        <f>VLOOKUP(VolumeByClient[[#This Row],[Index Match Region ID]],GEONames[GEOID]:GEONames[GEONAME],2,FALSE)</f>
        <v>EMEA</v>
      </c>
      <c r="H152" s="2" t="str">
        <f>"Q"&amp;ROUNDUP(MONTH(VolumeByClient[[#This Row],[Date]])/3,0)&amp;" "&amp;YEAR(VolumeByClient[[#This Row],[Date]])</f>
        <v>Q3 2020</v>
      </c>
      <c r="I152" s="2" t="str">
        <f>VLOOKUP(VolumeByClient[[#This Row],[Date]],QuarterDates[],3,TRUE)</f>
        <v>Q3 2020</v>
      </c>
      <c r="J152" s="2" t="str">
        <f>VLOOKUP(VolumeByClient[[#This Row],[Date]],QuarterDates[],6,TRUE)</f>
        <v>2020 Q3</v>
      </c>
      <c r="K152" s="2" t="str">
        <f>_xlfn.XLOOKUP(VolumeByClient[[#This Row],[Year and Quarter]],QuarterDates[Year/Quarter],QuarterDates[Quarter2])</f>
        <v>Q3</v>
      </c>
      <c r="L152" s="2">
        <f>_xlfn.XLOOKUP(VolumeByClient[[#This Row],[Year and Quarter]],QuarterDates[Year/Quarter],QuarterDates[Year])</f>
        <v>2020</v>
      </c>
    </row>
    <row r="153" spans="1:12" x14ac:dyDescent="0.15">
      <c r="A153" s="3" t="s">
        <v>15</v>
      </c>
      <c r="B153" s="3">
        <v>44104</v>
      </c>
      <c r="C153" s="5">
        <v>279</v>
      </c>
      <c r="D153" s="2">
        <f t="shared" si="2"/>
        <v>7</v>
      </c>
      <c r="E153" s="2" t="str">
        <f>_xlfn.XLOOKUP(VolumeByClient[[#This Row],[CLID]],GEOByClient[Mid],GEOByClient[GEOID])</f>
        <v>GEO1003</v>
      </c>
      <c r="F153" s="2" t="str">
        <f>INDEX(GEOByClient[GEOID],MATCH(VolumeByClient[[#This Row],[CLID]],GEOByClient[Right],0))</f>
        <v>GEO1003</v>
      </c>
      <c r="G153" s="2" t="str">
        <f>VLOOKUP(VolumeByClient[[#This Row],[Index Match Region ID]],GEONames[GEOID]:GEONames[GEONAME],2,FALSE)</f>
        <v>EMEA</v>
      </c>
      <c r="H153" s="2" t="str">
        <f>"Q"&amp;ROUNDUP(MONTH(VolumeByClient[[#This Row],[Date]])/3,0)&amp;" "&amp;YEAR(VolumeByClient[[#This Row],[Date]])</f>
        <v>Q3 2020</v>
      </c>
      <c r="I153" s="2" t="str">
        <f>VLOOKUP(VolumeByClient[[#This Row],[Date]],QuarterDates[],3,TRUE)</f>
        <v>Q3 2020</v>
      </c>
      <c r="J153" s="2" t="str">
        <f>VLOOKUP(VolumeByClient[[#This Row],[Date]],QuarterDates[],6,TRUE)</f>
        <v>2020 Q3</v>
      </c>
      <c r="K153" s="2" t="str">
        <f>_xlfn.XLOOKUP(VolumeByClient[[#This Row],[Year and Quarter]],QuarterDates[Year/Quarter],QuarterDates[Quarter2])</f>
        <v>Q3</v>
      </c>
      <c r="L153" s="2">
        <f>_xlfn.XLOOKUP(VolumeByClient[[#This Row],[Year and Quarter]],QuarterDates[Year/Quarter],QuarterDates[Year])</f>
        <v>2020</v>
      </c>
    </row>
    <row r="154" spans="1:12" x14ac:dyDescent="0.15">
      <c r="A154" s="3" t="s">
        <v>15</v>
      </c>
      <c r="B154" s="3">
        <v>44135</v>
      </c>
      <c r="C154" s="5">
        <v>447</v>
      </c>
      <c r="D154" s="2">
        <f t="shared" si="2"/>
        <v>7</v>
      </c>
      <c r="E154" s="2" t="str">
        <f>_xlfn.XLOOKUP(VolumeByClient[[#This Row],[CLID]],GEOByClient[Mid],GEOByClient[GEOID])</f>
        <v>GEO1003</v>
      </c>
      <c r="F154" s="2" t="str">
        <f>INDEX(GEOByClient[GEOID],MATCH(VolumeByClient[[#This Row],[CLID]],GEOByClient[Right],0))</f>
        <v>GEO1003</v>
      </c>
      <c r="G154" s="2" t="str">
        <f>VLOOKUP(VolumeByClient[[#This Row],[Index Match Region ID]],GEONames[GEOID]:GEONames[GEONAME],2,FALSE)</f>
        <v>EMEA</v>
      </c>
      <c r="H154" s="2" t="str">
        <f>"Q"&amp;ROUNDUP(MONTH(VolumeByClient[[#This Row],[Date]])/3,0)&amp;" "&amp;YEAR(VolumeByClient[[#This Row],[Date]])</f>
        <v>Q4 2020</v>
      </c>
      <c r="I154" s="2" t="str">
        <f>VLOOKUP(VolumeByClient[[#This Row],[Date]],QuarterDates[],3,TRUE)</f>
        <v>Q4 2020</v>
      </c>
      <c r="J154" s="2" t="str">
        <f>VLOOKUP(VolumeByClient[[#This Row],[Date]],QuarterDates[],6,TRUE)</f>
        <v>2020 Q4</v>
      </c>
      <c r="K154" s="2" t="str">
        <f>_xlfn.XLOOKUP(VolumeByClient[[#This Row],[Year and Quarter]],QuarterDates[Year/Quarter],QuarterDates[Quarter2])</f>
        <v>Q4</v>
      </c>
      <c r="L154" s="2">
        <f>_xlfn.XLOOKUP(VolumeByClient[[#This Row],[Year and Quarter]],QuarterDates[Year/Quarter],QuarterDates[Year])</f>
        <v>2020</v>
      </c>
    </row>
    <row r="155" spans="1:12" x14ac:dyDescent="0.15">
      <c r="A155" s="3" t="s">
        <v>15</v>
      </c>
      <c r="B155" s="3">
        <v>44165</v>
      </c>
      <c r="C155" s="5">
        <v>390</v>
      </c>
      <c r="D155" s="2">
        <f t="shared" si="2"/>
        <v>7</v>
      </c>
      <c r="E155" s="2" t="str">
        <f>_xlfn.XLOOKUP(VolumeByClient[[#This Row],[CLID]],GEOByClient[Mid],GEOByClient[GEOID])</f>
        <v>GEO1003</v>
      </c>
      <c r="F155" s="2" t="str">
        <f>INDEX(GEOByClient[GEOID],MATCH(VolumeByClient[[#This Row],[CLID]],GEOByClient[Right],0))</f>
        <v>GEO1003</v>
      </c>
      <c r="G155" s="2" t="str">
        <f>VLOOKUP(VolumeByClient[[#This Row],[Index Match Region ID]],GEONames[GEOID]:GEONames[GEONAME],2,FALSE)</f>
        <v>EMEA</v>
      </c>
      <c r="H155" s="2" t="str">
        <f>"Q"&amp;ROUNDUP(MONTH(VolumeByClient[[#This Row],[Date]])/3,0)&amp;" "&amp;YEAR(VolumeByClient[[#This Row],[Date]])</f>
        <v>Q4 2020</v>
      </c>
      <c r="I155" s="2" t="str">
        <f>VLOOKUP(VolumeByClient[[#This Row],[Date]],QuarterDates[],3,TRUE)</f>
        <v>Q4 2020</v>
      </c>
      <c r="J155" s="2" t="str">
        <f>VLOOKUP(VolumeByClient[[#This Row],[Date]],QuarterDates[],6,TRUE)</f>
        <v>2020 Q4</v>
      </c>
      <c r="K155" s="2" t="str">
        <f>_xlfn.XLOOKUP(VolumeByClient[[#This Row],[Year and Quarter]],QuarterDates[Year/Quarter],QuarterDates[Quarter2])</f>
        <v>Q4</v>
      </c>
      <c r="L155" s="2">
        <f>_xlfn.XLOOKUP(VolumeByClient[[#This Row],[Year and Quarter]],QuarterDates[Year/Quarter],QuarterDates[Year])</f>
        <v>2020</v>
      </c>
    </row>
    <row r="156" spans="1:12" x14ac:dyDescent="0.15">
      <c r="A156" s="3" t="s">
        <v>15</v>
      </c>
      <c r="B156" s="3">
        <v>44196</v>
      </c>
      <c r="C156" s="5">
        <v>500</v>
      </c>
      <c r="D156" s="2">
        <f t="shared" si="2"/>
        <v>7</v>
      </c>
      <c r="E156" s="2" t="str">
        <f>_xlfn.XLOOKUP(VolumeByClient[[#This Row],[CLID]],GEOByClient[Mid],GEOByClient[GEOID])</f>
        <v>GEO1003</v>
      </c>
      <c r="F156" s="2" t="str">
        <f>INDEX(GEOByClient[GEOID],MATCH(VolumeByClient[[#This Row],[CLID]],GEOByClient[Right],0))</f>
        <v>GEO1003</v>
      </c>
      <c r="G156" s="2" t="str">
        <f>VLOOKUP(VolumeByClient[[#This Row],[Index Match Region ID]],GEONames[GEOID]:GEONames[GEONAME],2,FALSE)</f>
        <v>EMEA</v>
      </c>
      <c r="H156" s="2" t="str">
        <f>"Q"&amp;ROUNDUP(MONTH(VolumeByClient[[#This Row],[Date]])/3,0)&amp;" "&amp;YEAR(VolumeByClient[[#This Row],[Date]])</f>
        <v>Q4 2020</v>
      </c>
      <c r="I156" s="2" t="str">
        <f>VLOOKUP(VolumeByClient[[#This Row],[Date]],QuarterDates[],3,TRUE)</f>
        <v>Q4 2020</v>
      </c>
      <c r="J156" s="2" t="str">
        <f>VLOOKUP(VolumeByClient[[#This Row],[Date]],QuarterDates[],6,TRUE)</f>
        <v>2020 Q4</v>
      </c>
      <c r="K156" s="2" t="str">
        <f>_xlfn.XLOOKUP(VolumeByClient[[#This Row],[Year and Quarter]],QuarterDates[Year/Quarter],QuarterDates[Quarter2])</f>
        <v>Q4</v>
      </c>
      <c r="L156" s="2">
        <f>_xlfn.XLOOKUP(VolumeByClient[[#This Row],[Year and Quarter]],QuarterDates[Year/Quarter],QuarterDates[Year])</f>
        <v>2020</v>
      </c>
    </row>
    <row r="157" spans="1:12" x14ac:dyDescent="0.15">
      <c r="A157" s="3" t="s">
        <v>15</v>
      </c>
      <c r="B157" s="3">
        <v>44377</v>
      </c>
      <c r="C157" s="5">
        <v>505</v>
      </c>
      <c r="D157" s="2">
        <f t="shared" si="2"/>
        <v>7</v>
      </c>
      <c r="E157" s="2" t="str">
        <f>_xlfn.XLOOKUP(VolumeByClient[[#This Row],[CLID]],GEOByClient[Mid],GEOByClient[GEOID])</f>
        <v>GEO1003</v>
      </c>
      <c r="F157" s="2" t="str">
        <f>INDEX(GEOByClient[GEOID],MATCH(VolumeByClient[[#This Row],[CLID]],GEOByClient[Right],0))</f>
        <v>GEO1003</v>
      </c>
      <c r="G157" s="2" t="str">
        <f>VLOOKUP(VolumeByClient[[#This Row],[Index Match Region ID]],GEONames[GEOID]:GEONames[GEONAME],2,FALSE)</f>
        <v>EMEA</v>
      </c>
      <c r="H157" s="2" t="str">
        <f>"Q"&amp;ROUNDUP(MONTH(VolumeByClient[[#This Row],[Date]])/3,0)&amp;" "&amp;YEAR(VolumeByClient[[#This Row],[Date]])</f>
        <v>Q2 2021</v>
      </c>
      <c r="I157" s="2" t="str">
        <f>VLOOKUP(VolumeByClient[[#This Row],[Date]],QuarterDates[],3,TRUE)</f>
        <v>Q2 2021</v>
      </c>
      <c r="J157" s="2" t="str">
        <f>VLOOKUP(VolumeByClient[[#This Row],[Date]],QuarterDates[],6,TRUE)</f>
        <v>2021 Q2</v>
      </c>
      <c r="K157" s="2" t="str">
        <f>_xlfn.XLOOKUP(VolumeByClient[[#This Row],[Year and Quarter]],QuarterDates[Year/Quarter],QuarterDates[Quarter2])</f>
        <v>Q2</v>
      </c>
      <c r="L157" s="2">
        <f>_xlfn.XLOOKUP(VolumeByClient[[#This Row],[Year and Quarter]],QuarterDates[Year/Quarter],QuarterDates[Year])</f>
        <v>2021</v>
      </c>
    </row>
    <row r="158" spans="1:12" x14ac:dyDescent="0.15">
      <c r="A158" s="3" t="s">
        <v>15</v>
      </c>
      <c r="B158" s="3">
        <v>44347</v>
      </c>
      <c r="C158" s="5">
        <v>574</v>
      </c>
      <c r="D158" s="2">
        <f t="shared" si="2"/>
        <v>7</v>
      </c>
      <c r="E158" s="2" t="str">
        <f>_xlfn.XLOOKUP(VolumeByClient[[#This Row],[CLID]],GEOByClient[Mid],GEOByClient[GEOID])</f>
        <v>GEO1003</v>
      </c>
      <c r="F158" s="2" t="str">
        <f>INDEX(GEOByClient[GEOID],MATCH(VolumeByClient[[#This Row],[CLID]],GEOByClient[Right],0))</f>
        <v>GEO1003</v>
      </c>
      <c r="G158" s="2" t="str">
        <f>VLOOKUP(VolumeByClient[[#This Row],[Index Match Region ID]],GEONames[GEOID]:GEONames[GEONAME],2,FALSE)</f>
        <v>EMEA</v>
      </c>
      <c r="H158" s="2" t="str">
        <f>"Q"&amp;ROUNDUP(MONTH(VolumeByClient[[#This Row],[Date]])/3,0)&amp;" "&amp;YEAR(VolumeByClient[[#This Row],[Date]])</f>
        <v>Q2 2021</v>
      </c>
      <c r="I158" s="2" t="str">
        <f>VLOOKUP(VolumeByClient[[#This Row],[Date]],QuarterDates[],3,TRUE)</f>
        <v>Q2 2021</v>
      </c>
      <c r="J158" s="2" t="str">
        <f>VLOOKUP(VolumeByClient[[#This Row],[Date]],QuarterDates[],6,TRUE)</f>
        <v>2021 Q2</v>
      </c>
      <c r="K158" s="2" t="str">
        <f>_xlfn.XLOOKUP(VolumeByClient[[#This Row],[Year and Quarter]],QuarterDates[Year/Quarter],QuarterDates[Quarter2])</f>
        <v>Q2</v>
      </c>
      <c r="L158" s="2">
        <f>_xlfn.XLOOKUP(VolumeByClient[[#This Row],[Year and Quarter]],QuarterDates[Year/Quarter],QuarterDates[Year])</f>
        <v>2021</v>
      </c>
    </row>
    <row r="159" spans="1:12" x14ac:dyDescent="0.15">
      <c r="A159" s="3" t="s">
        <v>15</v>
      </c>
      <c r="B159" s="3">
        <v>44316</v>
      </c>
      <c r="C159" s="5">
        <v>747</v>
      </c>
      <c r="D159" s="2">
        <f t="shared" si="2"/>
        <v>7</v>
      </c>
      <c r="E159" s="2" t="str">
        <f>_xlfn.XLOOKUP(VolumeByClient[[#This Row],[CLID]],GEOByClient[Mid],GEOByClient[GEOID])</f>
        <v>GEO1003</v>
      </c>
      <c r="F159" s="2" t="str">
        <f>INDEX(GEOByClient[GEOID],MATCH(VolumeByClient[[#This Row],[CLID]],GEOByClient[Right],0))</f>
        <v>GEO1003</v>
      </c>
      <c r="G159" s="2" t="str">
        <f>VLOOKUP(VolumeByClient[[#This Row],[Index Match Region ID]],GEONames[GEOID]:GEONames[GEONAME],2,FALSE)</f>
        <v>EMEA</v>
      </c>
      <c r="H159" s="2" t="str">
        <f>"Q"&amp;ROUNDUP(MONTH(VolumeByClient[[#This Row],[Date]])/3,0)&amp;" "&amp;YEAR(VolumeByClient[[#This Row],[Date]])</f>
        <v>Q2 2021</v>
      </c>
      <c r="I159" s="2" t="str">
        <f>VLOOKUP(VolumeByClient[[#This Row],[Date]],QuarterDates[],3,TRUE)</f>
        <v>Q2 2021</v>
      </c>
      <c r="J159" s="2" t="str">
        <f>VLOOKUP(VolumeByClient[[#This Row],[Date]],QuarterDates[],6,TRUE)</f>
        <v>2021 Q2</v>
      </c>
      <c r="K159" s="2" t="str">
        <f>_xlfn.XLOOKUP(VolumeByClient[[#This Row],[Year and Quarter]],QuarterDates[Year/Quarter],QuarterDates[Quarter2])</f>
        <v>Q2</v>
      </c>
      <c r="L159" s="2">
        <f>_xlfn.XLOOKUP(VolumeByClient[[#This Row],[Year and Quarter]],QuarterDates[Year/Quarter],QuarterDates[Year])</f>
        <v>2021</v>
      </c>
    </row>
    <row r="160" spans="1:12" x14ac:dyDescent="0.15">
      <c r="A160" s="3" t="s">
        <v>15</v>
      </c>
      <c r="B160" s="3">
        <v>44286</v>
      </c>
      <c r="C160" s="5">
        <v>515</v>
      </c>
      <c r="D160" s="2">
        <f t="shared" si="2"/>
        <v>7</v>
      </c>
      <c r="E160" s="2" t="str">
        <f>_xlfn.XLOOKUP(VolumeByClient[[#This Row],[CLID]],GEOByClient[Mid],GEOByClient[GEOID])</f>
        <v>GEO1003</v>
      </c>
      <c r="F160" s="2" t="str">
        <f>INDEX(GEOByClient[GEOID],MATCH(VolumeByClient[[#This Row],[CLID]],GEOByClient[Right],0))</f>
        <v>GEO1003</v>
      </c>
      <c r="G160" s="2" t="str">
        <f>VLOOKUP(VolumeByClient[[#This Row],[Index Match Region ID]],GEONames[GEOID]:GEONames[GEONAME],2,FALSE)</f>
        <v>EMEA</v>
      </c>
      <c r="H160" s="2" t="str">
        <f>"Q"&amp;ROUNDUP(MONTH(VolumeByClient[[#This Row],[Date]])/3,0)&amp;" "&amp;YEAR(VolumeByClient[[#This Row],[Date]])</f>
        <v>Q1 2021</v>
      </c>
      <c r="I160" s="2" t="str">
        <f>VLOOKUP(VolumeByClient[[#This Row],[Date]],QuarterDates[],3,TRUE)</f>
        <v>Q1 2021</v>
      </c>
      <c r="J160" s="2" t="str">
        <f>VLOOKUP(VolumeByClient[[#This Row],[Date]],QuarterDates[],6,TRUE)</f>
        <v>2021 Q1</v>
      </c>
      <c r="K160" s="2" t="str">
        <f>_xlfn.XLOOKUP(VolumeByClient[[#This Row],[Year and Quarter]],QuarterDates[Year/Quarter],QuarterDates[Quarter2])</f>
        <v>Q1</v>
      </c>
      <c r="L160" s="2">
        <f>_xlfn.XLOOKUP(VolumeByClient[[#This Row],[Year and Quarter]],QuarterDates[Year/Quarter],QuarterDates[Year])</f>
        <v>2021</v>
      </c>
    </row>
    <row r="161" spans="1:12" x14ac:dyDescent="0.15">
      <c r="A161" s="3" t="s">
        <v>15</v>
      </c>
      <c r="B161" s="3">
        <v>44255</v>
      </c>
      <c r="C161" s="5">
        <v>564</v>
      </c>
      <c r="D161" s="2">
        <f t="shared" si="2"/>
        <v>7</v>
      </c>
      <c r="E161" s="2" t="str">
        <f>_xlfn.XLOOKUP(VolumeByClient[[#This Row],[CLID]],GEOByClient[Mid],GEOByClient[GEOID])</f>
        <v>GEO1003</v>
      </c>
      <c r="F161" s="2" t="str">
        <f>INDEX(GEOByClient[GEOID],MATCH(VolumeByClient[[#This Row],[CLID]],GEOByClient[Right],0))</f>
        <v>GEO1003</v>
      </c>
      <c r="G161" s="2" t="str">
        <f>VLOOKUP(VolumeByClient[[#This Row],[Index Match Region ID]],GEONames[GEOID]:GEONames[GEONAME],2,FALSE)</f>
        <v>EMEA</v>
      </c>
      <c r="H161" s="2" t="str">
        <f>"Q"&amp;ROUNDUP(MONTH(VolumeByClient[[#This Row],[Date]])/3,0)&amp;" "&amp;YEAR(VolumeByClient[[#This Row],[Date]])</f>
        <v>Q1 2021</v>
      </c>
      <c r="I161" s="2" t="str">
        <f>VLOOKUP(VolumeByClient[[#This Row],[Date]],QuarterDates[],3,TRUE)</f>
        <v>Q1 2021</v>
      </c>
      <c r="J161" s="2" t="str">
        <f>VLOOKUP(VolumeByClient[[#This Row],[Date]],QuarterDates[],6,TRUE)</f>
        <v>2021 Q1</v>
      </c>
      <c r="K161" s="2" t="str">
        <f>_xlfn.XLOOKUP(VolumeByClient[[#This Row],[Year and Quarter]],QuarterDates[Year/Quarter],QuarterDates[Quarter2])</f>
        <v>Q1</v>
      </c>
      <c r="L161" s="2">
        <f>_xlfn.XLOOKUP(VolumeByClient[[#This Row],[Year and Quarter]],QuarterDates[Year/Quarter],QuarterDates[Year])</f>
        <v>2021</v>
      </c>
    </row>
    <row r="162" spans="1:12" x14ac:dyDescent="0.15">
      <c r="A162" s="3" t="s">
        <v>15</v>
      </c>
      <c r="B162" s="3">
        <v>44227</v>
      </c>
      <c r="C162" s="5">
        <v>404</v>
      </c>
      <c r="D162" s="2">
        <f t="shared" si="2"/>
        <v>7</v>
      </c>
      <c r="E162" s="2" t="str">
        <f>_xlfn.XLOOKUP(VolumeByClient[[#This Row],[CLID]],GEOByClient[Mid],GEOByClient[GEOID])</f>
        <v>GEO1003</v>
      </c>
      <c r="F162" s="2" t="str">
        <f>INDEX(GEOByClient[GEOID],MATCH(VolumeByClient[[#This Row],[CLID]],GEOByClient[Right],0))</f>
        <v>GEO1003</v>
      </c>
      <c r="G162" s="2" t="str">
        <f>VLOOKUP(VolumeByClient[[#This Row],[Index Match Region ID]],GEONames[GEOID]:GEONames[GEONAME],2,FALSE)</f>
        <v>EMEA</v>
      </c>
      <c r="H162" s="2" t="str">
        <f>"Q"&amp;ROUNDUP(MONTH(VolumeByClient[[#This Row],[Date]])/3,0)&amp;" "&amp;YEAR(VolumeByClient[[#This Row],[Date]])</f>
        <v>Q1 2021</v>
      </c>
      <c r="I162" s="2" t="str">
        <f>VLOOKUP(VolumeByClient[[#This Row],[Date]],QuarterDates[],3,TRUE)</f>
        <v>Q1 2021</v>
      </c>
      <c r="J162" s="2" t="str">
        <f>VLOOKUP(VolumeByClient[[#This Row],[Date]],QuarterDates[],6,TRUE)</f>
        <v>2021 Q1</v>
      </c>
      <c r="K162" s="2" t="str">
        <f>_xlfn.XLOOKUP(VolumeByClient[[#This Row],[Year and Quarter]],QuarterDates[Year/Quarter],QuarterDates[Quarter2])</f>
        <v>Q1</v>
      </c>
      <c r="L162" s="2">
        <f>_xlfn.XLOOKUP(VolumeByClient[[#This Row],[Year and Quarter]],QuarterDates[Year/Quarter],QuarterDates[Year])</f>
        <v>2021</v>
      </c>
    </row>
    <row r="163" spans="1:12" x14ac:dyDescent="0.15">
      <c r="A163" s="3" t="s">
        <v>36</v>
      </c>
      <c r="B163" s="3">
        <v>43861</v>
      </c>
      <c r="C163" s="5">
        <v>16996</v>
      </c>
      <c r="D163" s="2">
        <f t="shared" si="2"/>
        <v>7</v>
      </c>
      <c r="E163" s="2" t="str">
        <f>_xlfn.XLOOKUP(VolumeByClient[[#This Row],[CLID]],GEOByClient[Mid],GEOByClient[GEOID])</f>
        <v>GEO1001</v>
      </c>
      <c r="F163" s="2" t="str">
        <f>INDEX(GEOByClient[GEOID],MATCH(VolumeByClient[[#This Row],[CLID]],GEOByClient[Right],0))</f>
        <v>GEO1001</v>
      </c>
      <c r="G163" s="2" t="str">
        <f>VLOOKUP(VolumeByClient[[#This Row],[Index Match Region ID]],GEONames[GEOID]:GEONames[GEONAME],2,FALSE)</f>
        <v>NAM</v>
      </c>
      <c r="H163" s="2" t="str">
        <f>"Q"&amp;ROUNDUP(MONTH(VolumeByClient[[#This Row],[Date]])/3,0)&amp;" "&amp;YEAR(VolumeByClient[[#This Row],[Date]])</f>
        <v>Q1 2020</v>
      </c>
      <c r="I163" s="2" t="str">
        <f>VLOOKUP(VolumeByClient[[#This Row],[Date]],QuarterDates[],3,TRUE)</f>
        <v>Q1 2020</v>
      </c>
      <c r="J163" s="2" t="str">
        <f>VLOOKUP(VolumeByClient[[#This Row],[Date]],QuarterDates[],6,TRUE)</f>
        <v>2020 Q1</v>
      </c>
      <c r="K163" s="2" t="str">
        <f>_xlfn.XLOOKUP(VolumeByClient[[#This Row],[Year and Quarter]],QuarterDates[Year/Quarter],QuarterDates[Quarter2])</f>
        <v>Q1</v>
      </c>
      <c r="L163" s="2">
        <f>_xlfn.XLOOKUP(VolumeByClient[[#This Row],[Year and Quarter]],QuarterDates[Year/Quarter],QuarterDates[Year])</f>
        <v>2020</v>
      </c>
    </row>
    <row r="164" spans="1:12" x14ac:dyDescent="0.15">
      <c r="A164" s="3" t="s">
        <v>36</v>
      </c>
      <c r="B164" s="3">
        <v>43890</v>
      </c>
      <c r="C164" s="5">
        <v>19114</v>
      </c>
      <c r="D164" s="2">
        <f t="shared" si="2"/>
        <v>7</v>
      </c>
      <c r="E164" s="2" t="str">
        <f>_xlfn.XLOOKUP(VolumeByClient[[#This Row],[CLID]],GEOByClient[Mid],GEOByClient[GEOID])</f>
        <v>GEO1001</v>
      </c>
      <c r="F164" s="2" t="str">
        <f>INDEX(GEOByClient[GEOID],MATCH(VolumeByClient[[#This Row],[CLID]],GEOByClient[Right],0))</f>
        <v>GEO1001</v>
      </c>
      <c r="G164" s="2" t="str">
        <f>VLOOKUP(VolumeByClient[[#This Row],[Index Match Region ID]],GEONames[GEOID]:GEONames[GEONAME],2,FALSE)</f>
        <v>NAM</v>
      </c>
      <c r="H164" s="2" t="str">
        <f>"Q"&amp;ROUNDUP(MONTH(VolumeByClient[[#This Row],[Date]])/3,0)&amp;" "&amp;YEAR(VolumeByClient[[#This Row],[Date]])</f>
        <v>Q1 2020</v>
      </c>
      <c r="I164" s="2" t="str">
        <f>VLOOKUP(VolumeByClient[[#This Row],[Date]],QuarterDates[],3,TRUE)</f>
        <v>Q1 2020</v>
      </c>
      <c r="J164" s="2" t="str">
        <f>VLOOKUP(VolumeByClient[[#This Row],[Date]],QuarterDates[],6,TRUE)</f>
        <v>2020 Q1</v>
      </c>
      <c r="K164" s="2" t="str">
        <f>_xlfn.XLOOKUP(VolumeByClient[[#This Row],[Year and Quarter]],QuarterDates[Year/Quarter],QuarterDates[Quarter2])</f>
        <v>Q1</v>
      </c>
      <c r="L164" s="2">
        <f>_xlfn.XLOOKUP(VolumeByClient[[#This Row],[Year and Quarter]],QuarterDates[Year/Quarter],QuarterDates[Year])</f>
        <v>2020</v>
      </c>
    </row>
    <row r="165" spans="1:12" x14ac:dyDescent="0.15">
      <c r="A165" s="3" t="s">
        <v>36</v>
      </c>
      <c r="B165" s="3">
        <v>43921</v>
      </c>
      <c r="C165" s="5">
        <v>21243</v>
      </c>
      <c r="D165" s="2">
        <f t="shared" si="2"/>
        <v>7</v>
      </c>
      <c r="E165" s="2" t="str">
        <f>_xlfn.XLOOKUP(VolumeByClient[[#This Row],[CLID]],GEOByClient[Mid],GEOByClient[GEOID])</f>
        <v>GEO1001</v>
      </c>
      <c r="F165" s="2" t="str">
        <f>INDEX(GEOByClient[GEOID],MATCH(VolumeByClient[[#This Row],[CLID]],GEOByClient[Right],0))</f>
        <v>GEO1001</v>
      </c>
      <c r="G165" s="2" t="str">
        <f>VLOOKUP(VolumeByClient[[#This Row],[Index Match Region ID]],GEONames[GEOID]:GEONames[GEONAME],2,FALSE)</f>
        <v>NAM</v>
      </c>
      <c r="H165" s="2" t="str">
        <f>"Q"&amp;ROUNDUP(MONTH(VolumeByClient[[#This Row],[Date]])/3,0)&amp;" "&amp;YEAR(VolumeByClient[[#This Row],[Date]])</f>
        <v>Q1 2020</v>
      </c>
      <c r="I165" s="2" t="str">
        <f>VLOOKUP(VolumeByClient[[#This Row],[Date]],QuarterDates[],3,TRUE)</f>
        <v>Q1 2020</v>
      </c>
      <c r="J165" s="2" t="str">
        <f>VLOOKUP(VolumeByClient[[#This Row],[Date]],QuarterDates[],6,TRUE)</f>
        <v>2020 Q1</v>
      </c>
      <c r="K165" s="2" t="str">
        <f>_xlfn.XLOOKUP(VolumeByClient[[#This Row],[Year and Quarter]],QuarterDates[Year/Quarter],QuarterDates[Quarter2])</f>
        <v>Q1</v>
      </c>
      <c r="L165" s="2">
        <f>_xlfn.XLOOKUP(VolumeByClient[[#This Row],[Year and Quarter]],QuarterDates[Year/Quarter],QuarterDates[Year])</f>
        <v>2020</v>
      </c>
    </row>
    <row r="166" spans="1:12" x14ac:dyDescent="0.15">
      <c r="A166" s="3" t="s">
        <v>36</v>
      </c>
      <c r="B166" s="3">
        <v>43951</v>
      </c>
      <c r="C166" s="5">
        <v>25486</v>
      </c>
      <c r="D166" s="2">
        <f t="shared" si="2"/>
        <v>7</v>
      </c>
      <c r="E166" s="2" t="str">
        <f>_xlfn.XLOOKUP(VolumeByClient[[#This Row],[CLID]],GEOByClient[Mid],GEOByClient[GEOID])</f>
        <v>GEO1001</v>
      </c>
      <c r="F166" s="2" t="str">
        <f>INDEX(GEOByClient[GEOID],MATCH(VolumeByClient[[#This Row],[CLID]],GEOByClient[Right],0))</f>
        <v>GEO1001</v>
      </c>
      <c r="G166" s="2" t="str">
        <f>VLOOKUP(VolumeByClient[[#This Row],[Index Match Region ID]],GEONames[GEOID]:GEONames[GEONAME],2,FALSE)</f>
        <v>NAM</v>
      </c>
      <c r="H166" s="2" t="str">
        <f>"Q"&amp;ROUNDUP(MONTH(VolumeByClient[[#This Row],[Date]])/3,0)&amp;" "&amp;YEAR(VolumeByClient[[#This Row],[Date]])</f>
        <v>Q2 2020</v>
      </c>
      <c r="I166" s="2" t="str">
        <f>VLOOKUP(VolumeByClient[[#This Row],[Date]],QuarterDates[],3,TRUE)</f>
        <v>Q2 2020</v>
      </c>
      <c r="J166" s="2" t="str">
        <f>VLOOKUP(VolumeByClient[[#This Row],[Date]],QuarterDates[],6,TRUE)</f>
        <v>2020 Q2</v>
      </c>
      <c r="K166" s="2" t="str">
        <f>_xlfn.XLOOKUP(VolumeByClient[[#This Row],[Year and Quarter]],QuarterDates[Year/Quarter],QuarterDates[Quarter2])</f>
        <v>Q2</v>
      </c>
      <c r="L166" s="2">
        <f>_xlfn.XLOOKUP(VolumeByClient[[#This Row],[Year and Quarter]],QuarterDates[Year/Quarter],QuarterDates[Year])</f>
        <v>2020</v>
      </c>
    </row>
    <row r="167" spans="1:12" x14ac:dyDescent="0.15">
      <c r="A167" s="3" t="s">
        <v>36</v>
      </c>
      <c r="B167" s="3">
        <v>43982</v>
      </c>
      <c r="C167" s="5">
        <v>23366</v>
      </c>
      <c r="D167" s="2">
        <f t="shared" si="2"/>
        <v>7</v>
      </c>
      <c r="E167" s="2" t="str">
        <f>_xlfn.XLOOKUP(VolumeByClient[[#This Row],[CLID]],GEOByClient[Mid],GEOByClient[GEOID])</f>
        <v>GEO1001</v>
      </c>
      <c r="F167" s="2" t="str">
        <f>INDEX(GEOByClient[GEOID],MATCH(VolumeByClient[[#This Row],[CLID]],GEOByClient[Right],0))</f>
        <v>GEO1001</v>
      </c>
      <c r="G167" s="2" t="str">
        <f>VLOOKUP(VolumeByClient[[#This Row],[Index Match Region ID]],GEONames[GEOID]:GEONames[GEONAME],2,FALSE)</f>
        <v>NAM</v>
      </c>
      <c r="H167" s="2" t="str">
        <f>"Q"&amp;ROUNDUP(MONTH(VolumeByClient[[#This Row],[Date]])/3,0)&amp;" "&amp;YEAR(VolumeByClient[[#This Row],[Date]])</f>
        <v>Q2 2020</v>
      </c>
      <c r="I167" s="2" t="str">
        <f>VLOOKUP(VolumeByClient[[#This Row],[Date]],QuarterDates[],3,TRUE)</f>
        <v>Q2 2020</v>
      </c>
      <c r="J167" s="2" t="str">
        <f>VLOOKUP(VolumeByClient[[#This Row],[Date]],QuarterDates[],6,TRUE)</f>
        <v>2020 Q2</v>
      </c>
      <c r="K167" s="2" t="str">
        <f>_xlfn.XLOOKUP(VolumeByClient[[#This Row],[Year and Quarter]],QuarterDates[Year/Quarter],QuarterDates[Quarter2])</f>
        <v>Q2</v>
      </c>
      <c r="L167" s="2">
        <f>_xlfn.XLOOKUP(VolumeByClient[[#This Row],[Year and Quarter]],QuarterDates[Year/Quarter],QuarterDates[Year])</f>
        <v>2020</v>
      </c>
    </row>
    <row r="168" spans="1:12" x14ac:dyDescent="0.15">
      <c r="A168" s="3" t="s">
        <v>36</v>
      </c>
      <c r="B168" s="3">
        <v>44012</v>
      </c>
      <c r="C168" s="5">
        <v>16995</v>
      </c>
      <c r="D168" s="2">
        <f t="shared" si="2"/>
        <v>7</v>
      </c>
      <c r="E168" s="2" t="str">
        <f>_xlfn.XLOOKUP(VolumeByClient[[#This Row],[CLID]],GEOByClient[Mid],GEOByClient[GEOID])</f>
        <v>GEO1001</v>
      </c>
      <c r="F168" s="2" t="str">
        <f>INDEX(GEOByClient[GEOID],MATCH(VolumeByClient[[#This Row],[CLID]],GEOByClient[Right],0))</f>
        <v>GEO1001</v>
      </c>
      <c r="G168" s="2" t="str">
        <f>VLOOKUP(VolumeByClient[[#This Row],[Index Match Region ID]],GEONames[GEOID]:GEONames[GEONAME],2,FALSE)</f>
        <v>NAM</v>
      </c>
      <c r="H168" s="2" t="str">
        <f>"Q"&amp;ROUNDUP(MONTH(VolumeByClient[[#This Row],[Date]])/3,0)&amp;" "&amp;YEAR(VolumeByClient[[#This Row],[Date]])</f>
        <v>Q2 2020</v>
      </c>
      <c r="I168" s="2" t="str">
        <f>VLOOKUP(VolumeByClient[[#This Row],[Date]],QuarterDates[],3,TRUE)</f>
        <v>Q2 2020</v>
      </c>
      <c r="J168" s="2" t="str">
        <f>VLOOKUP(VolumeByClient[[#This Row],[Date]],QuarterDates[],6,TRUE)</f>
        <v>2020 Q2</v>
      </c>
      <c r="K168" s="2" t="str">
        <f>_xlfn.XLOOKUP(VolumeByClient[[#This Row],[Year and Quarter]],QuarterDates[Year/Quarter],QuarterDates[Quarter2])</f>
        <v>Q2</v>
      </c>
      <c r="L168" s="2">
        <f>_xlfn.XLOOKUP(VolumeByClient[[#This Row],[Year and Quarter]],QuarterDates[Year/Quarter],QuarterDates[Year])</f>
        <v>2020</v>
      </c>
    </row>
    <row r="169" spans="1:12" x14ac:dyDescent="0.15">
      <c r="A169" s="3" t="s">
        <v>36</v>
      </c>
      <c r="B169" s="3">
        <v>44043</v>
      </c>
      <c r="C169" s="5">
        <v>14870</v>
      </c>
      <c r="D169" s="2">
        <f t="shared" si="2"/>
        <v>7</v>
      </c>
      <c r="E169" s="2" t="str">
        <f>_xlfn.XLOOKUP(VolumeByClient[[#This Row],[CLID]],GEOByClient[Mid],GEOByClient[GEOID])</f>
        <v>GEO1001</v>
      </c>
      <c r="F169" s="2" t="str">
        <f>INDEX(GEOByClient[GEOID],MATCH(VolumeByClient[[#This Row],[CLID]],GEOByClient[Right],0))</f>
        <v>GEO1001</v>
      </c>
      <c r="G169" s="2" t="str">
        <f>VLOOKUP(VolumeByClient[[#This Row],[Index Match Region ID]],GEONames[GEOID]:GEONames[GEONAME],2,FALSE)</f>
        <v>NAM</v>
      </c>
      <c r="H169" s="2" t="str">
        <f>"Q"&amp;ROUNDUP(MONTH(VolumeByClient[[#This Row],[Date]])/3,0)&amp;" "&amp;YEAR(VolumeByClient[[#This Row],[Date]])</f>
        <v>Q3 2020</v>
      </c>
      <c r="I169" s="2" t="str">
        <f>VLOOKUP(VolumeByClient[[#This Row],[Date]],QuarterDates[],3,TRUE)</f>
        <v>Q3 2020</v>
      </c>
      <c r="J169" s="2" t="str">
        <f>VLOOKUP(VolumeByClient[[#This Row],[Date]],QuarterDates[],6,TRUE)</f>
        <v>2020 Q3</v>
      </c>
      <c r="K169" s="2" t="str">
        <f>_xlfn.XLOOKUP(VolumeByClient[[#This Row],[Year and Quarter]],QuarterDates[Year/Quarter],QuarterDates[Quarter2])</f>
        <v>Q3</v>
      </c>
      <c r="L169" s="2">
        <f>_xlfn.XLOOKUP(VolumeByClient[[#This Row],[Year and Quarter]],QuarterDates[Year/Quarter],QuarterDates[Year])</f>
        <v>2020</v>
      </c>
    </row>
    <row r="170" spans="1:12" x14ac:dyDescent="0.15">
      <c r="A170" s="3" t="s">
        <v>36</v>
      </c>
      <c r="B170" s="3">
        <v>44074</v>
      </c>
      <c r="C170" s="5">
        <v>12746</v>
      </c>
      <c r="D170" s="2">
        <f t="shared" si="2"/>
        <v>7</v>
      </c>
      <c r="E170" s="2" t="str">
        <f>_xlfn.XLOOKUP(VolumeByClient[[#This Row],[CLID]],GEOByClient[Mid],GEOByClient[GEOID])</f>
        <v>GEO1001</v>
      </c>
      <c r="F170" s="2" t="str">
        <f>INDEX(GEOByClient[GEOID],MATCH(VolumeByClient[[#This Row],[CLID]],GEOByClient[Right],0))</f>
        <v>GEO1001</v>
      </c>
      <c r="G170" s="2" t="str">
        <f>VLOOKUP(VolumeByClient[[#This Row],[Index Match Region ID]],GEONames[GEOID]:GEONames[GEONAME],2,FALSE)</f>
        <v>NAM</v>
      </c>
      <c r="H170" s="2" t="str">
        <f>"Q"&amp;ROUNDUP(MONTH(VolumeByClient[[#This Row],[Date]])/3,0)&amp;" "&amp;YEAR(VolumeByClient[[#This Row],[Date]])</f>
        <v>Q3 2020</v>
      </c>
      <c r="I170" s="2" t="str">
        <f>VLOOKUP(VolumeByClient[[#This Row],[Date]],QuarterDates[],3,TRUE)</f>
        <v>Q3 2020</v>
      </c>
      <c r="J170" s="2" t="str">
        <f>VLOOKUP(VolumeByClient[[#This Row],[Date]],QuarterDates[],6,TRUE)</f>
        <v>2020 Q3</v>
      </c>
      <c r="K170" s="2" t="str">
        <f>_xlfn.XLOOKUP(VolumeByClient[[#This Row],[Year and Quarter]],QuarterDates[Year/Quarter],QuarterDates[Quarter2])</f>
        <v>Q3</v>
      </c>
      <c r="L170" s="2">
        <f>_xlfn.XLOOKUP(VolumeByClient[[#This Row],[Year and Quarter]],QuarterDates[Year/Quarter],QuarterDates[Year])</f>
        <v>2020</v>
      </c>
    </row>
    <row r="171" spans="1:12" x14ac:dyDescent="0.15">
      <c r="A171" s="3" t="s">
        <v>36</v>
      </c>
      <c r="B171" s="3">
        <v>44104</v>
      </c>
      <c r="C171" s="5">
        <v>12748</v>
      </c>
      <c r="D171" s="2">
        <f t="shared" si="2"/>
        <v>7</v>
      </c>
      <c r="E171" s="2" t="str">
        <f>_xlfn.XLOOKUP(VolumeByClient[[#This Row],[CLID]],GEOByClient[Mid],GEOByClient[GEOID])</f>
        <v>GEO1001</v>
      </c>
      <c r="F171" s="2" t="str">
        <f>INDEX(GEOByClient[GEOID],MATCH(VolumeByClient[[#This Row],[CLID]],GEOByClient[Right],0))</f>
        <v>GEO1001</v>
      </c>
      <c r="G171" s="2" t="str">
        <f>VLOOKUP(VolumeByClient[[#This Row],[Index Match Region ID]],GEONames[GEOID]:GEONames[GEONAME],2,FALSE)</f>
        <v>NAM</v>
      </c>
      <c r="H171" s="2" t="str">
        <f>"Q"&amp;ROUNDUP(MONTH(VolumeByClient[[#This Row],[Date]])/3,0)&amp;" "&amp;YEAR(VolumeByClient[[#This Row],[Date]])</f>
        <v>Q3 2020</v>
      </c>
      <c r="I171" s="2" t="str">
        <f>VLOOKUP(VolumeByClient[[#This Row],[Date]],QuarterDates[],3,TRUE)</f>
        <v>Q3 2020</v>
      </c>
      <c r="J171" s="2" t="str">
        <f>VLOOKUP(VolumeByClient[[#This Row],[Date]],QuarterDates[],6,TRUE)</f>
        <v>2020 Q3</v>
      </c>
      <c r="K171" s="2" t="str">
        <f>_xlfn.XLOOKUP(VolumeByClient[[#This Row],[Year and Quarter]],QuarterDates[Year/Quarter],QuarterDates[Quarter2])</f>
        <v>Q3</v>
      </c>
      <c r="L171" s="2">
        <f>_xlfn.XLOOKUP(VolumeByClient[[#This Row],[Year and Quarter]],QuarterDates[Year/Quarter],QuarterDates[Year])</f>
        <v>2020</v>
      </c>
    </row>
    <row r="172" spans="1:12" x14ac:dyDescent="0.15">
      <c r="A172" s="3" t="s">
        <v>36</v>
      </c>
      <c r="B172" s="3">
        <v>44135</v>
      </c>
      <c r="C172" s="5">
        <v>14871</v>
      </c>
      <c r="D172" s="2">
        <f t="shared" si="2"/>
        <v>7</v>
      </c>
      <c r="E172" s="2" t="str">
        <f>_xlfn.XLOOKUP(VolumeByClient[[#This Row],[CLID]],GEOByClient[Mid],GEOByClient[GEOID])</f>
        <v>GEO1001</v>
      </c>
      <c r="F172" s="2" t="str">
        <f>INDEX(GEOByClient[GEOID],MATCH(VolumeByClient[[#This Row],[CLID]],GEOByClient[Right],0))</f>
        <v>GEO1001</v>
      </c>
      <c r="G172" s="2" t="str">
        <f>VLOOKUP(VolumeByClient[[#This Row],[Index Match Region ID]],GEONames[GEOID]:GEONames[GEONAME],2,FALSE)</f>
        <v>NAM</v>
      </c>
      <c r="H172" s="2" t="str">
        <f>"Q"&amp;ROUNDUP(MONTH(VolumeByClient[[#This Row],[Date]])/3,0)&amp;" "&amp;YEAR(VolumeByClient[[#This Row],[Date]])</f>
        <v>Q4 2020</v>
      </c>
      <c r="I172" s="2" t="str">
        <f>VLOOKUP(VolumeByClient[[#This Row],[Date]],QuarterDates[],3,TRUE)</f>
        <v>Q4 2020</v>
      </c>
      <c r="J172" s="2" t="str">
        <f>VLOOKUP(VolumeByClient[[#This Row],[Date]],QuarterDates[],6,TRUE)</f>
        <v>2020 Q4</v>
      </c>
      <c r="K172" s="2" t="str">
        <f>_xlfn.XLOOKUP(VolumeByClient[[#This Row],[Year and Quarter]],QuarterDates[Year/Quarter],QuarterDates[Quarter2])</f>
        <v>Q4</v>
      </c>
      <c r="L172" s="2">
        <f>_xlfn.XLOOKUP(VolumeByClient[[#This Row],[Year and Quarter]],QuarterDates[Year/Quarter],QuarterDates[Year])</f>
        <v>2020</v>
      </c>
    </row>
    <row r="173" spans="1:12" x14ac:dyDescent="0.15">
      <c r="A173" s="3" t="s">
        <v>36</v>
      </c>
      <c r="B173" s="3">
        <v>44165</v>
      </c>
      <c r="C173" s="5">
        <v>16997</v>
      </c>
      <c r="D173" s="2">
        <f t="shared" si="2"/>
        <v>7</v>
      </c>
      <c r="E173" s="2" t="str">
        <f>_xlfn.XLOOKUP(VolumeByClient[[#This Row],[CLID]],GEOByClient[Mid],GEOByClient[GEOID])</f>
        <v>GEO1001</v>
      </c>
      <c r="F173" s="2" t="str">
        <f>INDEX(GEOByClient[GEOID],MATCH(VolumeByClient[[#This Row],[CLID]],GEOByClient[Right],0))</f>
        <v>GEO1001</v>
      </c>
      <c r="G173" s="2" t="str">
        <f>VLOOKUP(VolumeByClient[[#This Row],[Index Match Region ID]],GEONames[GEOID]:GEONames[GEONAME],2,FALSE)</f>
        <v>NAM</v>
      </c>
      <c r="H173" s="2" t="str">
        <f>"Q"&amp;ROUNDUP(MONTH(VolumeByClient[[#This Row],[Date]])/3,0)&amp;" "&amp;YEAR(VolumeByClient[[#This Row],[Date]])</f>
        <v>Q4 2020</v>
      </c>
      <c r="I173" s="2" t="str">
        <f>VLOOKUP(VolumeByClient[[#This Row],[Date]],QuarterDates[],3,TRUE)</f>
        <v>Q4 2020</v>
      </c>
      <c r="J173" s="2" t="str">
        <f>VLOOKUP(VolumeByClient[[#This Row],[Date]],QuarterDates[],6,TRUE)</f>
        <v>2020 Q4</v>
      </c>
      <c r="K173" s="2" t="str">
        <f>_xlfn.XLOOKUP(VolumeByClient[[#This Row],[Year and Quarter]],QuarterDates[Year/Quarter],QuarterDates[Quarter2])</f>
        <v>Q4</v>
      </c>
      <c r="L173" s="2">
        <f>_xlfn.XLOOKUP(VolumeByClient[[#This Row],[Year and Quarter]],QuarterDates[Year/Quarter],QuarterDates[Year])</f>
        <v>2020</v>
      </c>
    </row>
    <row r="174" spans="1:12" x14ac:dyDescent="0.15">
      <c r="A174" s="3" t="s">
        <v>36</v>
      </c>
      <c r="B174" s="3">
        <v>44196</v>
      </c>
      <c r="C174" s="5">
        <v>16997</v>
      </c>
      <c r="D174" s="2">
        <f t="shared" si="2"/>
        <v>7</v>
      </c>
      <c r="E174" s="2" t="str">
        <f>_xlfn.XLOOKUP(VolumeByClient[[#This Row],[CLID]],GEOByClient[Mid],GEOByClient[GEOID])</f>
        <v>GEO1001</v>
      </c>
      <c r="F174" s="2" t="str">
        <f>INDEX(GEOByClient[GEOID],MATCH(VolumeByClient[[#This Row],[CLID]],GEOByClient[Right],0))</f>
        <v>GEO1001</v>
      </c>
      <c r="G174" s="2" t="str">
        <f>VLOOKUP(VolumeByClient[[#This Row],[Index Match Region ID]],GEONames[GEOID]:GEONames[GEONAME],2,FALSE)</f>
        <v>NAM</v>
      </c>
      <c r="H174" s="2" t="str">
        <f>"Q"&amp;ROUNDUP(MONTH(VolumeByClient[[#This Row],[Date]])/3,0)&amp;" "&amp;YEAR(VolumeByClient[[#This Row],[Date]])</f>
        <v>Q4 2020</v>
      </c>
      <c r="I174" s="2" t="str">
        <f>VLOOKUP(VolumeByClient[[#This Row],[Date]],QuarterDates[],3,TRUE)</f>
        <v>Q4 2020</v>
      </c>
      <c r="J174" s="2" t="str">
        <f>VLOOKUP(VolumeByClient[[#This Row],[Date]],QuarterDates[],6,TRUE)</f>
        <v>2020 Q4</v>
      </c>
      <c r="K174" s="2" t="str">
        <f>_xlfn.XLOOKUP(VolumeByClient[[#This Row],[Year and Quarter]],QuarterDates[Year/Quarter],QuarterDates[Quarter2])</f>
        <v>Q4</v>
      </c>
      <c r="L174" s="2">
        <f>_xlfn.XLOOKUP(VolumeByClient[[#This Row],[Year and Quarter]],QuarterDates[Year/Quarter],QuarterDates[Year])</f>
        <v>2020</v>
      </c>
    </row>
    <row r="175" spans="1:12" x14ac:dyDescent="0.15">
      <c r="A175" s="3" t="s">
        <v>36</v>
      </c>
      <c r="B175" s="3">
        <v>44377</v>
      </c>
      <c r="C175" s="5">
        <v>17844</v>
      </c>
      <c r="D175" s="2">
        <f t="shared" si="2"/>
        <v>7</v>
      </c>
      <c r="E175" s="2" t="str">
        <f>_xlfn.XLOOKUP(VolumeByClient[[#This Row],[CLID]],GEOByClient[Mid],GEOByClient[GEOID])</f>
        <v>GEO1001</v>
      </c>
      <c r="F175" s="2" t="str">
        <f>INDEX(GEOByClient[GEOID],MATCH(VolumeByClient[[#This Row],[CLID]],GEOByClient[Right],0))</f>
        <v>GEO1001</v>
      </c>
      <c r="G175" s="2" t="str">
        <f>VLOOKUP(VolumeByClient[[#This Row],[Index Match Region ID]],GEONames[GEOID]:GEONames[GEONAME],2,FALSE)</f>
        <v>NAM</v>
      </c>
      <c r="H175" s="2" t="str">
        <f>"Q"&amp;ROUNDUP(MONTH(VolumeByClient[[#This Row],[Date]])/3,0)&amp;" "&amp;YEAR(VolumeByClient[[#This Row],[Date]])</f>
        <v>Q2 2021</v>
      </c>
      <c r="I175" s="2" t="str">
        <f>VLOOKUP(VolumeByClient[[#This Row],[Date]],QuarterDates[],3,TRUE)</f>
        <v>Q2 2021</v>
      </c>
      <c r="J175" s="2" t="str">
        <f>VLOOKUP(VolumeByClient[[#This Row],[Date]],QuarterDates[],6,TRUE)</f>
        <v>2021 Q2</v>
      </c>
      <c r="K175" s="2" t="str">
        <f>_xlfn.XLOOKUP(VolumeByClient[[#This Row],[Year and Quarter]],QuarterDates[Year/Quarter],QuarterDates[Quarter2])</f>
        <v>Q2</v>
      </c>
      <c r="L175" s="2">
        <f>_xlfn.XLOOKUP(VolumeByClient[[#This Row],[Year and Quarter]],QuarterDates[Year/Quarter],QuarterDates[Year])</f>
        <v>2021</v>
      </c>
    </row>
    <row r="176" spans="1:12" x14ac:dyDescent="0.15">
      <c r="A176" s="3" t="s">
        <v>36</v>
      </c>
      <c r="B176" s="3">
        <v>44347</v>
      </c>
      <c r="C176" s="5">
        <v>23129</v>
      </c>
      <c r="D176" s="2">
        <f t="shared" si="2"/>
        <v>7</v>
      </c>
      <c r="E176" s="2" t="str">
        <f>_xlfn.XLOOKUP(VolumeByClient[[#This Row],[CLID]],GEOByClient[Mid],GEOByClient[GEOID])</f>
        <v>GEO1001</v>
      </c>
      <c r="F176" s="2" t="str">
        <f>INDEX(GEOByClient[GEOID],MATCH(VolumeByClient[[#This Row],[CLID]],GEOByClient[Right],0))</f>
        <v>GEO1001</v>
      </c>
      <c r="G176" s="2" t="str">
        <f>VLOOKUP(VolumeByClient[[#This Row],[Index Match Region ID]],GEONames[GEOID]:GEONames[GEONAME],2,FALSE)</f>
        <v>NAM</v>
      </c>
      <c r="H176" s="2" t="str">
        <f>"Q"&amp;ROUNDUP(MONTH(VolumeByClient[[#This Row],[Date]])/3,0)&amp;" "&amp;YEAR(VolumeByClient[[#This Row],[Date]])</f>
        <v>Q2 2021</v>
      </c>
      <c r="I176" s="2" t="str">
        <f>VLOOKUP(VolumeByClient[[#This Row],[Date]],QuarterDates[],3,TRUE)</f>
        <v>Q2 2021</v>
      </c>
      <c r="J176" s="2" t="str">
        <f>VLOOKUP(VolumeByClient[[#This Row],[Date]],QuarterDates[],6,TRUE)</f>
        <v>2021 Q2</v>
      </c>
      <c r="K176" s="2" t="str">
        <f>_xlfn.XLOOKUP(VolumeByClient[[#This Row],[Year and Quarter]],QuarterDates[Year/Quarter],QuarterDates[Quarter2])</f>
        <v>Q2</v>
      </c>
      <c r="L176" s="2">
        <f>_xlfn.XLOOKUP(VolumeByClient[[#This Row],[Year and Quarter]],QuarterDates[Year/Quarter],QuarterDates[Year])</f>
        <v>2021</v>
      </c>
    </row>
    <row r="177" spans="1:12" x14ac:dyDescent="0.15">
      <c r="A177" s="3" t="s">
        <v>36</v>
      </c>
      <c r="B177" s="3">
        <v>44316</v>
      </c>
      <c r="C177" s="5">
        <v>26253</v>
      </c>
      <c r="D177" s="2">
        <f t="shared" si="2"/>
        <v>7</v>
      </c>
      <c r="E177" s="2" t="str">
        <f>_xlfn.XLOOKUP(VolumeByClient[[#This Row],[CLID]],GEOByClient[Mid],GEOByClient[GEOID])</f>
        <v>GEO1001</v>
      </c>
      <c r="F177" s="2" t="str">
        <f>INDEX(GEOByClient[GEOID],MATCH(VolumeByClient[[#This Row],[CLID]],GEOByClient[Right],0))</f>
        <v>GEO1001</v>
      </c>
      <c r="G177" s="2" t="str">
        <f>VLOOKUP(VolumeByClient[[#This Row],[Index Match Region ID]],GEONames[GEOID]:GEONames[GEONAME],2,FALSE)</f>
        <v>NAM</v>
      </c>
      <c r="H177" s="2" t="str">
        <f>"Q"&amp;ROUNDUP(MONTH(VolumeByClient[[#This Row],[Date]])/3,0)&amp;" "&amp;YEAR(VolumeByClient[[#This Row],[Date]])</f>
        <v>Q2 2021</v>
      </c>
      <c r="I177" s="2" t="str">
        <f>VLOOKUP(VolumeByClient[[#This Row],[Date]],QuarterDates[],3,TRUE)</f>
        <v>Q2 2021</v>
      </c>
      <c r="J177" s="2" t="str">
        <f>VLOOKUP(VolumeByClient[[#This Row],[Date]],QuarterDates[],6,TRUE)</f>
        <v>2021 Q2</v>
      </c>
      <c r="K177" s="2" t="str">
        <f>_xlfn.XLOOKUP(VolumeByClient[[#This Row],[Year and Quarter]],QuarterDates[Year/Quarter],QuarterDates[Quarter2])</f>
        <v>Q2</v>
      </c>
      <c r="L177" s="2">
        <f>_xlfn.XLOOKUP(VolumeByClient[[#This Row],[Year and Quarter]],QuarterDates[Year/Quarter],QuarterDates[Year])</f>
        <v>2021</v>
      </c>
    </row>
    <row r="178" spans="1:12" x14ac:dyDescent="0.15">
      <c r="A178" s="3" t="s">
        <v>36</v>
      </c>
      <c r="B178" s="3">
        <v>44286</v>
      </c>
      <c r="C178" s="5">
        <v>21877</v>
      </c>
      <c r="D178" s="2">
        <f t="shared" si="2"/>
        <v>7</v>
      </c>
      <c r="E178" s="2" t="str">
        <f>_xlfn.XLOOKUP(VolumeByClient[[#This Row],[CLID]],GEOByClient[Mid],GEOByClient[GEOID])</f>
        <v>GEO1001</v>
      </c>
      <c r="F178" s="2" t="str">
        <f>INDEX(GEOByClient[GEOID],MATCH(VolumeByClient[[#This Row],[CLID]],GEOByClient[Right],0))</f>
        <v>GEO1001</v>
      </c>
      <c r="G178" s="2" t="str">
        <f>VLOOKUP(VolumeByClient[[#This Row],[Index Match Region ID]],GEONames[GEOID]:GEONames[GEONAME],2,FALSE)</f>
        <v>NAM</v>
      </c>
      <c r="H178" s="2" t="str">
        <f>"Q"&amp;ROUNDUP(MONTH(VolumeByClient[[#This Row],[Date]])/3,0)&amp;" "&amp;YEAR(VolumeByClient[[#This Row],[Date]])</f>
        <v>Q1 2021</v>
      </c>
      <c r="I178" s="2" t="str">
        <f>VLOOKUP(VolumeByClient[[#This Row],[Date]],QuarterDates[],3,TRUE)</f>
        <v>Q1 2021</v>
      </c>
      <c r="J178" s="2" t="str">
        <f>VLOOKUP(VolumeByClient[[#This Row],[Date]],QuarterDates[],6,TRUE)</f>
        <v>2021 Q1</v>
      </c>
      <c r="K178" s="2" t="str">
        <f>_xlfn.XLOOKUP(VolumeByClient[[#This Row],[Year and Quarter]],QuarterDates[Year/Quarter],QuarterDates[Quarter2])</f>
        <v>Q1</v>
      </c>
      <c r="L178" s="2">
        <f>_xlfn.XLOOKUP(VolumeByClient[[#This Row],[Year and Quarter]],QuarterDates[Year/Quarter],QuarterDates[Year])</f>
        <v>2021</v>
      </c>
    </row>
    <row r="179" spans="1:12" x14ac:dyDescent="0.15">
      <c r="A179" s="3" t="s">
        <v>36</v>
      </c>
      <c r="B179" s="3">
        <v>44255</v>
      </c>
      <c r="C179" s="5">
        <v>19020</v>
      </c>
      <c r="D179" s="2">
        <f t="shared" si="2"/>
        <v>7</v>
      </c>
      <c r="E179" s="2" t="str">
        <f>_xlfn.XLOOKUP(VolumeByClient[[#This Row],[CLID]],GEOByClient[Mid],GEOByClient[GEOID])</f>
        <v>GEO1001</v>
      </c>
      <c r="F179" s="2" t="str">
        <f>INDEX(GEOByClient[GEOID],MATCH(VolumeByClient[[#This Row],[CLID]],GEOByClient[Right],0))</f>
        <v>GEO1001</v>
      </c>
      <c r="G179" s="2" t="str">
        <f>VLOOKUP(VolumeByClient[[#This Row],[Index Match Region ID]],GEONames[GEOID]:GEONames[GEONAME],2,FALSE)</f>
        <v>NAM</v>
      </c>
      <c r="H179" s="2" t="str">
        <f>"Q"&amp;ROUNDUP(MONTH(VolumeByClient[[#This Row],[Date]])/3,0)&amp;" "&amp;YEAR(VolumeByClient[[#This Row],[Date]])</f>
        <v>Q1 2021</v>
      </c>
      <c r="I179" s="2" t="str">
        <f>VLOOKUP(VolumeByClient[[#This Row],[Date]],QuarterDates[],3,TRUE)</f>
        <v>Q1 2021</v>
      </c>
      <c r="J179" s="2" t="str">
        <f>VLOOKUP(VolumeByClient[[#This Row],[Date]],QuarterDates[],6,TRUE)</f>
        <v>2021 Q1</v>
      </c>
      <c r="K179" s="2" t="str">
        <f>_xlfn.XLOOKUP(VolumeByClient[[#This Row],[Year and Quarter]],QuarterDates[Year/Quarter],QuarterDates[Quarter2])</f>
        <v>Q1</v>
      </c>
      <c r="L179" s="2">
        <f>_xlfn.XLOOKUP(VolumeByClient[[#This Row],[Year and Quarter]],QuarterDates[Year/Quarter],QuarterDates[Year])</f>
        <v>2021</v>
      </c>
    </row>
    <row r="180" spans="1:12" x14ac:dyDescent="0.15">
      <c r="A180" s="3" t="s">
        <v>36</v>
      </c>
      <c r="B180" s="3">
        <v>44227</v>
      </c>
      <c r="C180" s="5">
        <v>17843</v>
      </c>
      <c r="D180" s="2">
        <f t="shared" si="2"/>
        <v>7</v>
      </c>
      <c r="E180" s="2" t="str">
        <f>_xlfn.XLOOKUP(VolumeByClient[[#This Row],[CLID]],GEOByClient[Mid],GEOByClient[GEOID])</f>
        <v>GEO1001</v>
      </c>
      <c r="F180" s="2" t="str">
        <f>INDEX(GEOByClient[GEOID],MATCH(VolumeByClient[[#This Row],[CLID]],GEOByClient[Right],0))</f>
        <v>GEO1001</v>
      </c>
      <c r="G180" s="2" t="str">
        <f>VLOOKUP(VolumeByClient[[#This Row],[Index Match Region ID]],GEONames[GEOID]:GEONames[GEONAME],2,FALSE)</f>
        <v>NAM</v>
      </c>
      <c r="H180" s="2" t="str">
        <f>"Q"&amp;ROUNDUP(MONTH(VolumeByClient[[#This Row],[Date]])/3,0)&amp;" "&amp;YEAR(VolumeByClient[[#This Row],[Date]])</f>
        <v>Q1 2021</v>
      </c>
      <c r="I180" s="2" t="str">
        <f>VLOOKUP(VolumeByClient[[#This Row],[Date]],QuarterDates[],3,TRUE)</f>
        <v>Q1 2021</v>
      </c>
      <c r="J180" s="2" t="str">
        <f>VLOOKUP(VolumeByClient[[#This Row],[Date]],QuarterDates[],6,TRUE)</f>
        <v>2021 Q1</v>
      </c>
      <c r="K180" s="2" t="str">
        <f>_xlfn.XLOOKUP(VolumeByClient[[#This Row],[Year and Quarter]],QuarterDates[Year/Quarter],QuarterDates[Quarter2])</f>
        <v>Q1</v>
      </c>
      <c r="L180" s="2">
        <f>_xlfn.XLOOKUP(VolumeByClient[[#This Row],[Year and Quarter]],QuarterDates[Year/Quarter],QuarterDates[Year])</f>
        <v>2021</v>
      </c>
    </row>
    <row r="181" spans="1:12" x14ac:dyDescent="0.15">
      <c r="A181" s="3" t="s">
        <v>3</v>
      </c>
      <c r="B181" s="3">
        <v>43861</v>
      </c>
      <c r="C181" s="5">
        <v>13879</v>
      </c>
      <c r="D181" s="2">
        <f t="shared" si="2"/>
        <v>7</v>
      </c>
      <c r="E181" s="2" t="str">
        <f>_xlfn.XLOOKUP(VolumeByClient[[#This Row],[CLID]],GEOByClient[Mid],GEOByClient[GEOID])</f>
        <v>GEO1001</v>
      </c>
      <c r="F181" s="2" t="str">
        <f>INDEX(GEOByClient[GEOID],MATCH(VolumeByClient[[#This Row],[CLID]],GEOByClient[Right],0))</f>
        <v>GEO1001</v>
      </c>
      <c r="G181" s="2" t="str">
        <f>VLOOKUP(VolumeByClient[[#This Row],[Index Match Region ID]],GEONames[GEOID]:GEONames[GEONAME],2,FALSE)</f>
        <v>NAM</v>
      </c>
      <c r="H181" s="2" t="str">
        <f>"Q"&amp;ROUNDUP(MONTH(VolumeByClient[[#This Row],[Date]])/3,0)&amp;" "&amp;YEAR(VolumeByClient[[#This Row],[Date]])</f>
        <v>Q1 2020</v>
      </c>
      <c r="I181" s="2" t="str">
        <f>VLOOKUP(VolumeByClient[[#This Row],[Date]],QuarterDates[],3,TRUE)</f>
        <v>Q1 2020</v>
      </c>
      <c r="J181" s="2" t="str">
        <f>VLOOKUP(VolumeByClient[[#This Row],[Date]],QuarterDates[],6,TRUE)</f>
        <v>2020 Q1</v>
      </c>
      <c r="K181" s="2" t="str">
        <f>_xlfn.XLOOKUP(VolumeByClient[[#This Row],[Year and Quarter]],QuarterDates[Year/Quarter],QuarterDates[Quarter2])</f>
        <v>Q1</v>
      </c>
      <c r="L181" s="2">
        <f>_xlfn.XLOOKUP(VolumeByClient[[#This Row],[Year and Quarter]],QuarterDates[Year/Quarter],QuarterDates[Year])</f>
        <v>2020</v>
      </c>
    </row>
    <row r="182" spans="1:12" x14ac:dyDescent="0.15">
      <c r="A182" s="3" t="s">
        <v>3</v>
      </c>
      <c r="B182" s="3">
        <v>43890</v>
      </c>
      <c r="C182" s="5">
        <v>19822</v>
      </c>
      <c r="D182" s="2">
        <f t="shared" si="2"/>
        <v>7</v>
      </c>
      <c r="E182" s="2" t="str">
        <f>_xlfn.XLOOKUP(VolumeByClient[[#This Row],[CLID]],GEOByClient[Mid],GEOByClient[GEOID])</f>
        <v>GEO1001</v>
      </c>
      <c r="F182" s="2" t="str">
        <f>INDEX(GEOByClient[GEOID],MATCH(VolumeByClient[[#This Row],[CLID]],GEOByClient[Right],0))</f>
        <v>GEO1001</v>
      </c>
      <c r="G182" s="2" t="str">
        <f>VLOOKUP(VolumeByClient[[#This Row],[Index Match Region ID]],GEONames[GEOID]:GEONames[GEONAME],2,FALSE)</f>
        <v>NAM</v>
      </c>
      <c r="H182" s="2" t="str">
        <f>"Q"&amp;ROUNDUP(MONTH(VolumeByClient[[#This Row],[Date]])/3,0)&amp;" "&amp;YEAR(VolumeByClient[[#This Row],[Date]])</f>
        <v>Q1 2020</v>
      </c>
      <c r="I182" s="2" t="str">
        <f>VLOOKUP(VolumeByClient[[#This Row],[Date]],QuarterDates[],3,TRUE)</f>
        <v>Q1 2020</v>
      </c>
      <c r="J182" s="2" t="str">
        <f>VLOOKUP(VolumeByClient[[#This Row],[Date]],QuarterDates[],6,TRUE)</f>
        <v>2020 Q1</v>
      </c>
      <c r="K182" s="2" t="str">
        <f>_xlfn.XLOOKUP(VolumeByClient[[#This Row],[Year and Quarter]],QuarterDates[Year/Quarter],QuarterDates[Quarter2])</f>
        <v>Q1</v>
      </c>
      <c r="L182" s="2">
        <f>_xlfn.XLOOKUP(VolumeByClient[[#This Row],[Year and Quarter]],QuarterDates[Year/Quarter],QuarterDates[Year])</f>
        <v>2020</v>
      </c>
    </row>
    <row r="183" spans="1:12" x14ac:dyDescent="0.15">
      <c r="A183" s="3" t="s">
        <v>3</v>
      </c>
      <c r="B183" s="3">
        <v>43921</v>
      </c>
      <c r="C183" s="5">
        <v>17842</v>
      </c>
      <c r="D183" s="2">
        <f t="shared" si="2"/>
        <v>7</v>
      </c>
      <c r="E183" s="2" t="str">
        <f>_xlfn.XLOOKUP(VolumeByClient[[#This Row],[CLID]],GEOByClient[Mid],GEOByClient[GEOID])</f>
        <v>GEO1001</v>
      </c>
      <c r="F183" s="2" t="str">
        <f>INDEX(GEOByClient[GEOID],MATCH(VolumeByClient[[#This Row],[CLID]],GEOByClient[Right],0))</f>
        <v>GEO1001</v>
      </c>
      <c r="G183" s="2" t="str">
        <f>VLOOKUP(VolumeByClient[[#This Row],[Index Match Region ID]],GEONames[GEOID]:GEONames[GEONAME],2,FALSE)</f>
        <v>NAM</v>
      </c>
      <c r="H183" s="2" t="str">
        <f>"Q"&amp;ROUNDUP(MONTH(VolumeByClient[[#This Row],[Date]])/3,0)&amp;" "&amp;YEAR(VolumeByClient[[#This Row],[Date]])</f>
        <v>Q1 2020</v>
      </c>
      <c r="I183" s="2" t="str">
        <f>VLOOKUP(VolumeByClient[[#This Row],[Date]],QuarterDates[],3,TRUE)</f>
        <v>Q1 2020</v>
      </c>
      <c r="J183" s="2" t="str">
        <f>VLOOKUP(VolumeByClient[[#This Row],[Date]],QuarterDates[],6,TRUE)</f>
        <v>2020 Q1</v>
      </c>
      <c r="K183" s="2" t="str">
        <f>_xlfn.XLOOKUP(VolumeByClient[[#This Row],[Year and Quarter]],QuarterDates[Year/Quarter],QuarterDates[Quarter2])</f>
        <v>Q1</v>
      </c>
      <c r="L183" s="2">
        <f>_xlfn.XLOOKUP(VolumeByClient[[#This Row],[Year and Quarter]],QuarterDates[Year/Quarter],QuarterDates[Year])</f>
        <v>2020</v>
      </c>
    </row>
    <row r="184" spans="1:12" x14ac:dyDescent="0.15">
      <c r="A184" s="3" t="s">
        <v>3</v>
      </c>
      <c r="B184" s="3">
        <v>43951</v>
      </c>
      <c r="C184" s="5">
        <v>25770</v>
      </c>
      <c r="D184" s="2">
        <f t="shared" si="2"/>
        <v>7</v>
      </c>
      <c r="E184" s="2" t="str">
        <f>_xlfn.XLOOKUP(VolumeByClient[[#This Row],[CLID]],GEOByClient[Mid],GEOByClient[GEOID])</f>
        <v>GEO1001</v>
      </c>
      <c r="F184" s="2" t="str">
        <f>INDEX(GEOByClient[GEOID],MATCH(VolumeByClient[[#This Row],[CLID]],GEOByClient[Right],0))</f>
        <v>GEO1001</v>
      </c>
      <c r="G184" s="2" t="str">
        <f>VLOOKUP(VolumeByClient[[#This Row],[Index Match Region ID]],GEONames[GEOID]:GEONames[GEONAME],2,FALSE)</f>
        <v>NAM</v>
      </c>
      <c r="H184" s="2" t="str">
        <f>"Q"&amp;ROUNDUP(MONTH(VolumeByClient[[#This Row],[Date]])/3,0)&amp;" "&amp;YEAR(VolumeByClient[[#This Row],[Date]])</f>
        <v>Q2 2020</v>
      </c>
      <c r="I184" s="2" t="str">
        <f>VLOOKUP(VolumeByClient[[#This Row],[Date]],QuarterDates[],3,TRUE)</f>
        <v>Q2 2020</v>
      </c>
      <c r="J184" s="2" t="str">
        <f>VLOOKUP(VolumeByClient[[#This Row],[Date]],QuarterDates[],6,TRUE)</f>
        <v>2020 Q2</v>
      </c>
      <c r="K184" s="2" t="str">
        <f>_xlfn.XLOOKUP(VolumeByClient[[#This Row],[Year and Quarter]],QuarterDates[Year/Quarter],QuarterDates[Quarter2])</f>
        <v>Q2</v>
      </c>
      <c r="L184" s="2">
        <f>_xlfn.XLOOKUP(VolumeByClient[[#This Row],[Year and Quarter]],QuarterDates[Year/Quarter],QuarterDates[Year])</f>
        <v>2020</v>
      </c>
    </row>
    <row r="185" spans="1:12" x14ac:dyDescent="0.15">
      <c r="A185" s="3" t="s">
        <v>3</v>
      </c>
      <c r="B185" s="3">
        <v>43982</v>
      </c>
      <c r="C185" s="5">
        <v>19823</v>
      </c>
      <c r="D185" s="2">
        <f t="shared" si="2"/>
        <v>7</v>
      </c>
      <c r="E185" s="2" t="str">
        <f>_xlfn.XLOOKUP(VolumeByClient[[#This Row],[CLID]],GEOByClient[Mid],GEOByClient[GEOID])</f>
        <v>GEO1001</v>
      </c>
      <c r="F185" s="2" t="str">
        <f>INDEX(GEOByClient[GEOID],MATCH(VolumeByClient[[#This Row],[CLID]],GEOByClient[Right],0))</f>
        <v>GEO1001</v>
      </c>
      <c r="G185" s="2" t="str">
        <f>VLOOKUP(VolumeByClient[[#This Row],[Index Match Region ID]],GEONames[GEOID]:GEONames[GEONAME],2,FALSE)</f>
        <v>NAM</v>
      </c>
      <c r="H185" s="2" t="str">
        <f>"Q"&amp;ROUNDUP(MONTH(VolumeByClient[[#This Row],[Date]])/3,0)&amp;" "&amp;YEAR(VolumeByClient[[#This Row],[Date]])</f>
        <v>Q2 2020</v>
      </c>
      <c r="I185" s="2" t="str">
        <f>VLOOKUP(VolumeByClient[[#This Row],[Date]],QuarterDates[],3,TRUE)</f>
        <v>Q2 2020</v>
      </c>
      <c r="J185" s="2" t="str">
        <f>VLOOKUP(VolumeByClient[[#This Row],[Date]],QuarterDates[],6,TRUE)</f>
        <v>2020 Q2</v>
      </c>
      <c r="K185" s="2" t="str">
        <f>_xlfn.XLOOKUP(VolumeByClient[[#This Row],[Year and Quarter]],QuarterDates[Year/Quarter],QuarterDates[Quarter2])</f>
        <v>Q2</v>
      </c>
      <c r="L185" s="2">
        <f>_xlfn.XLOOKUP(VolumeByClient[[#This Row],[Year and Quarter]],QuarterDates[Year/Quarter],QuarterDates[Year])</f>
        <v>2020</v>
      </c>
    </row>
    <row r="186" spans="1:12" x14ac:dyDescent="0.15">
      <c r="A186" s="3" t="s">
        <v>3</v>
      </c>
      <c r="B186" s="3">
        <v>44012</v>
      </c>
      <c r="C186" s="5">
        <v>17845</v>
      </c>
      <c r="D186" s="2">
        <f t="shared" si="2"/>
        <v>7</v>
      </c>
      <c r="E186" s="2" t="str">
        <f>_xlfn.XLOOKUP(VolumeByClient[[#This Row],[CLID]],GEOByClient[Mid],GEOByClient[GEOID])</f>
        <v>GEO1001</v>
      </c>
      <c r="F186" s="2" t="str">
        <f>INDEX(GEOByClient[GEOID],MATCH(VolumeByClient[[#This Row],[CLID]],GEOByClient[Right],0))</f>
        <v>GEO1001</v>
      </c>
      <c r="G186" s="2" t="str">
        <f>VLOOKUP(VolumeByClient[[#This Row],[Index Match Region ID]],GEONames[GEOID]:GEONames[GEONAME],2,FALSE)</f>
        <v>NAM</v>
      </c>
      <c r="H186" s="2" t="str">
        <f>"Q"&amp;ROUNDUP(MONTH(VolumeByClient[[#This Row],[Date]])/3,0)&amp;" "&amp;YEAR(VolumeByClient[[#This Row],[Date]])</f>
        <v>Q2 2020</v>
      </c>
      <c r="I186" s="2" t="str">
        <f>VLOOKUP(VolumeByClient[[#This Row],[Date]],QuarterDates[],3,TRUE)</f>
        <v>Q2 2020</v>
      </c>
      <c r="J186" s="2" t="str">
        <f>VLOOKUP(VolumeByClient[[#This Row],[Date]],QuarterDates[],6,TRUE)</f>
        <v>2020 Q2</v>
      </c>
      <c r="K186" s="2" t="str">
        <f>_xlfn.XLOOKUP(VolumeByClient[[#This Row],[Year and Quarter]],QuarterDates[Year/Quarter],QuarterDates[Quarter2])</f>
        <v>Q2</v>
      </c>
      <c r="L186" s="2">
        <f>_xlfn.XLOOKUP(VolumeByClient[[#This Row],[Year and Quarter]],QuarterDates[Year/Quarter],QuarterDates[Year])</f>
        <v>2020</v>
      </c>
    </row>
    <row r="187" spans="1:12" x14ac:dyDescent="0.15">
      <c r="A187" s="3" t="s">
        <v>3</v>
      </c>
      <c r="B187" s="3">
        <v>44043</v>
      </c>
      <c r="C187" s="5">
        <v>11899</v>
      </c>
      <c r="D187" s="2">
        <f t="shared" si="2"/>
        <v>7</v>
      </c>
      <c r="E187" s="2" t="str">
        <f>_xlfn.XLOOKUP(VolumeByClient[[#This Row],[CLID]],GEOByClient[Mid],GEOByClient[GEOID])</f>
        <v>GEO1001</v>
      </c>
      <c r="F187" s="2" t="str">
        <f>INDEX(GEOByClient[GEOID],MATCH(VolumeByClient[[#This Row],[CLID]],GEOByClient[Right],0))</f>
        <v>GEO1001</v>
      </c>
      <c r="G187" s="2" t="str">
        <f>VLOOKUP(VolumeByClient[[#This Row],[Index Match Region ID]],GEONames[GEOID]:GEONames[GEONAME],2,FALSE)</f>
        <v>NAM</v>
      </c>
      <c r="H187" s="2" t="str">
        <f>"Q"&amp;ROUNDUP(MONTH(VolumeByClient[[#This Row],[Date]])/3,0)&amp;" "&amp;YEAR(VolumeByClient[[#This Row],[Date]])</f>
        <v>Q3 2020</v>
      </c>
      <c r="I187" s="2" t="str">
        <f>VLOOKUP(VolumeByClient[[#This Row],[Date]],QuarterDates[],3,TRUE)</f>
        <v>Q3 2020</v>
      </c>
      <c r="J187" s="2" t="str">
        <f>VLOOKUP(VolumeByClient[[#This Row],[Date]],QuarterDates[],6,TRUE)</f>
        <v>2020 Q3</v>
      </c>
      <c r="K187" s="2" t="str">
        <f>_xlfn.XLOOKUP(VolumeByClient[[#This Row],[Year and Quarter]],QuarterDates[Year/Quarter],QuarterDates[Quarter2])</f>
        <v>Q3</v>
      </c>
      <c r="L187" s="2">
        <f>_xlfn.XLOOKUP(VolumeByClient[[#This Row],[Year and Quarter]],QuarterDates[Year/Quarter],QuarterDates[Year])</f>
        <v>2020</v>
      </c>
    </row>
    <row r="188" spans="1:12" x14ac:dyDescent="0.15">
      <c r="A188" s="3" t="s">
        <v>3</v>
      </c>
      <c r="B188" s="3">
        <v>44074</v>
      </c>
      <c r="C188" s="5">
        <v>13879</v>
      </c>
      <c r="D188" s="2">
        <f t="shared" si="2"/>
        <v>7</v>
      </c>
      <c r="E188" s="2" t="str">
        <f>_xlfn.XLOOKUP(VolumeByClient[[#This Row],[CLID]],GEOByClient[Mid],GEOByClient[GEOID])</f>
        <v>GEO1001</v>
      </c>
      <c r="F188" s="2" t="str">
        <f>INDEX(GEOByClient[GEOID],MATCH(VolumeByClient[[#This Row],[CLID]],GEOByClient[Right],0))</f>
        <v>GEO1001</v>
      </c>
      <c r="G188" s="2" t="str">
        <f>VLOOKUP(VolumeByClient[[#This Row],[Index Match Region ID]],GEONames[GEOID]:GEONames[GEONAME],2,FALSE)</f>
        <v>NAM</v>
      </c>
      <c r="H188" s="2" t="str">
        <f>"Q"&amp;ROUNDUP(MONTH(VolumeByClient[[#This Row],[Date]])/3,0)&amp;" "&amp;YEAR(VolumeByClient[[#This Row],[Date]])</f>
        <v>Q3 2020</v>
      </c>
      <c r="I188" s="2" t="str">
        <f>VLOOKUP(VolumeByClient[[#This Row],[Date]],QuarterDates[],3,TRUE)</f>
        <v>Q3 2020</v>
      </c>
      <c r="J188" s="2" t="str">
        <f>VLOOKUP(VolumeByClient[[#This Row],[Date]],QuarterDates[],6,TRUE)</f>
        <v>2020 Q3</v>
      </c>
      <c r="K188" s="2" t="str">
        <f>_xlfn.XLOOKUP(VolumeByClient[[#This Row],[Year and Quarter]],QuarterDates[Year/Quarter],QuarterDates[Quarter2])</f>
        <v>Q3</v>
      </c>
      <c r="L188" s="2">
        <f>_xlfn.XLOOKUP(VolumeByClient[[#This Row],[Year and Quarter]],QuarterDates[Year/Quarter],QuarterDates[Year])</f>
        <v>2020</v>
      </c>
    </row>
    <row r="189" spans="1:12" x14ac:dyDescent="0.15">
      <c r="A189" s="3" t="s">
        <v>3</v>
      </c>
      <c r="B189" s="3">
        <v>44104</v>
      </c>
      <c r="C189" s="5">
        <v>9913</v>
      </c>
      <c r="D189" s="2">
        <f t="shared" si="2"/>
        <v>7</v>
      </c>
      <c r="E189" s="2" t="str">
        <f>_xlfn.XLOOKUP(VolumeByClient[[#This Row],[CLID]],GEOByClient[Mid],GEOByClient[GEOID])</f>
        <v>GEO1001</v>
      </c>
      <c r="F189" s="2" t="str">
        <f>INDEX(GEOByClient[GEOID],MATCH(VolumeByClient[[#This Row],[CLID]],GEOByClient[Right],0))</f>
        <v>GEO1001</v>
      </c>
      <c r="G189" s="2" t="str">
        <f>VLOOKUP(VolumeByClient[[#This Row],[Index Match Region ID]],GEONames[GEOID]:GEONames[GEONAME],2,FALSE)</f>
        <v>NAM</v>
      </c>
      <c r="H189" s="2" t="str">
        <f>"Q"&amp;ROUNDUP(MONTH(VolumeByClient[[#This Row],[Date]])/3,0)&amp;" "&amp;YEAR(VolumeByClient[[#This Row],[Date]])</f>
        <v>Q3 2020</v>
      </c>
      <c r="I189" s="2" t="str">
        <f>VLOOKUP(VolumeByClient[[#This Row],[Date]],QuarterDates[],3,TRUE)</f>
        <v>Q3 2020</v>
      </c>
      <c r="J189" s="2" t="str">
        <f>VLOOKUP(VolumeByClient[[#This Row],[Date]],QuarterDates[],6,TRUE)</f>
        <v>2020 Q3</v>
      </c>
      <c r="K189" s="2" t="str">
        <f>_xlfn.XLOOKUP(VolumeByClient[[#This Row],[Year and Quarter]],QuarterDates[Year/Quarter],QuarterDates[Quarter2])</f>
        <v>Q3</v>
      </c>
      <c r="L189" s="2">
        <f>_xlfn.XLOOKUP(VolumeByClient[[#This Row],[Year and Quarter]],QuarterDates[Year/Quarter],QuarterDates[Year])</f>
        <v>2020</v>
      </c>
    </row>
    <row r="190" spans="1:12" x14ac:dyDescent="0.15">
      <c r="A190" s="3" t="s">
        <v>3</v>
      </c>
      <c r="B190" s="3">
        <v>44135</v>
      </c>
      <c r="C190" s="5">
        <v>15858</v>
      </c>
      <c r="D190" s="2">
        <f t="shared" si="2"/>
        <v>7</v>
      </c>
      <c r="E190" s="2" t="str">
        <f>_xlfn.XLOOKUP(VolumeByClient[[#This Row],[CLID]],GEOByClient[Mid],GEOByClient[GEOID])</f>
        <v>GEO1001</v>
      </c>
      <c r="F190" s="2" t="str">
        <f>INDEX(GEOByClient[GEOID],MATCH(VolumeByClient[[#This Row],[CLID]],GEOByClient[Right],0))</f>
        <v>GEO1001</v>
      </c>
      <c r="G190" s="2" t="str">
        <f>VLOOKUP(VolumeByClient[[#This Row],[Index Match Region ID]],GEONames[GEOID]:GEONames[GEONAME],2,FALSE)</f>
        <v>NAM</v>
      </c>
      <c r="H190" s="2" t="str">
        <f>"Q"&amp;ROUNDUP(MONTH(VolumeByClient[[#This Row],[Date]])/3,0)&amp;" "&amp;YEAR(VolumeByClient[[#This Row],[Date]])</f>
        <v>Q4 2020</v>
      </c>
      <c r="I190" s="2" t="str">
        <f>VLOOKUP(VolumeByClient[[#This Row],[Date]],QuarterDates[],3,TRUE)</f>
        <v>Q4 2020</v>
      </c>
      <c r="J190" s="2" t="str">
        <f>VLOOKUP(VolumeByClient[[#This Row],[Date]],QuarterDates[],6,TRUE)</f>
        <v>2020 Q4</v>
      </c>
      <c r="K190" s="2" t="str">
        <f>_xlfn.XLOOKUP(VolumeByClient[[#This Row],[Year and Quarter]],QuarterDates[Year/Quarter],QuarterDates[Quarter2])</f>
        <v>Q4</v>
      </c>
      <c r="L190" s="2">
        <f>_xlfn.XLOOKUP(VolumeByClient[[#This Row],[Year and Quarter]],QuarterDates[Year/Quarter],QuarterDates[Year])</f>
        <v>2020</v>
      </c>
    </row>
    <row r="191" spans="1:12" x14ac:dyDescent="0.15">
      <c r="A191" s="3" t="s">
        <v>3</v>
      </c>
      <c r="B191" s="3">
        <v>44165</v>
      </c>
      <c r="C191" s="5">
        <v>13882</v>
      </c>
      <c r="D191" s="2">
        <f t="shared" si="2"/>
        <v>7</v>
      </c>
      <c r="E191" s="2" t="str">
        <f>_xlfn.XLOOKUP(VolumeByClient[[#This Row],[CLID]],GEOByClient[Mid],GEOByClient[GEOID])</f>
        <v>GEO1001</v>
      </c>
      <c r="F191" s="2" t="str">
        <f>INDEX(GEOByClient[GEOID],MATCH(VolumeByClient[[#This Row],[CLID]],GEOByClient[Right],0))</f>
        <v>GEO1001</v>
      </c>
      <c r="G191" s="2" t="str">
        <f>VLOOKUP(VolumeByClient[[#This Row],[Index Match Region ID]],GEONames[GEOID]:GEONames[GEONAME],2,FALSE)</f>
        <v>NAM</v>
      </c>
      <c r="H191" s="2" t="str">
        <f>"Q"&amp;ROUNDUP(MONTH(VolumeByClient[[#This Row],[Date]])/3,0)&amp;" "&amp;YEAR(VolumeByClient[[#This Row],[Date]])</f>
        <v>Q4 2020</v>
      </c>
      <c r="I191" s="2" t="str">
        <f>VLOOKUP(VolumeByClient[[#This Row],[Date]],QuarterDates[],3,TRUE)</f>
        <v>Q4 2020</v>
      </c>
      <c r="J191" s="2" t="str">
        <f>VLOOKUP(VolumeByClient[[#This Row],[Date]],QuarterDates[],6,TRUE)</f>
        <v>2020 Q4</v>
      </c>
      <c r="K191" s="2" t="str">
        <f>_xlfn.XLOOKUP(VolumeByClient[[#This Row],[Year and Quarter]],QuarterDates[Year/Quarter],QuarterDates[Quarter2])</f>
        <v>Q4</v>
      </c>
      <c r="L191" s="2">
        <f>_xlfn.XLOOKUP(VolumeByClient[[#This Row],[Year and Quarter]],QuarterDates[Year/Quarter],QuarterDates[Year])</f>
        <v>2020</v>
      </c>
    </row>
    <row r="192" spans="1:12" x14ac:dyDescent="0.15">
      <c r="A192" s="3" t="s">
        <v>3</v>
      </c>
      <c r="B192" s="3">
        <v>44196</v>
      </c>
      <c r="C192" s="5">
        <v>17841</v>
      </c>
      <c r="D192" s="2">
        <f t="shared" si="2"/>
        <v>7</v>
      </c>
      <c r="E192" s="2" t="str">
        <f>_xlfn.XLOOKUP(VolumeByClient[[#This Row],[CLID]],GEOByClient[Mid],GEOByClient[GEOID])</f>
        <v>GEO1001</v>
      </c>
      <c r="F192" s="2" t="str">
        <f>INDEX(GEOByClient[GEOID],MATCH(VolumeByClient[[#This Row],[CLID]],GEOByClient[Right],0))</f>
        <v>GEO1001</v>
      </c>
      <c r="G192" s="2" t="str">
        <f>VLOOKUP(VolumeByClient[[#This Row],[Index Match Region ID]],GEONames[GEOID]:GEONames[GEONAME],2,FALSE)</f>
        <v>NAM</v>
      </c>
      <c r="H192" s="2" t="str">
        <f>"Q"&amp;ROUNDUP(MONTH(VolumeByClient[[#This Row],[Date]])/3,0)&amp;" "&amp;YEAR(VolumeByClient[[#This Row],[Date]])</f>
        <v>Q4 2020</v>
      </c>
      <c r="I192" s="2" t="str">
        <f>VLOOKUP(VolumeByClient[[#This Row],[Date]],QuarterDates[],3,TRUE)</f>
        <v>Q4 2020</v>
      </c>
      <c r="J192" s="2" t="str">
        <f>VLOOKUP(VolumeByClient[[#This Row],[Date]],QuarterDates[],6,TRUE)</f>
        <v>2020 Q4</v>
      </c>
      <c r="K192" s="2" t="str">
        <f>_xlfn.XLOOKUP(VolumeByClient[[#This Row],[Year and Quarter]],QuarterDates[Year/Quarter],QuarterDates[Quarter2])</f>
        <v>Q4</v>
      </c>
      <c r="L192" s="2">
        <f>_xlfn.XLOOKUP(VolumeByClient[[#This Row],[Year and Quarter]],QuarterDates[Year/Quarter],QuarterDates[Year])</f>
        <v>2020</v>
      </c>
    </row>
    <row r="193" spans="1:12" x14ac:dyDescent="0.15">
      <c r="A193" s="3" t="s">
        <v>3</v>
      </c>
      <c r="B193" s="3">
        <v>44377</v>
      </c>
      <c r="C193" s="5">
        <v>18554</v>
      </c>
      <c r="D193" s="2">
        <f t="shared" si="2"/>
        <v>7</v>
      </c>
      <c r="E193" s="2" t="str">
        <f>_xlfn.XLOOKUP(VolumeByClient[[#This Row],[CLID]],GEOByClient[Mid],GEOByClient[GEOID])</f>
        <v>GEO1001</v>
      </c>
      <c r="F193" s="2" t="str">
        <f>INDEX(GEOByClient[GEOID],MATCH(VolumeByClient[[#This Row],[CLID]],GEOByClient[Right],0))</f>
        <v>GEO1001</v>
      </c>
      <c r="G193" s="2" t="str">
        <f>VLOOKUP(VolumeByClient[[#This Row],[Index Match Region ID]],GEONames[GEOID]:GEONames[GEONAME],2,FALSE)</f>
        <v>NAM</v>
      </c>
      <c r="H193" s="2" t="str">
        <f>"Q"&amp;ROUNDUP(MONTH(VolumeByClient[[#This Row],[Date]])/3,0)&amp;" "&amp;YEAR(VolumeByClient[[#This Row],[Date]])</f>
        <v>Q2 2021</v>
      </c>
      <c r="I193" s="2" t="str">
        <f>VLOOKUP(VolumeByClient[[#This Row],[Date]],QuarterDates[],3,TRUE)</f>
        <v>Q2 2021</v>
      </c>
      <c r="J193" s="2" t="str">
        <f>VLOOKUP(VolumeByClient[[#This Row],[Date]],QuarterDates[],6,TRUE)</f>
        <v>2021 Q2</v>
      </c>
      <c r="K193" s="2" t="str">
        <f>_xlfn.XLOOKUP(VolumeByClient[[#This Row],[Year and Quarter]],QuarterDates[Year/Quarter],QuarterDates[Quarter2])</f>
        <v>Q2</v>
      </c>
      <c r="L193" s="2">
        <f>_xlfn.XLOOKUP(VolumeByClient[[#This Row],[Year and Quarter]],QuarterDates[Year/Quarter],QuarterDates[Year])</f>
        <v>2021</v>
      </c>
    </row>
    <row r="194" spans="1:12" x14ac:dyDescent="0.15">
      <c r="A194" s="3" t="s">
        <v>3</v>
      </c>
      <c r="B194" s="3">
        <v>44347</v>
      </c>
      <c r="C194" s="5">
        <v>20218</v>
      </c>
      <c r="D194" s="2">
        <f t="shared" ref="D194:D257" si="3">LEN(A194)</f>
        <v>7</v>
      </c>
      <c r="E194" s="2" t="str">
        <f>_xlfn.XLOOKUP(VolumeByClient[[#This Row],[CLID]],GEOByClient[Mid],GEOByClient[GEOID])</f>
        <v>GEO1001</v>
      </c>
      <c r="F194" s="2" t="str">
        <f>INDEX(GEOByClient[GEOID],MATCH(VolumeByClient[[#This Row],[CLID]],GEOByClient[Right],0))</f>
        <v>GEO1001</v>
      </c>
      <c r="G194" s="2" t="str">
        <f>VLOOKUP(VolumeByClient[[#This Row],[Index Match Region ID]],GEONames[GEOID]:GEONames[GEONAME],2,FALSE)</f>
        <v>NAM</v>
      </c>
      <c r="H194" s="2" t="str">
        <f>"Q"&amp;ROUNDUP(MONTH(VolumeByClient[[#This Row],[Date]])/3,0)&amp;" "&amp;YEAR(VolumeByClient[[#This Row],[Date]])</f>
        <v>Q2 2021</v>
      </c>
      <c r="I194" s="2" t="str">
        <f>VLOOKUP(VolumeByClient[[#This Row],[Date]],QuarterDates[],3,TRUE)</f>
        <v>Q2 2021</v>
      </c>
      <c r="J194" s="2" t="str">
        <f>VLOOKUP(VolumeByClient[[#This Row],[Date]],QuarterDates[],6,TRUE)</f>
        <v>2021 Q2</v>
      </c>
      <c r="K194" s="2" t="str">
        <f>_xlfn.XLOOKUP(VolumeByClient[[#This Row],[Year and Quarter]],QuarterDates[Year/Quarter],QuarterDates[Quarter2])</f>
        <v>Q2</v>
      </c>
      <c r="L194" s="2">
        <f>_xlfn.XLOOKUP(VolumeByClient[[#This Row],[Year and Quarter]],QuarterDates[Year/Quarter],QuarterDates[Year])</f>
        <v>2021</v>
      </c>
    </row>
    <row r="195" spans="1:12" x14ac:dyDescent="0.15">
      <c r="A195" s="3" t="s">
        <v>3</v>
      </c>
      <c r="B195" s="3">
        <v>44316</v>
      </c>
      <c r="C195" s="5">
        <v>27062</v>
      </c>
      <c r="D195" s="2">
        <f t="shared" si="3"/>
        <v>7</v>
      </c>
      <c r="E195" s="2" t="str">
        <f>_xlfn.XLOOKUP(VolumeByClient[[#This Row],[CLID]],GEOByClient[Mid],GEOByClient[GEOID])</f>
        <v>GEO1001</v>
      </c>
      <c r="F195" s="2" t="str">
        <f>INDEX(GEOByClient[GEOID],MATCH(VolumeByClient[[#This Row],[CLID]],GEOByClient[Right],0))</f>
        <v>GEO1001</v>
      </c>
      <c r="G195" s="2" t="str">
        <f>VLOOKUP(VolumeByClient[[#This Row],[Index Match Region ID]],GEONames[GEOID]:GEONames[GEONAME],2,FALSE)</f>
        <v>NAM</v>
      </c>
      <c r="H195" s="2" t="str">
        <f>"Q"&amp;ROUNDUP(MONTH(VolumeByClient[[#This Row],[Date]])/3,0)&amp;" "&amp;YEAR(VolumeByClient[[#This Row],[Date]])</f>
        <v>Q2 2021</v>
      </c>
      <c r="I195" s="2" t="str">
        <f>VLOOKUP(VolumeByClient[[#This Row],[Date]],QuarterDates[],3,TRUE)</f>
        <v>Q2 2021</v>
      </c>
      <c r="J195" s="2" t="str">
        <f>VLOOKUP(VolumeByClient[[#This Row],[Date]],QuarterDates[],6,TRUE)</f>
        <v>2021 Q2</v>
      </c>
      <c r="K195" s="2" t="str">
        <f>_xlfn.XLOOKUP(VolumeByClient[[#This Row],[Year and Quarter]],QuarterDates[Year/Quarter],QuarterDates[Quarter2])</f>
        <v>Q2</v>
      </c>
      <c r="L195" s="2">
        <f>_xlfn.XLOOKUP(VolumeByClient[[#This Row],[Year and Quarter]],QuarterDates[Year/Quarter],QuarterDates[Year])</f>
        <v>2021</v>
      </c>
    </row>
    <row r="196" spans="1:12" x14ac:dyDescent="0.15">
      <c r="A196" s="3" t="s">
        <v>3</v>
      </c>
      <c r="B196" s="3">
        <v>44286</v>
      </c>
      <c r="C196" s="5">
        <v>18378</v>
      </c>
      <c r="D196" s="2">
        <f t="shared" si="3"/>
        <v>7</v>
      </c>
      <c r="E196" s="2" t="str">
        <f>_xlfn.XLOOKUP(VolumeByClient[[#This Row],[CLID]],GEOByClient[Mid],GEOByClient[GEOID])</f>
        <v>GEO1001</v>
      </c>
      <c r="F196" s="2" t="str">
        <f>INDEX(GEOByClient[GEOID],MATCH(VolumeByClient[[#This Row],[CLID]],GEOByClient[Right],0))</f>
        <v>GEO1001</v>
      </c>
      <c r="G196" s="2" t="str">
        <f>VLOOKUP(VolumeByClient[[#This Row],[Index Match Region ID]],GEONames[GEOID]:GEONames[GEONAME],2,FALSE)</f>
        <v>NAM</v>
      </c>
      <c r="H196" s="2" t="str">
        <f>"Q"&amp;ROUNDUP(MONTH(VolumeByClient[[#This Row],[Date]])/3,0)&amp;" "&amp;YEAR(VolumeByClient[[#This Row],[Date]])</f>
        <v>Q1 2021</v>
      </c>
      <c r="I196" s="2" t="str">
        <f>VLOOKUP(VolumeByClient[[#This Row],[Date]],QuarterDates[],3,TRUE)</f>
        <v>Q1 2021</v>
      </c>
      <c r="J196" s="2" t="str">
        <f>VLOOKUP(VolumeByClient[[#This Row],[Date]],QuarterDates[],6,TRUE)</f>
        <v>2021 Q1</v>
      </c>
      <c r="K196" s="2" t="str">
        <f>_xlfn.XLOOKUP(VolumeByClient[[#This Row],[Year and Quarter]],QuarterDates[Year/Quarter],QuarterDates[Quarter2])</f>
        <v>Q1</v>
      </c>
      <c r="L196" s="2">
        <f>_xlfn.XLOOKUP(VolumeByClient[[#This Row],[Year and Quarter]],QuarterDates[Year/Quarter],QuarterDates[Year])</f>
        <v>2021</v>
      </c>
    </row>
    <row r="197" spans="1:12" x14ac:dyDescent="0.15">
      <c r="A197" s="3" t="s">
        <v>3</v>
      </c>
      <c r="B197" s="3">
        <v>44255</v>
      </c>
      <c r="C197" s="5">
        <v>19729</v>
      </c>
      <c r="D197" s="2">
        <f t="shared" si="3"/>
        <v>7</v>
      </c>
      <c r="E197" s="2" t="str">
        <f>_xlfn.XLOOKUP(VolumeByClient[[#This Row],[CLID]],GEOByClient[Mid],GEOByClient[GEOID])</f>
        <v>GEO1001</v>
      </c>
      <c r="F197" s="2" t="str">
        <f>INDEX(GEOByClient[GEOID],MATCH(VolumeByClient[[#This Row],[CLID]],GEOByClient[Right],0))</f>
        <v>GEO1001</v>
      </c>
      <c r="G197" s="2" t="str">
        <f>VLOOKUP(VolumeByClient[[#This Row],[Index Match Region ID]],GEONames[GEOID]:GEONames[GEONAME],2,FALSE)</f>
        <v>NAM</v>
      </c>
      <c r="H197" s="2" t="str">
        <f>"Q"&amp;ROUNDUP(MONTH(VolumeByClient[[#This Row],[Date]])/3,0)&amp;" "&amp;YEAR(VolumeByClient[[#This Row],[Date]])</f>
        <v>Q1 2021</v>
      </c>
      <c r="I197" s="2" t="str">
        <f>VLOOKUP(VolumeByClient[[#This Row],[Date]],QuarterDates[],3,TRUE)</f>
        <v>Q1 2021</v>
      </c>
      <c r="J197" s="2" t="str">
        <f>VLOOKUP(VolumeByClient[[#This Row],[Date]],QuarterDates[],6,TRUE)</f>
        <v>2021 Q1</v>
      </c>
      <c r="K197" s="2" t="str">
        <f>_xlfn.XLOOKUP(VolumeByClient[[#This Row],[Year and Quarter]],QuarterDates[Year/Quarter],QuarterDates[Quarter2])</f>
        <v>Q1</v>
      </c>
      <c r="L197" s="2">
        <f>_xlfn.XLOOKUP(VolumeByClient[[#This Row],[Year and Quarter]],QuarterDates[Year/Quarter],QuarterDates[Year])</f>
        <v>2021</v>
      </c>
    </row>
    <row r="198" spans="1:12" x14ac:dyDescent="0.15">
      <c r="A198" s="3" t="s">
        <v>3</v>
      </c>
      <c r="B198" s="3">
        <v>44227</v>
      </c>
      <c r="C198" s="5">
        <v>14159</v>
      </c>
      <c r="D198" s="2">
        <f t="shared" si="3"/>
        <v>7</v>
      </c>
      <c r="E198" s="2" t="str">
        <f>_xlfn.XLOOKUP(VolumeByClient[[#This Row],[CLID]],GEOByClient[Mid],GEOByClient[GEOID])</f>
        <v>GEO1001</v>
      </c>
      <c r="F198" s="2" t="str">
        <f>INDEX(GEOByClient[GEOID],MATCH(VolumeByClient[[#This Row],[CLID]],GEOByClient[Right],0))</f>
        <v>GEO1001</v>
      </c>
      <c r="G198" s="2" t="str">
        <f>VLOOKUP(VolumeByClient[[#This Row],[Index Match Region ID]],GEONames[GEOID]:GEONames[GEONAME],2,FALSE)</f>
        <v>NAM</v>
      </c>
      <c r="H198" s="2" t="str">
        <f>"Q"&amp;ROUNDUP(MONTH(VolumeByClient[[#This Row],[Date]])/3,0)&amp;" "&amp;YEAR(VolumeByClient[[#This Row],[Date]])</f>
        <v>Q1 2021</v>
      </c>
      <c r="I198" s="2" t="str">
        <f>VLOOKUP(VolumeByClient[[#This Row],[Date]],QuarterDates[],3,TRUE)</f>
        <v>Q1 2021</v>
      </c>
      <c r="J198" s="2" t="str">
        <f>VLOOKUP(VolumeByClient[[#This Row],[Date]],QuarterDates[],6,TRUE)</f>
        <v>2021 Q1</v>
      </c>
      <c r="K198" s="2" t="str">
        <f>_xlfn.XLOOKUP(VolumeByClient[[#This Row],[Year and Quarter]],QuarterDates[Year/Quarter],QuarterDates[Quarter2])</f>
        <v>Q1</v>
      </c>
      <c r="L198" s="2">
        <f>_xlfn.XLOOKUP(VolumeByClient[[#This Row],[Year and Quarter]],QuarterDates[Year/Quarter],QuarterDates[Year])</f>
        <v>2021</v>
      </c>
    </row>
    <row r="199" spans="1:12" x14ac:dyDescent="0.15">
      <c r="A199" s="3" t="s">
        <v>25</v>
      </c>
      <c r="B199" s="3">
        <v>43890</v>
      </c>
      <c r="C199" s="5">
        <v>815</v>
      </c>
      <c r="D199" s="2">
        <f t="shared" si="3"/>
        <v>7</v>
      </c>
      <c r="E199" s="2" t="str">
        <f>_xlfn.XLOOKUP(VolumeByClient[[#This Row],[CLID]],GEOByClient[Mid],GEOByClient[GEOID])</f>
        <v>GEO1002</v>
      </c>
      <c r="F199" s="2" t="str">
        <f>INDEX(GEOByClient[GEOID],MATCH(VolumeByClient[[#This Row],[CLID]],GEOByClient[Right],0))</f>
        <v>GEO1002</v>
      </c>
      <c r="G199" s="2" t="str">
        <f>VLOOKUP(VolumeByClient[[#This Row],[Index Match Region ID]],GEONames[GEOID]:GEONames[GEONAME],2,FALSE)</f>
        <v>APAC</v>
      </c>
      <c r="H199" s="2" t="str">
        <f>"Q"&amp;ROUNDUP(MONTH(VolumeByClient[[#This Row],[Date]])/3,0)&amp;" "&amp;YEAR(VolumeByClient[[#This Row],[Date]])</f>
        <v>Q1 2020</v>
      </c>
      <c r="I199" s="2" t="str">
        <f>VLOOKUP(VolumeByClient[[#This Row],[Date]],QuarterDates[],3,TRUE)</f>
        <v>Q1 2020</v>
      </c>
      <c r="J199" s="2" t="str">
        <f>VLOOKUP(VolumeByClient[[#This Row],[Date]],QuarterDates[],6,TRUE)</f>
        <v>2020 Q1</v>
      </c>
      <c r="K199" s="2" t="str">
        <f>_xlfn.XLOOKUP(VolumeByClient[[#This Row],[Year and Quarter]],QuarterDates[Year/Quarter],QuarterDates[Quarter2])</f>
        <v>Q1</v>
      </c>
      <c r="L199" s="2">
        <f>_xlfn.XLOOKUP(VolumeByClient[[#This Row],[Year and Quarter]],QuarterDates[Year/Quarter],QuarterDates[Year])</f>
        <v>2020</v>
      </c>
    </row>
    <row r="200" spans="1:12" x14ac:dyDescent="0.15">
      <c r="A200" s="3" t="s">
        <v>25</v>
      </c>
      <c r="B200" s="3">
        <v>43921</v>
      </c>
      <c r="C200" s="5">
        <v>910</v>
      </c>
      <c r="D200" s="2">
        <f t="shared" si="3"/>
        <v>7</v>
      </c>
      <c r="E200" s="2" t="str">
        <f>_xlfn.XLOOKUP(VolumeByClient[[#This Row],[CLID]],GEOByClient[Mid],GEOByClient[GEOID])</f>
        <v>GEO1002</v>
      </c>
      <c r="F200" s="2" t="str">
        <f>INDEX(GEOByClient[GEOID],MATCH(VolumeByClient[[#This Row],[CLID]],GEOByClient[Right],0))</f>
        <v>GEO1002</v>
      </c>
      <c r="G200" s="2" t="str">
        <f>VLOOKUP(VolumeByClient[[#This Row],[Index Match Region ID]],GEONames[GEOID]:GEONames[GEONAME],2,FALSE)</f>
        <v>APAC</v>
      </c>
      <c r="H200" s="2" t="str">
        <f>"Q"&amp;ROUNDUP(MONTH(VolumeByClient[[#This Row],[Date]])/3,0)&amp;" "&amp;YEAR(VolumeByClient[[#This Row],[Date]])</f>
        <v>Q1 2020</v>
      </c>
      <c r="I200" s="2" t="str">
        <f>VLOOKUP(VolumeByClient[[#This Row],[Date]],QuarterDates[],3,TRUE)</f>
        <v>Q1 2020</v>
      </c>
      <c r="J200" s="2" t="str">
        <f>VLOOKUP(VolumeByClient[[#This Row],[Date]],QuarterDates[],6,TRUE)</f>
        <v>2020 Q1</v>
      </c>
      <c r="K200" s="2" t="str">
        <f>_xlfn.XLOOKUP(VolumeByClient[[#This Row],[Year and Quarter]],QuarterDates[Year/Quarter],QuarterDates[Quarter2])</f>
        <v>Q1</v>
      </c>
      <c r="L200" s="2">
        <f>_xlfn.XLOOKUP(VolumeByClient[[#This Row],[Year and Quarter]],QuarterDates[Year/Quarter],QuarterDates[Year])</f>
        <v>2020</v>
      </c>
    </row>
    <row r="201" spans="1:12" x14ac:dyDescent="0.15">
      <c r="A201" s="3" t="s">
        <v>25</v>
      </c>
      <c r="B201" s="3">
        <v>43951</v>
      </c>
      <c r="C201" s="5">
        <v>1091</v>
      </c>
      <c r="D201" s="2">
        <f t="shared" si="3"/>
        <v>7</v>
      </c>
      <c r="E201" s="2" t="str">
        <f>_xlfn.XLOOKUP(VolumeByClient[[#This Row],[CLID]],GEOByClient[Mid],GEOByClient[GEOID])</f>
        <v>GEO1002</v>
      </c>
      <c r="F201" s="2" t="str">
        <f>INDEX(GEOByClient[GEOID],MATCH(VolumeByClient[[#This Row],[CLID]],GEOByClient[Right],0))</f>
        <v>GEO1002</v>
      </c>
      <c r="G201" s="2" t="str">
        <f>VLOOKUP(VolumeByClient[[#This Row],[Index Match Region ID]],GEONames[GEOID]:GEONames[GEONAME],2,FALSE)</f>
        <v>APAC</v>
      </c>
      <c r="H201" s="2" t="str">
        <f>"Q"&amp;ROUNDUP(MONTH(VolumeByClient[[#This Row],[Date]])/3,0)&amp;" "&amp;YEAR(VolumeByClient[[#This Row],[Date]])</f>
        <v>Q2 2020</v>
      </c>
      <c r="I201" s="2" t="str">
        <f>VLOOKUP(VolumeByClient[[#This Row],[Date]],QuarterDates[],3,TRUE)</f>
        <v>Q2 2020</v>
      </c>
      <c r="J201" s="2" t="str">
        <f>VLOOKUP(VolumeByClient[[#This Row],[Date]],QuarterDates[],6,TRUE)</f>
        <v>2020 Q2</v>
      </c>
      <c r="K201" s="2" t="str">
        <f>_xlfn.XLOOKUP(VolumeByClient[[#This Row],[Year and Quarter]],QuarterDates[Year/Quarter],QuarterDates[Quarter2])</f>
        <v>Q2</v>
      </c>
      <c r="L201" s="2">
        <f>_xlfn.XLOOKUP(VolumeByClient[[#This Row],[Year and Quarter]],QuarterDates[Year/Quarter],QuarterDates[Year])</f>
        <v>2020</v>
      </c>
    </row>
    <row r="202" spans="1:12" x14ac:dyDescent="0.15">
      <c r="A202" s="3" t="s">
        <v>25</v>
      </c>
      <c r="B202" s="3">
        <v>43982</v>
      </c>
      <c r="C202" s="5">
        <v>995</v>
      </c>
      <c r="D202" s="2">
        <f t="shared" si="3"/>
        <v>7</v>
      </c>
      <c r="E202" s="2" t="str">
        <f>_xlfn.XLOOKUP(VolumeByClient[[#This Row],[CLID]],GEOByClient[Mid],GEOByClient[GEOID])</f>
        <v>GEO1002</v>
      </c>
      <c r="F202" s="2" t="str">
        <f>INDEX(GEOByClient[GEOID],MATCH(VolumeByClient[[#This Row],[CLID]],GEOByClient[Right],0))</f>
        <v>GEO1002</v>
      </c>
      <c r="G202" s="2" t="str">
        <f>VLOOKUP(VolumeByClient[[#This Row],[Index Match Region ID]],GEONames[GEOID]:GEONames[GEONAME],2,FALSE)</f>
        <v>APAC</v>
      </c>
      <c r="H202" s="2" t="str">
        <f>"Q"&amp;ROUNDUP(MONTH(VolumeByClient[[#This Row],[Date]])/3,0)&amp;" "&amp;YEAR(VolumeByClient[[#This Row],[Date]])</f>
        <v>Q2 2020</v>
      </c>
      <c r="I202" s="2" t="str">
        <f>VLOOKUP(VolumeByClient[[#This Row],[Date]],QuarterDates[],3,TRUE)</f>
        <v>Q2 2020</v>
      </c>
      <c r="J202" s="2" t="str">
        <f>VLOOKUP(VolumeByClient[[#This Row],[Date]],QuarterDates[],6,TRUE)</f>
        <v>2020 Q2</v>
      </c>
      <c r="K202" s="2" t="str">
        <f>_xlfn.XLOOKUP(VolumeByClient[[#This Row],[Year and Quarter]],QuarterDates[Year/Quarter],QuarterDates[Quarter2])</f>
        <v>Q2</v>
      </c>
      <c r="L202" s="2">
        <f>_xlfn.XLOOKUP(VolumeByClient[[#This Row],[Year and Quarter]],QuarterDates[Year/Quarter],QuarterDates[Year])</f>
        <v>2020</v>
      </c>
    </row>
    <row r="203" spans="1:12" x14ac:dyDescent="0.15">
      <c r="A203" s="3" t="s">
        <v>25</v>
      </c>
      <c r="B203" s="3">
        <v>44012</v>
      </c>
      <c r="C203" s="5">
        <v>727</v>
      </c>
      <c r="D203" s="2">
        <f t="shared" si="3"/>
        <v>7</v>
      </c>
      <c r="E203" s="2" t="str">
        <f>_xlfn.XLOOKUP(VolumeByClient[[#This Row],[CLID]],GEOByClient[Mid],GEOByClient[GEOID])</f>
        <v>GEO1002</v>
      </c>
      <c r="F203" s="2" t="str">
        <f>INDEX(GEOByClient[GEOID],MATCH(VolumeByClient[[#This Row],[CLID]],GEOByClient[Right],0))</f>
        <v>GEO1002</v>
      </c>
      <c r="G203" s="2" t="str">
        <f>VLOOKUP(VolumeByClient[[#This Row],[Index Match Region ID]],GEONames[GEOID]:GEONames[GEONAME],2,FALSE)</f>
        <v>APAC</v>
      </c>
      <c r="H203" s="2" t="str">
        <f>"Q"&amp;ROUNDUP(MONTH(VolumeByClient[[#This Row],[Date]])/3,0)&amp;" "&amp;YEAR(VolumeByClient[[#This Row],[Date]])</f>
        <v>Q2 2020</v>
      </c>
      <c r="I203" s="2" t="str">
        <f>VLOOKUP(VolumeByClient[[#This Row],[Date]],QuarterDates[],3,TRUE)</f>
        <v>Q2 2020</v>
      </c>
      <c r="J203" s="2" t="str">
        <f>VLOOKUP(VolumeByClient[[#This Row],[Date]],QuarterDates[],6,TRUE)</f>
        <v>2020 Q2</v>
      </c>
      <c r="K203" s="2" t="str">
        <f>_xlfn.XLOOKUP(VolumeByClient[[#This Row],[Year and Quarter]],QuarterDates[Year/Quarter],QuarterDates[Quarter2])</f>
        <v>Q2</v>
      </c>
      <c r="L203" s="2">
        <f>_xlfn.XLOOKUP(VolumeByClient[[#This Row],[Year and Quarter]],QuarterDates[Year/Quarter],QuarterDates[Year])</f>
        <v>2020</v>
      </c>
    </row>
    <row r="204" spans="1:12" x14ac:dyDescent="0.15">
      <c r="A204" s="3" t="s">
        <v>25</v>
      </c>
      <c r="B204" s="3">
        <v>44043</v>
      </c>
      <c r="C204" s="5">
        <v>635</v>
      </c>
      <c r="D204" s="2">
        <f t="shared" si="3"/>
        <v>7</v>
      </c>
      <c r="E204" s="2" t="str">
        <f>_xlfn.XLOOKUP(VolumeByClient[[#This Row],[CLID]],GEOByClient[Mid],GEOByClient[GEOID])</f>
        <v>GEO1002</v>
      </c>
      <c r="F204" s="2" t="str">
        <f>INDEX(GEOByClient[GEOID],MATCH(VolumeByClient[[#This Row],[CLID]],GEOByClient[Right],0))</f>
        <v>GEO1002</v>
      </c>
      <c r="G204" s="2" t="str">
        <f>VLOOKUP(VolumeByClient[[#This Row],[Index Match Region ID]],GEONames[GEOID]:GEONames[GEONAME],2,FALSE)</f>
        <v>APAC</v>
      </c>
      <c r="H204" s="2" t="str">
        <f>"Q"&amp;ROUNDUP(MONTH(VolumeByClient[[#This Row],[Date]])/3,0)&amp;" "&amp;YEAR(VolumeByClient[[#This Row],[Date]])</f>
        <v>Q3 2020</v>
      </c>
      <c r="I204" s="2" t="str">
        <f>VLOOKUP(VolumeByClient[[#This Row],[Date]],QuarterDates[],3,TRUE)</f>
        <v>Q3 2020</v>
      </c>
      <c r="J204" s="2" t="str">
        <f>VLOOKUP(VolumeByClient[[#This Row],[Date]],QuarterDates[],6,TRUE)</f>
        <v>2020 Q3</v>
      </c>
      <c r="K204" s="2" t="str">
        <f>_xlfn.XLOOKUP(VolumeByClient[[#This Row],[Year and Quarter]],QuarterDates[Year/Quarter],QuarterDates[Quarter2])</f>
        <v>Q3</v>
      </c>
      <c r="L204" s="2">
        <f>_xlfn.XLOOKUP(VolumeByClient[[#This Row],[Year and Quarter]],QuarterDates[Year/Quarter],QuarterDates[Year])</f>
        <v>2020</v>
      </c>
    </row>
    <row r="205" spans="1:12" x14ac:dyDescent="0.15">
      <c r="A205" s="3" t="s">
        <v>25</v>
      </c>
      <c r="B205" s="3">
        <v>44074</v>
      </c>
      <c r="C205" s="5">
        <v>544</v>
      </c>
      <c r="D205" s="2">
        <f t="shared" si="3"/>
        <v>7</v>
      </c>
      <c r="E205" s="2" t="str">
        <f>_xlfn.XLOOKUP(VolumeByClient[[#This Row],[CLID]],GEOByClient[Mid],GEOByClient[GEOID])</f>
        <v>GEO1002</v>
      </c>
      <c r="F205" s="2" t="str">
        <f>INDEX(GEOByClient[GEOID],MATCH(VolumeByClient[[#This Row],[CLID]],GEOByClient[Right],0))</f>
        <v>GEO1002</v>
      </c>
      <c r="G205" s="2" t="str">
        <f>VLOOKUP(VolumeByClient[[#This Row],[Index Match Region ID]],GEONames[GEOID]:GEONames[GEONAME],2,FALSE)</f>
        <v>APAC</v>
      </c>
      <c r="H205" s="2" t="str">
        <f>"Q"&amp;ROUNDUP(MONTH(VolumeByClient[[#This Row],[Date]])/3,0)&amp;" "&amp;YEAR(VolumeByClient[[#This Row],[Date]])</f>
        <v>Q3 2020</v>
      </c>
      <c r="I205" s="2" t="str">
        <f>VLOOKUP(VolumeByClient[[#This Row],[Date]],QuarterDates[],3,TRUE)</f>
        <v>Q3 2020</v>
      </c>
      <c r="J205" s="2" t="str">
        <f>VLOOKUP(VolumeByClient[[#This Row],[Date]],QuarterDates[],6,TRUE)</f>
        <v>2020 Q3</v>
      </c>
      <c r="K205" s="2" t="str">
        <f>_xlfn.XLOOKUP(VolumeByClient[[#This Row],[Year and Quarter]],QuarterDates[Year/Quarter],QuarterDates[Quarter2])</f>
        <v>Q3</v>
      </c>
      <c r="L205" s="2">
        <f>_xlfn.XLOOKUP(VolumeByClient[[#This Row],[Year and Quarter]],QuarterDates[Year/Quarter],QuarterDates[Year])</f>
        <v>2020</v>
      </c>
    </row>
    <row r="206" spans="1:12" x14ac:dyDescent="0.15">
      <c r="A206" s="3" t="s">
        <v>25</v>
      </c>
      <c r="B206" s="3">
        <v>44104</v>
      </c>
      <c r="C206" s="5">
        <v>545</v>
      </c>
      <c r="D206" s="2">
        <f t="shared" si="3"/>
        <v>7</v>
      </c>
      <c r="E206" s="2" t="str">
        <f>_xlfn.XLOOKUP(VolumeByClient[[#This Row],[CLID]],GEOByClient[Mid],GEOByClient[GEOID])</f>
        <v>GEO1002</v>
      </c>
      <c r="F206" s="2" t="str">
        <f>INDEX(GEOByClient[GEOID],MATCH(VolumeByClient[[#This Row],[CLID]],GEOByClient[Right],0))</f>
        <v>GEO1002</v>
      </c>
      <c r="G206" s="2" t="str">
        <f>VLOOKUP(VolumeByClient[[#This Row],[Index Match Region ID]],GEONames[GEOID]:GEONames[GEONAME],2,FALSE)</f>
        <v>APAC</v>
      </c>
      <c r="H206" s="2" t="str">
        <f>"Q"&amp;ROUNDUP(MONTH(VolumeByClient[[#This Row],[Date]])/3,0)&amp;" "&amp;YEAR(VolumeByClient[[#This Row],[Date]])</f>
        <v>Q3 2020</v>
      </c>
      <c r="I206" s="2" t="str">
        <f>VLOOKUP(VolumeByClient[[#This Row],[Date]],QuarterDates[],3,TRUE)</f>
        <v>Q3 2020</v>
      </c>
      <c r="J206" s="2" t="str">
        <f>VLOOKUP(VolumeByClient[[#This Row],[Date]],QuarterDates[],6,TRUE)</f>
        <v>2020 Q3</v>
      </c>
      <c r="K206" s="2" t="str">
        <f>_xlfn.XLOOKUP(VolumeByClient[[#This Row],[Year and Quarter]],QuarterDates[Year/Quarter],QuarterDates[Quarter2])</f>
        <v>Q3</v>
      </c>
      <c r="L206" s="2">
        <f>_xlfn.XLOOKUP(VolumeByClient[[#This Row],[Year and Quarter]],QuarterDates[Year/Quarter],QuarterDates[Year])</f>
        <v>2020</v>
      </c>
    </row>
    <row r="207" spans="1:12" x14ac:dyDescent="0.15">
      <c r="A207" s="3" t="s">
        <v>25</v>
      </c>
      <c r="B207" s="3">
        <v>44135</v>
      </c>
      <c r="C207" s="5">
        <v>637</v>
      </c>
      <c r="D207" s="2">
        <f t="shared" si="3"/>
        <v>7</v>
      </c>
      <c r="E207" s="2" t="str">
        <f>_xlfn.XLOOKUP(VolumeByClient[[#This Row],[CLID]],GEOByClient[Mid],GEOByClient[GEOID])</f>
        <v>GEO1002</v>
      </c>
      <c r="F207" s="2" t="str">
        <f>INDEX(GEOByClient[GEOID],MATCH(VolumeByClient[[#This Row],[CLID]],GEOByClient[Right],0))</f>
        <v>GEO1002</v>
      </c>
      <c r="G207" s="2" t="str">
        <f>VLOOKUP(VolumeByClient[[#This Row],[Index Match Region ID]],GEONames[GEOID]:GEONames[GEONAME],2,FALSE)</f>
        <v>APAC</v>
      </c>
      <c r="H207" s="2" t="str">
        <f>"Q"&amp;ROUNDUP(MONTH(VolumeByClient[[#This Row],[Date]])/3,0)&amp;" "&amp;YEAR(VolumeByClient[[#This Row],[Date]])</f>
        <v>Q4 2020</v>
      </c>
      <c r="I207" s="2" t="str">
        <f>VLOOKUP(VolumeByClient[[#This Row],[Date]],QuarterDates[],3,TRUE)</f>
        <v>Q4 2020</v>
      </c>
      <c r="J207" s="2" t="str">
        <f>VLOOKUP(VolumeByClient[[#This Row],[Date]],QuarterDates[],6,TRUE)</f>
        <v>2020 Q4</v>
      </c>
      <c r="K207" s="2" t="str">
        <f>_xlfn.XLOOKUP(VolumeByClient[[#This Row],[Year and Quarter]],QuarterDates[Year/Quarter],QuarterDates[Quarter2])</f>
        <v>Q4</v>
      </c>
      <c r="L207" s="2">
        <f>_xlfn.XLOOKUP(VolumeByClient[[#This Row],[Year and Quarter]],QuarterDates[Year/Quarter],QuarterDates[Year])</f>
        <v>2020</v>
      </c>
    </row>
    <row r="208" spans="1:12" x14ac:dyDescent="0.15">
      <c r="A208" s="3" t="s">
        <v>25</v>
      </c>
      <c r="B208" s="3">
        <v>44165</v>
      </c>
      <c r="C208" s="5">
        <v>723</v>
      </c>
      <c r="D208" s="2">
        <f t="shared" si="3"/>
        <v>7</v>
      </c>
      <c r="E208" s="2" t="str">
        <f>_xlfn.XLOOKUP(VolumeByClient[[#This Row],[CLID]],GEOByClient[Mid],GEOByClient[GEOID])</f>
        <v>GEO1002</v>
      </c>
      <c r="F208" s="2" t="str">
        <f>INDEX(GEOByClient[GEOID],MATCH(VolumeByClient[[#This Row],[CLID]],GEOByClient[Right],0))</f>
        <v>GEO1002</v>
      </c>
      <c r="G208" s="2" t="str">
        <f>VLOOKUP(VolumeByClient[[#This Row],[Index Match Region ID]],GEONames[GEOID]:GEONames[GEONAME],2,FALSE)</f>
        <v>APAC</v>
      </c>
      <c r="H208" s="2" t="str">
        <f>"Q"&amp;ROUNDUP(MONTH(VolumeByClient[[#This Row],[Date]])/3,0)&amp;" "&amp;YEAR(VolumeByClient[[#This Row],[Date]])</f>
        <v>Q4 2020</v>
      </c>
      <c r="I208" s="2" t="str">
        <f>VLOOKUP(VolumeByClient[[#This Row],[Date]],QuarterDates[],3,TRUE)</f>
        <v>Q4 2020</v>
      </c>
      <c r="J208" s="2" t="str">
        <f>VLOOKUP(VolumeByClient[[#This Row],[Date]],QuarterDates[],6,TRUE)</f>
        <v>2020 Q4</v>
      </c>
      <c r="K208" s="2" t="str">
        <f>_xlfn.XLOOKUP(VolumeByClient[[#This Row],[Year and Quarter]],QuarterDates[Year/Quarter],QuarterDates[Quarter2])</f>
        <v>Q4</v>
      </c>
      <c r="L208" s="2">
        <f>_xlfn.XLOOKUP(VolumeByClient[[#This Row],[Year and Quarter]],QuarterDates[Year/Quarter],QuarterDates[Year])</f>
        <v>2020</v>
      </c>
    </row>
    <row r="209" spans="1:12" x14ac:dyDescent="0.15">
      <c r="A209" s="3" t="s">
        <v>25</v>
      </c>
      <c r="B209" s="3">
        <v>44196</v>
      </c>
      <c r="C209" s="5">
        <v>727</v>
      </c>
      <c r="D209" s="2">
        <f t="shared" si="3"/>
        <v>7</v>
      </c>
      <c r="E209" s="2" t="str">
        <f>_xlfn.XLOOKUP(VolumeByClient[[#This Row],[CLID]],GEOByClient[Mid],GEOByClient[GEOID])</f>
        <v>GEO1002</v>
      </c>
      <c r="F209" s="2" t="str">
        <f>INDEX(GEOByClient[GEOID],MATCH(VolumeByClient[[#This Row],[CLID]],GEOByClient[Right],0))</f>
        <v>GEO1002</v>
      </c>
      <c r="G209" s="2" t="str">
        <f>VLOOKUP(VolumeByClient[[#This Row],[Index Match Region ID]],GEONames[GEOID]:GEONames[GEONAME],2,FALSE)</f>
        <v>APAC</v>
      </c>
      <c r="H209" s="2" t="str">
        <f>"Q"&amp;ROUNDUP(MONTH(VolumeByClient[[#This Row],[Date]])/3,0)&amp;" "&amp;YEAR(VolumeByClient[[#This Row],[Date]])</f>
        <v>Q4 2020</v>
      </c>
      <c r="I209" s="2" t="str">
        <f>VLOOKUP(VolumeByClient[[#This Row],[Date]],QuarterDates[],3,TRUE)</f>
        <v>Q4 2020</v>
      </c>
      <c r="J209" s="2" t="str">
        <f>VLOOKUP(VolumeByClient[[#This Row],[Date]],QuarterDates[],6,TRUE)</f>
        <v>2020 Q4</v>
      </c>
      <c r="K209" s="2" t="str">
        <f>_xlfn.XLOOKUP(VolumeByClient[[#This Row],[Year and Quarter]],QuarterDates[Year/Quarter],QuarterDates[Quarter2])</f>
        <v>Q4</v>
      </c>
      <c r="L209" s="2">
        <f>_xlfn.XLOOKUP(VolumeByClient[[#This Row],[Year and Quarter]],QuarterDates[Year/Quarter],QuarterDates[Year])</f>
        <v>2020</v>
      </c>
    </row>
    <row r="210" spans="1:12" x14ac:dyDescent="0.15">
      <c r="A210" s="3" t="s">
        <v>25</v>
      </c>
      <c r="B210" s="3">
        <v>44377</v>
      </c>
      <c r="C210" s="5">
        <v>722</v>
      </c>
      <c r="D210" s="2">
        <f t="shared" si="3"/>
        <v>7</v>
      </c>
      <c r="E210" s="2" t="str">
        <f>_xlfn.XLOOKUP(VolumeByClient[[#This Row],[CLID]],GEOByClient[Mid],GEOByClient[GEOID])</f>
        <v>GEO1002</v>
      </c>
      <c r="F210" s="2" t="str">
        <f>INDEX(GEOByClient[GEOID],MATCH(VolumeByClient[[#This Row],[CLID]],GEOByClient[Right],0))</f>
        <v>GEO1002</v>
      </c>
      <c r="G210" s="2" t="str">
        <f>VLOOKUP(VolumeByClient[[#This Row],[Index Match Region ID]],GEONames[GEOID]:GEONames[GEONAME],2,FALSE)</f>
        <v>APAC</v>
      </c>
      <c r="H210" s="2" t="str">
        <f>"Q"&amp;ROUNDUP(MONTH(VolumeByClient[[#This Row],[Date]])/3,0)&amp;" "&amp;YEAR(VolumeByClient[[#This Row],[Date]])</f>
        <v>Q2 2021</v>
      </c>
      <c r="I210" s="2" t="str">
        <f>VLOOKUP(VolumeByClient[[#This Row],[Date]],QuarterDates[],3,TRUE)</f>
        <v>Q2 2021</v>
      </c>
      <c r="J210" s="2" t="str">
        <f>VLOOKUP(VolumeByClient[[#This Row],[Date]],QuarterDates[],6,TRUE)</f>
        <v>2021 Q2</v>
      </c>
      <c r="K210" s="2" t="str">
        <f>_xlfn.XLOOKUP(VolumeByClient[[#This Row],[Year and Quarter]],QuarterDates[Year/Quarter],QuarterDates[Quarter2])</f>
        <v>Q2</v>
      </c>
      <c r="L210" s="2">
        <f>_xlfn.XLOOKUP(VolumeByClient[[#This Row],[Year and Quarter]],QuarterDates[Year/Quarter],QuarterDates[Year])</f>
        <v>2021</v>
      </c>
    </row>
    <row r="211" spans="1:12" x14ac:dyDescent="0.15">
      <c r="A211" s="3" t="s">
        <v>25</v>
      </c>
      <c r="B211" s="3">
        <v>44347</v>
      </c>
      <c r="C211" s="5">
        <v>1039</v>
      </c>
      <c r="D211" s="2">
        <f t="shared" si="3"/>
        <v>7</v>
      </c>
      <c r="E211" s="2" t="str">
        <f>_xlfn.XLOOKUP(VolumeByClient[[#This Row],[CLID]],GEOByClient[Mid],GEOByClient[GEOID])</f>
        <v>GEO1002</v>
      </c>
      <c r="F211" s="2" t="str">
        <f>INDEX(GEOByClient[GEOID],MATCH(VolumeByClient[[#This Row],[CLID]],GEOByClient[Right],0))</f>
        <v>GEO1002</v>
      </c>
      <c r="G211" s="2" t="str">
        <f>VLOOKUP(VolumeByClient[[#This Row],[Index Match Region ID]],GEONames[GEOID]:GEONames[GEONAME],2,FALSE)</f>
        <v>APAC</v>
      </c>
      <c r="H211" s="2" t="str">
        <f>"Q"&amp;ROUNDUP(MONTH(VolumeByClient[[#This Row],[Date]])/3,0)&amp;" "&amp;YEAR(VolumeByClient[[#This Row],[Date]])</f>
        <v>Q2 2021</v>
      </c>
      <c r="I211" s="2" t="str">
        <f>VLOOKUP(VolumeByClient[[#This Row],[Date]],QuarterDates[],3,TRUE)</f>
        <v>Q2 2021</v>
      </c>
      <c r="J211" s="2" t="str">
        <f>VLOOKUP(VolumeByClient[[#This Row],[Date]],QuarterDates[],6,TRUE)</f>
        <v>2021 Q2</v>
      </c>
      <c r="K211" s="2" t="str">
        <f>_xlfn.XLOOKUP(VolumeByClient[[#This Row],[Year and Quarter]],QuarterDates[Year/Quarter],QuarterDates[Quarter2])</f>
        <v>Q2</v>
      </c>
      <c r="L211" s="2">
        <f>_xlfn.XLOOKUP(VolumeByClient[[#This Row],[Year and Quarter]],QuarterDates[Year/Quarter],QuarterDates[Year])</f>
        <v>2021</v>
      </c>
    </row>
    <row r="212" spans="1:12" x14ac:dyDescent="0.15">
      <c r="A212" s="3" t="s">
        <v>25</v>
      </c>
      <c r="B212" s="3">
        <v>44316</v>
      </c>
      <c r="C212" s="5">
        <v>1124</v>
      </c>
      <c r="D212" s="2">
        <f t="shared" si="3"/>
        <v>7</v>
      </c>
      <c r="E212" s="2" t="str">
        <f>_xlfn.XLOOKUP(VolumeByClient[[#This Row],[CLID]],GEOByClient[Mid],GEOByClient[GEOID])</f>
        <v>GEO1002</v>
      </c>
      <c r="F212" s="2" t="str">
        <f>INDEX(GEOByClient[GEOID],MATCH(VolumeByClient[[#This Row],[CLID]],GEOByClient[Right],0))</f>
        <v>GEO1002</v>
      </c>
      <c r="G212" s="2" t="str">
        <f>VLOOKUP(VolumeByClient[[#This Row],[Index Match Region ID]],GEONames[GEOID]:GEONames[GEONAME],2,FALSE)</f>
        <v>APAC</v>
      </c>
      <c r="H212" s="2" t="str">
        <f>"Q"&amp;ROUNDUP(MONTH(VolumeByClient[[#This Row],[Date]])/3,0)&amp;" "&amp;YEAR(VolumeByClient[[#This Row],[Date]])</f>
        <v>Q2 2021</v>
      </c>
      <c r="I212" s="2" t="str">
        <f>VLOOKUP(VolumeByClient[[#This Row],[Date]],QuarterDates[],3,TRUE)</f>
        <v>Q2 2021</v>
      </c>
      <c r="J212" s="2" t="str">
        <f>VLOOKUP(VolumeByClient[[#This Row],[Date]],QuarterDates[],6,TRUE)</f>
        <v>2021 Q2</v>
      </c>
      <c r="K212" s="2" t="str">
        <f>_xlfn.XLOOKUP(VolumeByClient[[#This Row],[Year and Quarter]],QuarterDates[Year/Quarter],QuarterDates[Quarter2])</f>
        <v>Q2</v>
      </c>
      <c r="L212" s="2">
        <f>_xlfn.XLOOKUP(VolumeByClient[[#This Row],[Year and Quarter]],QuarterDates[Year/Quarter],QuarterDates[Year])</f>
        <v>2021</v>
      </c>
    </row>
    <row r="213" spans="1:12" x14ac:dyDescent="0.15">
      <c r="A213" s="3" t="s">
        <v>25</v>
      </c>
      <c r="B213" s="3">
        <v>44286</v>
      </c>
      <c r="C213" s="5">
        <v>895</v>
      </c>
      <c r="D213" s="2">
        <f t="shared" si="3"/>
        <v>7</v>
      </c>
      <c r="E213" s="2" t="str">
        <f>_xlfn.XLOOKUP(VolumeByClient[[#This Row],[CLID]],GEOByClient[Mid],GEOByClient[GEOID])</f>
        <v>GEO1002</v>
      </c>
      <c r="F213" s="2" t="str">
        <f>INDEX(GEOByClient[GEOID],MATCH(VolumeByClient[[#This Row],[CLID]],GEOByClient[Right],0))</f>
        <v>GEO1002</v>
      </c>
      <c r="G213" s="2" t="str">
        <f>VLOOKUP(VolumeByClient[[#This Row],[Index Match Region ID]],GEONames[GEOID]:GEONames[GEONAME],2,FALSE)</f>
        <v>APAC</v>
      </c>
      <c r="H213" s="2" t="str">
        <f>"Q"&amp;ROUNDUP(MONTH(VolumeByClient[[#This Row],[Date]])/3,0)&amp;" "&amp;YEAR(VolumeByClient[[#This Row],[Date]])</f>
        <v>Q1 2021</v>
      </c>
      <c r="I213" s="2" t="str">
        <f>VLOOKUP(VolumeByClient[[#This Row],[Date]],QuarterDates[],3,TRUE)</f>
        <v>Q1 2021</v>
      </c>
      <c r="J213" s="2" t="str">
        <f>VLOOKUP(VolumeByClient[[#This Row],[Date]],QuarterDates[],6,TRUE)</f>
        <v>2021 Q1</v>
      </c>
      <c r="K213" s="2" t="str">
        <f>_xlfn.XLOOKUP(VolumeByClient[[#This Row],[Year and Quarter]],QuarterDates[Year/Quarter],QuarterDates[Quarter2])</f>
        <v>Q1</v>
      </c>
      <c r="L213" s="2">
        <f>_xlfn.XLOOKUP(VolumeByClient[[#This Row],[Year and Quarter]],QuarterDates[Year/Quarter],QuarterDates[Year])</f>
        <v>2021</v>
      </c>
    </row>
    <row r="214" spans="1:12" x14ac:dyDescent="0.15">
      <c r="A214" s="3" t="s">
        <v>25</v>
      </c>
      <c r="B214" s="3">
        <v>44255</v>
      </c>
      <c r="C214" s="5">
        <v>851</v>
      </c>
      <c r="D214" s="2">
        <f t="shared" si="3"/>
        <v>7</v>
      </c>
      <c r="E214" s="2" t="str">
        <f>_xlfn.XLOOKUP(VolumeByClient[[#This Row],[CLID]],GEOByClient[Mid],GEOByClient[GEOID])</f>
        <v>GEO1002</v>
      </c>
      <c r="F214" s="2" t="str">
        <f>INDEX(GEOByClient[GEOID],MATCH(VolumeByClient[[#This Row],[CLID]],GEOByClient[Right],0))</f>
        <v>GEO1002</v>
      </c>
      <c r="G214" s="2" t="str">
        <f>VLOOKUP(VolumeByClient[[#This Row],[Index Match Region ID]],GEONames[GEOID]:GEONames[GEONAME],2,FALSE)</f>
        <v>APAC</v>
      </c>
      <c r="H214" s="2" t="str">
        <f>"Q"&amp;ROUNDUP(MONTH(VolumeByClient[[#This Row],[Date]])/3,0)&amp;" "&amp;YEAR(VolumeByClient[[#This Row],[Date]])</f>
        <v>Q1 2021</v>
      </c>
      <c r="I214" s="2" t="str">
        <f>VLOOKUP(VolumeByClient[[#This Row],[Date]],QuarterDates[],3,TRUE)</f>
        <v>Q1 2021</v>
      </c>
      <c r="J214" s="2" t="str">
        <f>VLOOKUP(VolumeByClient[[#This Row],[Date]],QuarterDates[],6,TRUE)</f>
        <v>2021 Q1</v>
      </c>
      <c r="K214" s="2" t="str">
        <f>_xlfn.XLOOKUP(VolumeByClient[[#This Row],[Year and Quarter]],QuarterDates[Year/Quarter],QuarterDates[Quarter2])</f>
        <v>Q1</v>
      </c>
      <c r="L214" s="2">
        <f>_xlfn.XLOOKUP(VolumeByClient[[#This Row],[Year and Quarter]],QuarterDates[Year/Quarter],QuarterDates[Year])</f>
        <v>2021</v>
      </c>
    </row>
    <row r="215" spans="1:12" x14ac:dyDescent="0.15">
      <c r="A215" s="3" t="s">
        <v>25</v>
      </c>
      <c r="B215" s="3">
        <v>44227</v>
      </c>
      <c r="C215" s="5">
        <v>741</v>
      </c>
      <c r="D215" s="2">
        <f t="shared" si="3"/>
        <v>7</v>
      </c>
      <c r="E215" s="2" t="str">
        <f>_xlfn.XLOOKUP(VolumeByClient[[#This Row],[CLID]],GEOByClient[Mid],GEOByClient[GEOID])</f>
        <v>GEO1002</v>
      </c>
      <c r="F215" s="2" t="str">
        <f>INDEX(GEOByClient[GEOID],MATCH(VolumeByClient[[#This Row],[CLID]],GEOByClient[Right],0))</f>
        <v>GEO1002</v>
      </c>
      <c r="G215" s="2" t="str">
        <f>VLOOKUP(VolumeByClient[[#This Row],[Index Match Region ID]],GEONames[GEOID]:GEONames[GEONAME],2,FALSE)</f>
        <v>APAC</v>
      </c>
      <c r="H215" s="2" t="str">
        <f>"Q"&amp;ROUNDUP(MONTH(VolumeByClient[[#This Row],[Date]])/3,0)&amp;" "&amp;YEAR(VolumeByClient[[#This Row],[Date]])</f>
        <v>Q1 2021</v>
      </c>
      <c r="I215" s="2" t="str">
        <f>VLOOKUP(VolumeByClient[[#This Row],[Date]],QuarterDates[],3,TRUE)</f>
        <v>Q1 2021</v>
      </c>
      <c r="J215" s="2" t="str">
        <f>VLOOKUP(VolumeByClient[[#This Row],[Date]],QuarterDates[],6,TRUE)</f>
        <v>2021 Q1</v>
      </c>
      <c r="K215" s="2" t="str">
        <f>_xlfn.XLOOKUP(VolumeByClient[[#This Row],[Year and Quarter]],QuarterDates[Year/Quarter],QuarterDates[Quarter2])</f>
        <v>Q1</v>
      </c>
      <c r="L215" s="2">
        <f>_xlfn.XLOOKUP(VolumeByClient[[#This Row],[Year and Quarter]],QuarterDates[Year/Quarter],QuarterDates[Year])</f>
        <v>2021</v>
      </c>
    </row>
    <row r="216" spans="1:12" x14ac:dyDescent="0.15">
      <c r="A216" s="3" t="s">
        <v>41</v>
      </c>
      <c r="B216" s="3">
        <v>43861</v>
      </c>
      <c r="C216" s="5">
        <v>1172</v>
      </c>
      <c r="D216" s="2">
        <f t="shared" si="3"/>
        <v>7</v>
      </c>
      <c r="E216" s="2" t="str">
        <f>_xlfn.XLOOKUP(VolumeByClient[[#This Row],[CLID]],GEOByClient[Mid],GEOByClient[GEOID])</f>
        <v>GEO1004</v>
      </c>
      <c r="F216" s="2" t="str">
        <f>INDEX(GEOByClient[GEOID],MATCH(VolumeByClient[[#This Row],[CLID]],GEOByClient[Right],0))</f>
        <v>GEO1004</v>
      </c>
      <c r="G216" s="2" t="str">
        <f>VLOOKUP(VolumeByClient[[#This Row],[Index Match Region ID]],GEONames[GEOID]:GEONames[GEONAME],2,FALSE)</f>
        <v>LATAM</v>
      </c>
      <c r="H216" s="2" t="str">
        <f>"Q"&amp;ROUNDUP(MONTH(VolumeByClient[[#This Row],[Date]])/3,0)&amp;" "&amp;YEAR(VolumeByClient[[#This Row],[Date]])</f>
        <v>Q1 2020</v>
      </c>
      <c r="I216" s="2" t="str">
        <f>VLOOKUP(VolumeByClient[[#This Row],[Date]],QuarterDates[],3,TRUE)</f>
        <v>Q1 2020</v>
      </c>
      <c r="J216" s="2" t="str">
        <f>VLOOKUP(VolumeByClient[[#This Row],[Date]],QuarterDates[],6,TRUE)</f>
        <v>2020 Q1</v>
      </c>
      <c r="K216" s="2" t="str">
        <f>_xlfn.XLOOKUP(VolumeByClient[[#This Row],[Year and Quarter]],QuarterDates[Year/Quarter],QuarterDates[Quarter2])</f>
        <v>Q1</v>
      </c>
      <c r="L216" s="2">
        <f>_xlfn.XLOOKUP(VolumeByClient[[#This Row],[Year and Quarter]],QuarterDates[Year/Quarter],QuarterDates[Year])</f>
        <v>2020</v>
      </c>
    </row>
    <row r="217" spans="1:12" x14ac:dyDescent="0.15">
      <c r="A217" s="3" t="s">
        <v>41</v>
      </c>
      <c r="B217" s="3">
        <v>43890</v>
      </c>
      <c r="C217" s="5">
        <v>1483</v>
      </c>
      <c r="D217" s="2">
        <f t="shared" si="3"/>
        <v>7</v>
      </c>
      <c r="E217" s="2" t="str">
        <f>_xlfn.XLOOKUP(VolumeByClient[[#This Row],[CLID]],GEOByClient[Mid],GEOByClient[GEOID])</f>
        <v>GEO1004</v>
      </c>
      <c r="F217" s="2" t="str">
        <f>INDEX(GEOByClient[GEOID],MATCH(VolumeByClient[[#This Row],[CLID]],GEOByClient[Right],0))</f>
        <v>GEO1004</v>
      </c>
      <c r="G217" s="2" t="str">
        <f>VLOOKUP(VolumeByClient[[#This Row],[Index Match Region ID]],GEONames[GEOID]:GEONames[GEONAME],2,FALSE)</f>
        <v>LATAM</v>
      </c>
      <c r="H217" s="2" t="str">
        <f>"Q"&amp;ROUNDUP(MONTH(VolumeByClient[[#This Row],[Date]])/3,0)&amp;" "&amp;YEAR(VolumeByClient[[#This Row],[Date]])</f>
        <v>Q1 2020</v>
      </c>
      <c r="I217" s="2" t="str">
        <f>VLOOKUP(VolumeByClient[[#This Row],[Date]],QuarterDates[],3,TRUE)</f>
        <v>Q1 2020</v>
      </c>
      <c r="J217" s="2" t="str">
        <f>VLOOKUP(VolumeByClient[[#This Row],[Date]],QuarterDates[],6,TRUE)</f>
        <v>2020 Q1</v>
      </c>
      <c r="K217" s="2" t="str">
        <f>_xlfn.XLOOKUP(VolumeByClient[[#This Row],[Year and Quarter]],QuarterDates[Year/Quarter],QuarterDates[Quarter2])</f>
        <v>Q1</v>
      </c>
      <c r="L217" s="2">
        <f>_xlfn.XLOOKUP(VolumeByClient[[#This Row],[Year and Quarter]],QuarterDates[Year/Quarter],QuarterDates[Year])</f>
        <v>2020</v>
      </c>
    </row>
    <row r="218" spans="1:12" x14ac:dyDescent="0.15">
      <c r="A218" s="3" t="s">
        <v>41</v>
      </c>
      <c r="B218" s="3">
        <v>43921</v>
      </c>
      <c r="C218" s="5">
        <v>1484</v>
      </c>
      <c r="D218" s="2">
        <f t="shared" si="3"/>
        <v>7</v>
      </c>
      <c r="E218" s="2" t="str">
        <f>_xlfn.XLOOKUP(VolumeByClient[[#This Row],[CLID]],GEOByClient[Mid],GEOByClient[GEOID])</f>
        <v>GEO1004</v>
      </c>
      <c r="F218" s="2" t="str">
        <f>INDEX(GEOByClient[GEOID],MATCH(VolumeByClient[[#This Row],[CLID]],GEOByClient[Right],0))</f>
        <v>GEO1004</v>
      </c>
      <c r="G218" s="2" t="str">
        <f>VLOOKUP(VolumeByClient[[#This Row],[Index Match Region ID]],GEONames[GEOID]:GEONames[GEONAME],2,FALSE)</f>
        <v>LATAM</v>
      </c>
      <c r="H218" s="2" t="str">
        <f>"Q"&amp;ROUNDUP(MONTH(VolumeByClient[[#This Row],[Date]])/3,0)&amp;" "&amp;YEAR(VolumeByClient[[#This Row],[Date]])</f>
        <v>Q1 2020</v>
      </c>
      <c r="I218" s="2" t="str">
        <f>VLOOKUP(VolumeByClient[[#This Row],[Date]],QuarterDates[],3,TRUE)</f>
        <v>Q1 2020</v>
      </c>
      <c r="J218" s="2" t="str">
        <f>VLOOKUP(VolumeByClient[[#This Row],[Date]],QuarterDates[],6,TRUE)</f>
        <v>2020 Q1</v>
      </c>
      <c r="K218" s="2" t="str">
        <f>_xlfn.XLOOKUP(VolumeByClient[[#This Row],[Year and Quarter]],QuarterDates[Year/Quarter],QuarterDates[Quarter2])</f>
        <v>Q1</v>
      </c>
      <c r="L218" s="2">
        <f>_xlfn.XLOOKUP(VolumeByClient[[#This Row],[Year and Quarter]],QuarterDates[Year/Quarter],QuarterDates[Year])</f>
        <v>2020</v>
      </c>
    </row>
    <row r="219" spans="1:12" x14ac:dyDescent="0.15">
      <c r="A219" s="3" t="s">
        <v>41</v>
      </c>
      <c r="B219" s="3">
        <v>43951</v>
      </c>
      <c r="C219" s="5">
        <v>1949</v>
      </c>
      <c r="D219" s="2">
        <f t="shared" si="3"/>
        <v>7</v>
      </c>
      <c r="E219" s="2" t="str">
        <f>_xlfn.XLOOKUP(VolumeByClient[[#This Row],[CLID]],GEOByClient[Mid],GEOByClient[GEOID])</f>
        <v>GEO1004</v>
      </c>
      <c r="F219" s="2" t="str">
        <f>INDEX(GEOByClient[GEOID],MATCH(VolumeByClient[[#This Row],[CLID]],GEOByClient[Right],0))</f>
        <v>GEO1004</v>
      </c>
      <c r="G219" s="2" t="str">
        <f>VLOOKUP(VolumeByClient[[#This Row],[Index Match Region ID]],GEONames[GEOID]:GEONames[GEONAME],2,FALSE)</f>
        <v>LATAM</v>
      </c>
      <c r="H219" s="2" t="str">
        <f>"Q"&amp;ROUNDUP(MONTH(VolumeByClient[[#This Row],[Date]])/3,0)&amp;" "&amp;YEAR(VolumeByClient[[#This Row],[Date]])</f>
        <v>Q2 2020</v>
      </c>
      <c r="I219" s="2" t="str">
        <f>VLOOKUP(VolumeByClient[[#This Row],[Date]],QuarterDates[],3,TRUE)</f>
        <v>Q2 2020</v>
      </c>
      <c r="J219" s="2" t="str">
        <f>VLOOKUP(VolumeByClient[[#This Row],[Date]],QuarterDates[],6,TRUE)</f>
        <v>2020 Q2</v>
      </c>
      <c r="K219" s="2" t="str">
        <f>_xlfn.XLOOKUP(VolumeByClient[[#This Row],[Year and Quarter]],QuarterDates[Year/Quarter],QuarterDates[Quarter2])</f>
        <v>Q2</v>
      </c>
      <c r="L219" s="2">
        <f>_xlfn.XLOOKUP(VolumeByClient[[#This Row],[Year and Quarter]],QuarterDates[Year/Quarter],QuarterDates[Year])</f>
        <v>2020</v>
      </c>
    </row>
    <row r="220" spans="1:12" x14ac:dyDescent="0.15">
      <c r="A220" s="3" t="s">
        <v>41</v>
      </c>
      <c r="B220" s="3">
        <v>43982</v>
      </c>
      <c r="C220" s="5">
        <v>1635</v>
      </c>
      <c r="D220" s="2">
        <f t="shared" si="3"/>
        <v>7</v>
      </c>
      <c r="E220" s="2" t="str">
        <f>_xlfn.XLOOKUP(VolumeByClient[[#This Row],[CLID]],GEOByClient[Mid],GEOByClient[GEOID])</f>
        <v>GEO1004</v>
      </c>
      <c r="F220" s="2" t="str">
        <f>INDEX(GEOByClient[GEOID],MATCH(VolumeByClient[[#This Row],[CLID]],GEOByClient[Right],0))</f>
        <v>GEO1004</v>
      </c>
      <c r="G220" s="2" t="str">
        <f>VLOOKUP(VolumeByClient[[#This Row],[Index Match Region ID]],GEONames[GEOID]:GEONames[GEONAME],2,FALSE)</f>
        <v>LATAM</v>
      </c>
      <c r="H220" s="2" t="str">
        <f>"Q"&amp;ROUNDUP(MONTH(VolumeByClient[[#This Row],[Date]])/3,0)&amp;" "&amp;YEAR(VolumeByClient[[#This Row],[Date]])</f>
        <v>Q2 2020</v>
      </c>
      <c r="I220" s="2" t="str">
        <f>VLOOKUP(VolumeByClient[[#This Row],[Date]],QuarterDates[],3,TRUE)</f>
        <v>Q2 2020</v>
      </c>
      <c r="J220" s="2" t="str">
        <f>VLOOKUP(VolumeByClient[[#This Row],[Date]],QuarterDates[],6,TRUE)</f>
        <v>2020 Q2</v>
      </c>
      <c r="K220" s="2" t="str">
        <f>_xlfn.XLOOKUP(VolumeByClient[[#This Row],[Year and Quarter]],QuarterDates[Year/Quarter],QuarterDates[Quarter2])</f>
        <v>Q2</v>
      </c>
      <c r="L220" s="2">
        <f>_xlfn.XLOOKUP(VolumeByClient[[#This Row],[Year and Quarter]],QuarterDates[Year/Quarter],QuarterDates[Year])</f>
        <v>2020</v>
      </c>
    </row>
    <row r="221" spans="1:12" x14ac:dyDescent="0.15">
      <c r="A221" s="3" t="s">
        <v>41</v>
      </c>
      <c r="B221" s="3">
        <v>44012</v>
      </c>
      <c r="C221" s="5">
        <v>1326</v>
      </c>
      <c r="D221" s="2">
        <f t="shared" si="3"/>
        <v>7</v>
      </c>
      <c r="E221" s="2" t="str">
        <f>_xlfn.XLOOKUP(VolumeByClient[[#This Row],[CLID]],GEOByClient[Mid],GEOByClient[GEOID])</f>
        <v>GEO1004</v>
      </c>
      <c r="F221" s="2" t="str">
        <f>INDEX(GEOByClient[GEOID],MATCH(VolumeByClient[[#This Row],[CLID]],GEOByClient[Right],0))</f>
        <v>GEO1004</v>
      </c>
      <c r="G221" s="2" t="str">
        <f>VLOOKUP(VolumeByClient[[#This Row],[Index Match Region ID]],GEONames[GEOID]:GEONames[GEONAME],2,FALSE)</f>
        <v>LATAM</v>
      </c>
      <c r="H221" s="2" t="str">
        <f>"Q"&amp;ROUNDUP(MONTH(VolumeByClient[[#This Row],[Date]])/3,0)&amp;" "&amp;YEAR(VolumeByClient[[#This Row],[Date]])</f>
        <v>Q2 2020</v>
      </c>
      <c r="I221" s="2" t="str">
        <f>VLOOKUP(VolumeByClient[[#This Row],[Date]],QuarterDates[],3,TRUE)</f>
        <v>Q2 2020</v>
      </c>
      <c r="J221" s="2" t="str">
        <f>VLOOKUP(VolumeByClient[[#This Row],[Date]],QuarterDates[],6,TRUE)</f>
        <v>2020 Q2</v>
      </c>
      <c r="K221" s="2" t="str">
        <f>_xlfn.XLOOKUP(VolumeByClient[[#This Row],[Year and Quarter]],QuarterDates[Year/Quarter],QuarterDates[Quarter2])</f>
        <v>Q2</v>
      </c>
      <c r="L221" s="2">
        <f>_xlfn.XLOOKUP(VolumeByClient[[#This Row],[Year and Quarter]],QuarterDates[Year/Quarter],QuarterDates[Year])</f>
        <v>2020</v>
      </c>
    </row>
    <row r="222" spans="1:12" x14ac:dyDescent="0.15">
      <c r="A222" s="3" t="s">
        <v>41</v>
      </c>
      <c r="B222" s="3">
        <v>44043</v>
      </c>
      <c r="C222" s="5">
        <v>1012</v>
      </c>
      <c r="D222" s="2">
        <f t="shared" si="3"/>
        <v>7</v>
      </c>
      <c r="E222" s="2" t="str">
        <f>_xlfn.XLOOKUP(VolumeByClient[[#This Row],[CLID]],GEOByClient[Mid],GEOByClient[GEOID])</f>
        <v>GEO1004</v>
      </c>
      <c r="F222" s="2" t="str">
        <f>INDEX(GEOByClient[GEOID],MATCH(VolumeByClient[[#This Row],[CLID]],GEOByClient[Right],0))</f>
        <v>GEO1004</v>
      </c>
      <c r="G222" s="2" t="str">
        <f>VLOOKUP(VolumeByClient[[#This Row],[Index Match Region ID]],GEONames[GEOID]:GEONames[GEONAME],2,FALSE)</f>
        <v>LATAM</v>
      </c>
      <c r="H222" s="2" t="str">
        <f>"Q"&amp;ROUNDUP(MONTH(VolumeByClient[[#This Row],[Date]])/3,0)&amp;" "&amp;YEAR(VolumeByClient[[#This Row],[Date]])</f>
        <v>Q3 2020</v>
      </c>
      <c r="I222" s="2" t="str">
        <f>VLOOKUP(VolumeByClient[[#This Row],[Date]],QuarterDates[],3,TRUE)</f>
        <v>Q3 2020</v>
      </c>
      <c r="J222" s="2" t="str">
        <f>VLOOKUP(VolumeByClient[[#This Row],[Date]],QuarterDates[],6,TRUE)</f>
        <v>2020 Q3</v>
      </c>
      <c r="K222" s="2" t="str">
        <f>_xlfn.XLOOKUP(VolumeByClient[[#This Row],[Year and Quarter]],QuarterDates[Year/Quarter],QuarterDates[Quarter2])</f>
        <v>Q3</v>
      </c>
      <c r="L222" s="2">
        <f>_xlfn.XLOOKUP(VolumeByClient[[#This Row],[Year and Quarter]],QuarterDates[Year/Quarter],QuarterDates[Year])</f>
        <v>2020</v>
      </c>
    </row>
    <row r="223" spans="1:12" x14ac:dyDescent="0.15">
      <c r="A223" s="3" t="s">
        <v>41</v>
      </c>
      <c r="B223" s="3">
        <v>44074</v>
      </c>
      <c r="C223" s="5">
        <v>1018</v>
      </c>
      <c r="D223" s="2">
        <f t="shared" si="3"/>
        <v>7</v>
      </c>
      <c r="E223" s="2" t="str">
        <f>_xlfn.XLOOKUP(VolumeByClient[[#This Row],[CLID]],GEOByClient[Mid],GEOByClient[GEOID])</f>
        <v>GEO1004</v>
      </c>
      <c r="F223" s="2" t="str">
        <f>INDEX(GEOByClient[GEOID],MATCH(VolumeByClient[[#This Row],[CLID]],GEOByClient[Right],0))</f>
        <v>GEO1004</v>
      </c>
      <c r="G223" s="2" t="str">
        <f>VLOOKUP(VolumeByClient[[#This Row],[Index Match Region ID]],GEONames[GEOID]:GEONames[GEONAME],2,FALSE)</f>
        <v>LATAM</v>
      </c>
      <c r="H223" s="2" t="str">
        <f>"Q"&amp;ROUNDUP(MONTH(VolumeByClient[[#This Row],[Date]])/3,0)&amp;" "&amp;YEAR(VolumeByClient[[#This Row],[Date]])</f>
        <v>Q3 2020</v>
      </c>
      <c r="I223" s="2" t="str">
        <f>VLOOKUP(VolumeByClient[[#This Row],[Date]],QuarterDates[],3,TRUE)</f>
        <v>Q3 2020</v>
      </c>
      <c r="J223" s="2" t="str">
        <f>VLOOKUP(VolumeByClient[[#This Row],[Date]],QuarterDates[],6,TRUE)</f>
        <v>2020 Q3</v>
      </c>
      <c r="K223" s="2" t="str">
        <f>_xlfn.XLOOKUP(VolumeByClient[[#This Row],[Year and Quarter]],QuarterDates[Year/Quarter],QuarterDates[Quarter2])</f>
        <v>Q3</v>
      </c>
      <c r="L223" s="2">
        <f>_xlfn.XLOOKUP(VolumeByClient[[#This Row],[Year and Quarter]],QuarterDates[Year/Quarter],QuarterDates[Year])</f>
        <v>2020</v>
      </c>
    </row>
    <row r="224" spans="1:12" x14ac:dyDescent="0.15">
      <c r="A224" s="3" t="s">
        <v>41</v>
      </c>
      <c r="B224" s="3">
        <v>44104</v>
      </c>
      <c r="C224" s="5">
        <v>861</v>
      </c>
      <c r="D224" s="2">
        <f t="shared" si="3"/>
        <v>7</v>
      </c>
      <c r="E224" s="2" t="str">
        <f>_xlfn.XLOOKUP(VolumeByClient[[#This Row],[CLID]],GEOByClient[Mid],GEOByClient[GEOID])</f>
        <v>GEO1004</v>
      </c>
      <c r="F224" s="2" t="str">
        <f>INDEX(GEOByClient[GEOID],MATCH(VolumeByClient[[#This Row],[CLID]],GEOByClient[Right],0))</f>
        <v>GEO1004</v>
      </c>
      <c r="G224" s="2" t="str">
        <f>VLOOKUP(VolumeByClient[[#This Row],[Index Match Region ID]],GEONames[GEOID]:GEONames[GEONAME],2,FALSE)</f>
        <v>LATAM</v>
      </c>
      <c r="H224" s="2" t="str">
        <f>"Q"&amp;ROUNDUP(MONTH(VolumeByClient[[#This Row],[Date]])/3,0)&amp;" "&amp;YEAR(VolumeByClient[[#This Row],[Date]])</f>
        <v>Q3 2020</v>
      </c>
      <c r="I224" s="2" t="str">
        <f>VLOOKUP(VolumeByClient[[#This Row],[Date]],QuarterDates[],3,TRUE)</f>
        <v>Q3 2020</v>
      </c>
      <c r="J224" s="2" t="str">
        <f>VLOOKUP(VolumeByClient[[#This Row],[Date]],QuarterDates[],6,TRUE)</f>
        <v>2020 Q3</v>
      </c>
      <c r="K224" s="2" t="str">
        <f>_xlfn.XLOOKUP(VolumeByClient[[#This Row],[Year and Quarter]],QuarterDates[Year/Quarter],QuarterDates[Quarter2])</f>
        <v>Q3</v>
      </c>
      <c r="L224" s="2">
        <f>_xlfn.XLOOKUP(VolumeByClient[[#This Row],[Year and Quarter]],QuarterDates[Year/Quarter],QuarterDates[Year])</f>
        <v>2020</v>
      </c>
    </row>
    <row r="225" spans="1:12" x14ac:dyDescent="0.15">
      <c r="A225" s="3" t="s">
        <v>41</v>
      </c>
      <c r="B225" s="3">
        <v>44135</v>
      </c>
      <c r="C225" s="5">
        <v>1173</v>
      </c>
      <c r="D225" s="2">
        <f t="shared" si="3"/>
        <v>7</v>
      </c>
      <c r="E225" s="2" t="str">
        <f>_xlfn.XLOOKUP(VolumeByClient[[#This Row],[CLID]],GEOByClient[Mid],GEOByClient[GEOID])</f>
        <v>GEO1004</v>
      </c>
      <c r="F225" s="2" t="str">
        <f>INDEX(GEOByClient[GEOID],MATCH(VolumeByClient[[#This Row],[CLID]],GEOByClient[Right],0))</f>
        <v>GEO1004</v>
      </c>
      <c r="G225" s="2" t="str">
        <f>VLOOKUP(VolumeByClient[[#This Row],[Index Match Region ID]],GEONames[GEOID]:GEONames[GEONAME],2,FALSE)</f>
        <v>LATAM</v>
      </c>
      <c r="H225" s="2" t="str">
        <f>"Q"&amp;ROUNDUP(MONTH(VolumeByClient[[#This Row],[Date]])/3,0)&amp;" "&amp;YEAR(VolumeByClient[[#This Row],[Date]])</f>
        <v>Q4 2020</v>
      </c>
      <c r="I225" s="2" t="str">
        <f>VLOOKUP(VolumeByClient[[#This Row],[Date]],QuarterDates[],3,TRUE)</f>
        <v>Q4 2020</v>
      </c>
      <c r="J225" s="2" t="str">
        <f>VLOOKUP(VolumeByClient[[#This Row],[Date]],QuarterDates[],6,TRUE)</f>
        <v>2020 Q4</v>
      </c>
      <c r="K225" s="2" t="str">
        <f>_xlfn.XLOOKUP(VolumeByClient[[#This Row],[Year and Quarter]],QuarterDates[Year/Quarter],QuarterDates[Quarter2])</f>
        <v>Q4</v>
      </c>
      <c r="L225" s="2">
        <f>_xlfn.XLOOKUP(VolumeByClient[[#This Row],[Year and Quarter]],QuarterDates[Year/Quarter],QuarterDates[Year])</f>
        <v>2020</v>
      </c>
    </row>
    <row r="226" spans="1:12" x14ac:dyDescent="0.15">
      <c r="A226" s="3" t="s">
        <v>41</v>
      </c>
      <c r="B226" s="3">
        <v>44165</v>
      </c>
      <c r="C226" s="5">
        <v>1169</v>
      </c>
      <c r="D226" s="2">
        <f t="shared" si="3"/>
        <v>7</v>
      </c>
      <c r="E226" s="2" t="str">
        <f>_xlfn.XLOOKUP(VolumeByClient[[#This Row],[CLID]],GEOByClient[Mid],GEOByClient[GEOID])</f>
        <v>GEO1004</v>
      </c>
      <c r="F226" s="2" t="str">
        <f>INDEX(GEOByClient[GEOID],MATCH(VolumeByClient[[#This Row],[CLID]],GEOByClient[Right],0))</f>
        <v>GEO1004</v>
      </c>
      <c r="G226" s="2" t="str">
        <f>VLOOKUP(VolumeByClient[[#This Row],[Index Match Region ID]],GEONames[GEOID]:GEONames[GEONAME],2,FALSE)</f>
        <v>LATAM</v>
      </c>
      <c r="H226" s="2" t="str">
        <f>"Q"&amp;ROUNDUP(MONTH(VolumeByClient[[#This Row],[Date]])/3,0)&amp;" "&amp;YEAR(VolumeByClient[[#This Row],[Date]])</f>
        <v>Q4 2020</v>
      </c>
      <c r="I226" s="2" t="str">
        <f>VLOOKUP(VolumeByClient[[#This Row],[Date]],QuarterDates[],3,TRUE)</f>
        <v>Q4 2020</v>
      </c>
      <c r="J226" s="2" t="str">
        <f>VLOOKUP(VolumeByClient[[#This Row],[Date]],QuarterDates[],6,TRUE)</f>
        <v>2020 Q4</v>
      </c>
      <c r="K226" s="2" t="str">
        <f>_xlfn.XLOOKUP(VolumeByClient[[#This Row],[Year and Quarter]],QuarterDates[Year/Quarter],QuarterDates[Quarter2])</f>
        <v>Q4</v>
      </c>
      <c r="L226" s="2">
        <f>_xlfn.XLOOKUP(VolumeByClient[[#This Row],[Year and Quarter]],QuarterDates[Year/Quarter],QuarterDates[Year])</f>
        <v>2020</v>
      </c>
    </row>
    <row r="227" spans="1:12" x14ac:dyDescent="0.15">
      <c r="A227" s="3" t="s">
        <v>41</v>
      </c>
      <c r="B227" s="3">
        <v>44196</v>
      </c>
      <c r="C227" s="5">
        <v>1323</v>
      </c>
      <c r="D227" s="2">
        <f t="shared" si="3"/>
        <v>7</v>
      </c>
      <c r="E227" s="2" t="str">
        <f>_xlfn.XLOOKUP(VolumeByClient[[#This Row],[CLID]],GEOByClient[Mid],GEOByClient[GEOID])</f>
        <v>GEO1004</v>
      </c>
      <c r="F227" s="2" t="str">
        <f>INDEX(GEOByClient[GEOID],MATCH(VolumeByClient[[#This Row],[CLID]],GEOByClient[Right],0))</f>
        <v>GEO1004</v>
      </c>
      <c r="G227" s="2" t="str">
        <f>VLOOKUP(VolumeByClient[[#This Row],[Index Match Region ID]],GEONames[GEOID]:GEONames[GEONAME],2,FALSE)</f>
        <v>LATAM</v>
      </c>
      <c r="H227" s="2" t="str">
        <f>"Q"&amp;ROUNDUP(MONTH(VolumeByClient[[#This Row],[Date]])/3,0)&amp;" "&amp;YEAR(VolumeByClient[[#This Row],[Date]])</f>
        <v>Q4 2020</v>
      </c>
      <c r="I227" s="2" t="str">
        <f>VLOOKUP(VolumeByClient[[#This Row],[Date]],QuarterDates[],3,TRUE)</f>
        <v>Q4 2020</v>
      </c>
      <c r="J227" s="2" t="str">
        <f>VLOOKUP(VolumeByClient[[#This Row],[Date]],QuarterDates[],6,TRUE)</f>
        <v>2020 Q4</v>
      </c>
      <c r="K227" s="2" t="str">
        <f>_xlfn.XLOOKUP(VolumeByClient[[#This Row],[Year and Quarter]],QuarterDates[Year/Quarter],QuarterDates[Quarter2])</f>
        <v>Q4</v>
      </c>
      <c r="L227" s="2">
        <f>_xlfn.XLOOKUP(VolumeByClient[[#This Row],[Year and Quarter]],QuarterDates[Year/Quarter],QuarterDates[Year])</f>
        <v>2020</v>
      </c>
    </row>
    <row r="228" spans="1:12" x14ac:dyDescent="0.15">
      <c r="A228" s="3" t="s">
        <v>41</v>
      </c>
      <c r="B228" s="3">
        <v>44377</v>
      </c>
      <c r="C228" s="5">
        <v>1318</v>
      </c>
      <c r="D228" s="2">
        <f t="shared" si="3"/>
        <v>7</v>
      </c>
      <c r="E228" s="2" t="str">
        <f>_xlfn.XLOOKUP(VolumeByClient[[#This Row],[CLID]],GEOByClient[Mid],GEOByClient[GEOID])</f>
        <v>GEO1004</v>
      </c>
      <c r="F228" s="2" t="str">
        <f>INDEX(GEOByClient[GEOID],MATCH(VolumeByClient[[#This Row],[CLID]],GEOByClient[Right],0))</f>
        <v>GEO1004</v>
      </c>
      <c r="G228" s="2" t="str">
        <f>VLOOKUP(VolumeByClient[[#This Row],[Index Match Region ID]],GEONames[GEOID]:GEONames[GEONAME],2,FALSE)</f>
        <v>LATAM</v>
      </c>
      <c r="H228" s="2" t="str">
        <f>"Q"&amp;ROUNDUP(MONTH(VolumeByClient[[#This Row],[Date]])/3,0)&amp;" "&amp;YEAR(VolumeByClient[[#This Row],[Date]])</f>
        <v>Q2 2021</v>
      </c>
      <c r="I228" s="2" t="str">
        <f>VLOOKUP(VolumeByClient[[#This Row],[Date]],QuarterDates[],3,TRUE)</f>
        <v>Q2 2021</v>
      </c>
      <c r="J228" s="2" t="str">
        <f>VLOOKUP(VolumeByClient[[#This Row],[Date]],QuarterDates[],6,TRUE)</f>
        <v>2021 Q2</v>
      </c>
      <c r="K228" s="2" t="str">
        <f>_xlfn.XLOOKUP(VolumeByClient[[#This Row],[Year and Quarter]],QuarterDates[Year/Quarter],QuarterDates[Quarter2])</f>
        <v>Q2</v>
      </c>
      <c r="L228" s="2">
        <f>_xlfn.XLOOKUP(VolumeByClient[[#This Row],[Year and Quarter]],QuarterDates[Year/Quarter],QuarterDates[Year])</f>
        <v>2021</v>
      </c>
    </row>
    <row r="229" spans="1:12" x14ac:dyDescent="0.15">
      <c r="A229" s="3" t="s">
        <v>41</v>
      </c>
      <c r="B229" s="3">
        <v>44347</v>
      </c>
      <c r="C229" s="5">
        <v>1656</v>
      </c>
      <c r="D229" s="2">
        <f t="shared" si="3"/>
        <v>7</v>
      </c>
      <c r="E229" s="2" t="str">
        <f>_xlfn.XLOOKUP(VolumeByClient[[#This Row],[CLID]],GEOByClient[Mid],GEOByClient[GEOID])</f>
        <v>GEO1004</v>
      </c>
      <c r="F229" s="2" t="str">
        <f>INDEX(GEOByClient[GEOID],MATCH(VolumeByClient[[#This Row],[CLID]],GEOByClient[Right],0))</f>
        <v>GEO1004</v>
      </c>
      <c r="G229" s="2" t="str">
        <f>VLOOKUP(VolumeByClient[[#This Row],[Index Match Region ID]],GEONames[GEOID]:GEONames[GEONAME],2,FALSE)</f>
        <v>LATAM</v>
      </c>
      <c r="H229" s="2" t="str">
        <f>"Q"&amp;ROUNDUP(MONTH(VolumeByClient[[#This Row],[Date]])/3,0)&amp;" "&amp;YEAR(VolumeByClient[[#This Row],[Date]])</f>
        <v>Q2 2021</v>
      </c>
      <c r="I229" s="2" t="str">
        <f>VLOOKUP(VolumeByClient[[#This Row],[Date]],QuarterDates[],3,TRUE)</f>
        <v>Q2 2021</v>
      </c>
      <c r="J229" s="2" t="str">
        <f>VLOOKUP(VolumeByClient[[#This Row],[Date]],QuarterDates[],6,TRUE)</f>
        <v>2021 Q2</v>
      </c>
      <c r="K229" s="2" t="str">
        <f>_xlfn.XLOOKUP(VolumeByClient[[#This Row],[Year and Quarter]],QuarterDates[Year/Quarter],QuarterDates[Quarter2])</f>
        <v>Q2</v>
      </c>
      <c r="L229" s="2">
        <f>_xlfn.XLOOKUP(VolumeByClient[[#This Row],[Year and Quarter]],QuarterDates[Year/Quarter],QuarterDates[Year])</f>
        <v>2021</v>
      </c>
    </row>
    <row r="230" spans="1:12" x14ac:dyDescent="0.15">
      <c r="A230" s="3" t="s">
        <v>41</v>
      </c>
      <c r="B230" s="3">
        <v>44316</v>
      </c>
      <c r="C230" s="5">
        <v>1987</v>
      </c>
      <c r="D230" s="2">
        <f t="shared" si="3"/>
        <v>7</v>
      </c>
      <c r="E230" s="2" t="str">
        <f>_xlfn.XLOOKUP(VolumeByClient[[#This Row],[CLID]],GEOByClient[Mid],GEOByClient[GEOID])</f>
        <v>GEO1004</v>
      </c>
      <c r="F230" s="2" t="str">
        <f>INDEX(GEOByClient[GEOID],MATCH(VolumeByClient[[#This Row],[CLID]],GEOByClient[Right],0))</f>
        <v>GEO1004</v>
      </c>
      <c r="G230" s="2" t="str">
        <f>VLOOKUP(VolumeByClient[[#This Row],[Index Match Region ID]],GEONames[GEOID]:GEONames[GEONAME],2,FALSE)</f>
        <v>LATAM</v>
      </c>
      <c r="H230" s="2" t="str">
        <f>"Q"&amp;ROUNDUP(MONTH(VolumeByClient[[#This Row],[Date]])/3,0)&amp;" "&amp;YEAR(VolumeByClient[[#This Row],[Date]])</f>
        <v>Q2 2021</v>
      </c>
      <c r="I230" s="2" t="str">
        <f>VLOOKUP(VolumeByClient[[#This Row],[Date]],QuarterDates[],3,TRUE)</f>
        <v>Q2 2021</v>
      </c>
      <c r="J230" s="2" t="str">
        <f>VLOOKUP(VolumeByClient[[#This Row],[Date]],QuarterDates[],6,TRUE)</f>
        <v>2021 Q2</v>
      </c>
      <c r="K230" s="2" t="str">
        <f>_xlfn.XLOOKUP(VolumeByClient[[#This Row],[Year and Quarter]],QuarterDates[Year/Quarter],QuarterDates[Quarter2])</f>
        <v>Q2</v>
      </c>
      <c r="L230" s="2">
        <f>_xlfn.XLOOKUP(VolumeByClient[[#This Row],[Year and Quarter]],QuarterDates[Year/Quarter],QuarterDates[Year])</f>
        <v>2021</v>
      </c>
    </row>
    <row r="231" spans="1:12" x14ac:dyDescent="0.15">
      <c r="A231" s="3" t="s">
        <v>41</v>
      </c>
      <c r="B231" s="3">
        <v>44286</v>
      </c>
      <c r="C231" s="5">
        <v>1528</v>
      </c>
      <c r="D231" s="2">
        <f t="shared" si="3"/>
        <v>7</v>
      </c>
      <c r="E231" s="2" t="str">
        <f>_xlfn.XLOOKUP(VolumeByClient[[#This Row],[CLID]],GEOByClient[Mid],GEOByClient[GEOID])</f>
        <v>GEO1004</v>
      </c>
      <c r="F231" s="2" t="str">
        <f>INDEX(GEOByClient[GEOID],MATCH(VolumeByClient[[#This Row],[CLID]],GEOByClient[Right],0))</f>
        <v>GEO1004</v>
      </c>
      <c r="G231" s="2" t="str">
        <f>VLOOKUP(VolumeByClient[[#This Row],[Index Match Region ID]],GEONames[GEOID]:GEONames[GEONAME],2,FALSE)</f>
        <v>LATAM</v>
      </c>
      <c r="H231" s="2" t="str">
        <f>"Q"&amp;ROUNDUP(MONTH(VolumeByClient[[#This Row],[Date]])/3,0)&amp;" "&amp;YEAR(VolumeByClient[[#This Row],[Date]])</f>
        <v>Q1 2021</v>
      </c>
      <c r="I231" s="2" t="str">
        <f>VLOOKUP(VolumeByClient[[#This Row],[Date]],QuarterDates[],3,TRUE)</f>
        <v>Q1 2021</v>
      </c>
      <c r="J231" s="2" t="str">
        <f>VLOOKUP(VolumeByClient[[#This Row],[Date]],QuarterDates[],6,TRUE)</f>
        <v>2021 Q1</v>
      </c>
      <c r="K231" s="2" t="str">
        <f>_xlfn.XLOOKUP(VolumeByClient[[#This Row],[Year and Quarter]],QuarterDates[Year/Quarter],QuarterDates[Quarter2])</f>
        <v>Q1</v>
      </c>
      <c r="L231" s="2">
        <f>_xlfn.XLOOKUP(VolumeByClient[[#This Row],[Year and Quarter]],QuarterDates[Year/Quarter],QuarterDates[Year])</f>
        <v>2021</v>
      </c>
    </row>
    <row r="232" spans="1:12" x14ac:dyDescent="0.15">
      <c r="A232" s="3" t="s">
        <v>41</v>
      </c>
      <c r="B232" s="3">
        <v>44255</v>
      </c>
      <c r="C232" s="5">
        <v>1557</v>
      </c>
      <c r="D232" s="2">
        <f t="shared" si="3"/>
        <v>7</v>
      </c>
      <c r="E232" s="2" t="str">
        <f>_xlfn.XLOOKUP(VolumeByClient[[#This Row],[CLID]],GEOByClient[Mid],GEOByClient[GEOID])</f>
        <v>GEO1004</v>
      </c>
      <c r="F232" s="2" t="str">
        <f>INDEX(GEOByClient[GEOID],MATCH(VolumeByClient[[#This Row],[CLID]],GEOByClient[Right],0))</f>
        <v>GEO1004</v>
      </c>
      <c r="G232" s="2" t="str">
        <f>VLOOKUP(VolumeByClient[[#This Row],[Index Match Region ID]],GEONames[GEOID]:GEONames[GEONAME],2,FALSE)</f>
        <v>LATAM</v>
      </c>
      <c r="H232" s="2" t="str">
        <f>"Q"&amp;ROUNDUP(MONTH(VolumeByClient[[#This Row],[Date]])/3,0)&amp;" "&amp;YEAR(VolumeByClient[[#This Row],[Date]])</f>
        <v>Q1 2021</v>
      </c>
      <c r="I232" s="2" t="str">
        <f>VLOOKUP(VolumeByClient[[#This Row],[Date]],QuarterDates[],3,TRUE)</f>
        <v>Q1 2021</v>
      </c>
      <c r="J232" s="2" t="str">
        <f>VLOOKUP(VolumeByClient[[#This Row],[Date]],QuarterDates[],6,TRUE)</f>
        <v>2021 Q1</v>
      </c>
      <c r="K232" s="2" t="str">
        <f>_xlfn.XLOOKUP(VolumeByClient[[#This Row],[Year and Quarter]],QuarterDates[Year/Quarter],QuarterDates[Quarter2])</f>
        <v>Q1</v>
      </c>
      <c r="L232" s="2">
        <f>_xlfn.XLOOKUP(VolumeByClient[[#This Row],[Year and Quarter]],QuarterDates[Year/Quarter],QuarterDates[Year])</f>
        <v>2021</v>
      </c>
    </row>
    <row r="233" spans="1:12" x14ac:dyDescent="0.15">
      <c r="A233" s="3" t="s">
        <v>41</v>
      </c>
      <c r="B233" s="3">
        <v>44227</v>
      </c>
      <c r="C233" s="5">
        <v>1183</v>
      </c>
      <c r="D233" s="2">
        <f t="shared" si="3"/>
        <v>7</v>
      </c>
      <c r="E233" s="2" t="str">
        <f>_xlfn.XLOOKUP(VolumeByClient[[#This Row],[CLID]],GEOByClient[Mid],GEOByClient[GEOID])</f>
        <v>GEO1004</v>
      </c>
      <c r="F233" s="2" t="str">
        <f>INDEX(GEOByClient[GEOID],MATCH(VolumeByClient[[#This Row],[CLID]],GEOByClient[Right],0))</f>
        <v>GEO1004</v>
      </c>
      <c r="G233" s="2" t="str">
        <f>VLOOKUP(VolumeByClient[[#This Row],[Index Match Region ID]],GEONames[GEOID]:GEONames[GEONAME],2,FALSE)</f>
        <v>LATAM</v>
      </c>
      <c r="H233" s="2" t="str">
        <f>"Q"&amp;ROUNDUP(MONTH(VolumeByClient[[#This Row],[Date]])/3,0)&amp;" "&amp;YEAR(VolumeByClient[[#This Row],[Date]])</f>
        <v>Q1 2021</v>
      </c>
      <c r="I233" s="2" t="str">
        <f>VLOOKUP(VolumeByClient[[#This Row],[Date]],QuarterDates[],3,TRUE)</f>
        <v>Q1 2021</v>
      </c>
      <c r="J233" s="2" t="str">
        <f>VLOOKUP(VolumeByClient[[#This Row],[Date]],QuarterDates[],6,TRUE)</f>
        <v>2021 Q1</v>
      </c>
      <c r="K233" s="2" t="str">
        <f>_xlfn.XLOOKUP(VolumeByClient[[#This Row],[Year and Quarter]],QuarterDates[Year/Quarter],QuarterDates[Quarter2])</f>
        <v>Q1</v>
      </c>
      <c r="L233" s="2">
        <f>_xlfn.XLOOKUP(VolumeByClient[[#This Row],[Year and Quarter]],QuarterDates[Year/Quarter],QuarterDates[Year])</f>
        <v>2021</v>
      </c>
    </row>
    <row r="234" spans="1:12" x14ac:dyDescent="0.15">
      <c r="A234" s="3" t="s">
        <v>21</v>
      </c>
      <c r="B234" s="3">
        <v>43861</v>
      </c>
      <c r="C234" s="5">
        <v>11332</v>
      </c>
      <c r="D234" s="2">
        <f t="shared" si="3"/>
        <v>7</v>
      </c>
      <c r="E234" s="2" t="str">
        <f>_xlfn.XLOOKUP(VolumeByClient[[#This Row],[CLID]],GEOByClient[Mid],GEOByClient[GEOID])</f>
        <v>GEO1001</v>
      </c>
      <c r="F234" s="2" t="str">
        <f>INDEX(GEOByClient[GEOID],MATCH(VolumeByClient[[#This Row],[CLID]],GEOByClient[Right],0))</f>
        <v>GEO1001</v>
      </c>
      <c r="G234" s="2" t="str">
        <f>VLOOKUP(VolumeByClient[[#This Row],[Index Match Region ID]],GEONames[GEOID]:GEONames[GEONAME],2,FALSE)</f>
        <v>NAM</v>
      </c>
      <c r="H234" s="2" t="str">
        <f>"Q"&amp;ROUNDUP(MONTH(VolumeByClient[[#This Row],[Date]])/3,0)&amp;" "&amp;YEAR(VolumeByClient[[#This Row],[Date]])</f>
        <v>Q1 2020</v>
      </c>
      <c r="I234" s="2" t="str">
        <f>VLOOKUP(VolumeByClient[[#This Row],[Date]],QuarterDates[],3,TRUE)</f>
        <v>Q1 2020</v>
      </c>
      <c r="J234" s="2" t="str">
        <f>VLOOKUP(VolumeByClient[[#This Row],[Date]],QuarterDates[],6,TRUE)</f>
        <v>2020 Q1</v>
      </c>
      <c r="K234" s="2" t="str">
        <f>_xlfn.XLOOKUP(VolumeByClient[[#This Row],[Year and Quarter]],QuarterDates[Year/Quarter],QuarterDates[Quarter2])</f>
        <v>Q1</v>
      </c>
      <c r="L234" s="2">
        <f>_xlfn.XLOOKUP(VolumeByClient[[#This Row],[Year and Quarter]],QuarterDates[Year/Quarter],QuarterDates[Year])</f>
        <v>2020</v>
      </c>
    </row>
    <row r="235" spans="1:12" x14ac:dyDescent="0.15">
      <c r="A235" s="3" t="s">
        <v>21</v>
      </c>
      <c r="B235" s="3">
        <v>43890</v>
      </c>
      <c r="C235" s="5">
        <v>12748</v>
      </c>
      <c r="D235" s="2">
        <f t="shared" si="3"/>
        <v>7</v>
      </c>
      <c r="E235" s="2" t="str">
        <f>_xlfn.XLOOKUP(VolumeByClient[[#This Row],[CLID]],GEOByClient[Mid],GEOByClient[GEOID])</f>
        <v>GEO1001</v>
      </c>
      <c r="F235" s="2" t="str">
        <f>INDEX(GEOByClient[GEOID],MATCH(VolumeByClient[[#This Row],[CLID]],GEOByClient[Right],0))</f>
        <v>GEO1001</v>
      </c>
      <c r="G235" s="2" t="str">
        <f>VLOOKUP(VolumeByClient[[#This Row],[Index Match Region ID]],GEONames[GEOID]:GEONames[GEONAME],2,FALSE)</f>
        <v>NAM</v>
      </c>
      <c r="H235" s="2" t="str">
        <f>"Q"&amp;ROUNDUP(MONTH(VolumeByClient[[#This Row],[Date]])/3,0)&amp;" "&amp;YEAR(VolumeByClient[[#This Row],[Date]])</f>
        <v>Q1 2020</v>
      </c>
      <c r="I235" s="2" t="str">
        <f>VLOOKUP(VolumeByClient[[#This Row],[Date]],QuarterDates[],3,TRUE)</f>
        <v>Q1 2020</v>
      </c>
      <c r="J235" s="2" t="str">
        <f>VLOOKUP(VolumeByClient[[#This Row],[Date]],QuarterDates[],6,TRUE)</f>
        <v>2020 Q1</v>
      </c>
      <c r="K235" s="2" t="str">
        <f>_xlfn.XLOOKUP(VolumeByClient[[#This Row],[Year and Quarter]],QuarterDates[Year/Quarter],QuarterDates[Quarter2])</f>
        <v>Q1</v>
      </c>
      <c r="L235" s="2">
        <f>_xlfn.XLOOKUP(VolumeByClient[[#This Row],[Year and Quarter]],QuarterDates[Year/Quarter],QuarterDates[Year])</f>
        <v>2020</v>
      </c>
    </row>
    <row r="236" spans="1:12" x14ac:dyDescent="0.15">
      <c r="A236" s="3" t="s">
        <v>21</v>
      </c>
      <c r="B236" s="3">
        <v>43921</v>
      </c>
      <c r="C236" s="5">
        <v>14162</v>
      </c>
      <c r="D236" s="2">
        <f t="shared" si="3"/>
        <v>7</v>
      </c>
      <c r="E236" s="2" t="str">
        <f>_xlfn.XLOOKUP(VolumeByClient[[#This Row],[CLID]],GEOByClient[Mid],GEOByClient[GEOID])</f>
        <v>GEO1001</v>
      </c>
      <c r="F236" s="2" t="str">
        <f>INDEX(GEOByClient[GEOID],MATCH(VolumeByClient[[#This Row],[CLID]],GEOByClient[Right],0))</f>
        <v>GEO1001</v>
      </c>
      <c r="G236" s="2" t="str">
        <f>VLOOKUP(VolumeByClient[[#This Row],[Index Match Region ID]],GEONames[GEOID]:GEONames[GEONAME],2,FALSE)</f>
        <v>NAM</v>
      </c>
      <c r="H236" s="2" t="str">
        <f>"Q"&amp;ROUNDUP(MONTH(VolumeByClient[[#This Row],[Date]])/3,0)&amp;" "&amp;YEAR(VolumeByClient[[#This Row],[Date]])</f>
        <v>Q1 2020</v>
      </c>
      <c r="I236" s="2" t="str">
        <f>VLOOKUP(VolumeByClient[[#This Row],[Date]],QuarterDates[],3,TRUE)</f>
        <v>Q1 2020</v>
      </c>
      <c r="J236" s="2" t="str">
        <f>VLOOKUP(VolumeByClient[[#This Row],[Date]],QuarterDates[],6,TRUE)</f>
        <v>2020 Q1</v>
      </c>
      <c r="K236" s="2" t="str">
        <f>_xlfn.XLOOKUP(VolumeByClient[[#This Row],[Year and Quarter]],QuarterDates[Year/Quarter],QuarterDates[Quarter2])</f>
        <v>Q1</v>
      </c>
      <c r="L236" s="2">
        <f>_xlfn.XLOOKUP(VolumeByClient[[#This Row],[Year and Quarter]],QuarterDates[Year/Quarter],QuarterDates[Year])</f>
        <v>2020</v>
      </c>
    </row>
    <row r="237" spans="1:12" x14ac:dyDescent="0.15">
      <c r="A237" s="3" t="s">
        <v>21</v>
      </c>
      <c r="B237" s="3">
        <v>43951</v>
      </c>
      <c r="C237" s="5">
        <v>16992</v>
      </c>
      <c r="D237" s="2">
        <f t="shared" si="3"/>
        <v>7</v>
      </c>
      <c r="E237" s="2" t="str">
        <f>_xlfn.XLOOKUP(VolumeByClient[[#This Row],[CLID]],GEOByClient[Mid],GEOByClient[GEOID])</f>
        <v>GEO1001</v>
      </c>
      <c r="F237" s="2" t="str">
        <f>INDEX(GEOByClient[GEOID],MATCH(VolumeByClient[[#This Row],[CLID]],GEOByClient[Right],0))</f>
        <v>GEO1001</v>
      </c>
      <c r="G237" s="2" t="str">
        <f>VLOOKUP(VolumeByClient[[#This Row],[Index Match Region ID]],GEONames[GEOID]:GEONames[GEONAME],2,FALSE)</f>
        <v>NAM</v>
      </c>
      <c r="H237" s="2" t="str">
        <f>"Q"&amp;ROUNDUP(MONTH(VolumeByClient[[#This Row],[Date]])/3,0)&amp;" "&amp;YEAR(VolumeByClient[[#This Row],[Date]])</f>
        <v>Q2 2020</v>
      </c>
      <c r="I237" s="2" t="str">
        <f>VLOOKUP(VolumeByClient[[#This Row],[Date]],QuarterDates[],3,TRUE)</f>
        <v>Q2 2020</v>
      </c>
      <c r="J237" s="2" t="str">
        <f>VLOOKUP(VolumeByClient[[#This Row],[Date]],QuarterDates[],6,TRUE)</f>
        <v>2020 Q2</v>
      </c>
      <c r="K237" s="2" t="str">
        <f>_xlfn.XLOOKUP(VolumeByClient[[#This Row],[Year and Quarter]],QuarterDates[Year/Quarter],QuarterDates[Quarter2])</f>
        <v>Q2</v>
      </c>
      <c r="L237" s="2">
        <f>_xlfn.XLOOKUP(VolumeByClient[[#This Row],[Year and Quarter]],QuarterDates[Year/Quarter],QuarterDates[Year])</f>
        <v>2020</v>
      </c>
    </row>
    <row r="238" spans="1:12" x14ac:dyDescent="0.15">
      <c r="A238" s="3" t="s">
        <v>21</v>
      </c>
      <c r="B238" s="3">
        <v>43982</v>
      </c>
      <c r="C238" s="5">
        <v>15578</v>
      </c>
      <c r="D238" s="2">
        <f t="shared" si="3"/>
        <v>7</v>
      </c>
      <c r="E238" s="2" t="str">
        <f>_xlfn.XLOOKUP(VolumeByClient[[#This Row],[CLID]],GEOByClient[Mid],GEOByClient[GEOID])</f>
        <v>GEO1001</v>
      </c>
      <c r="F238" s="2" t="str">
        <f>INDEX(GEOByClient[GEOID],MATCH(VolumeByClient[[#This Row],[CLID]],GEOByClient[Right],0))</f>
        <v>GEO1001</v>
      </c>
      <c r="G238" s="2" t="str">
        <f>VLOOKUP(VolumeByClient[[#This Row],[Index Match Region ID]],GEONames[GEOID]:GEONames[GEONAME],2,FALSE)</f>
        <v>NAM</v>
      </c>
      <c r="H238" s="2" t="str">
        <f>"Q"&amp;ROUNDUP(MONTH(VolumeByClient[[#This Row],[Date]])/3,0)&amp;" "&amp;YEAR(VolumeByClient[[#This Row],[Date]])</f>
        <v>Q2 2020</v>
      </c>
      <c r="I238" s="2" t="str">
        <f>VLOOKUP(VolumeByClient[[#This Row],[Date]],QuarterDates[],3,TRUE)</f>
        <v>Q2 2020</v>
      </c>
      <c r="J238" s="2" t="str">
        <f>VLOOKUP(VolumeByClient[[#This Row],[Date]],QuarterDates[],6,TRUE)</f>
        <v>2020 Q2</v>
      </c>
      <c r="K238" s="2" t="str">
        <f>_xlfn.XLOOKUP(VolumeByClient[[#This Row],[Year and Quarter]],QuarterDates[Year/Quarter],QuarterDates[Quarter2])</f>
        <v>Q2</v>
      </c>
      <c r="L238" s="2">
        <f>_xlfn.XLOOKUP(VolumeByClient[[#This Row],[Year and Quarter]],QuarterDates[Year/Quarter],QuarterDates[Year])</f>
        <v>2020</v>
      </c>
    </row>
    <row r="239" spans="1:12" x14ac:dyDescent="0.15">
      <c r="A239" s="3" t="s">
        <v>21</v>
      </c>
      <c r="B239" s="3">
        <v>44012</v>
      </c>
      <c r="C239" s="5">
        <v>11330</v>
      </c>
      <c r="D239" s="2">
        <f t="shared" si="3"/>
        <v>7</v>
      </c>
      <c r="E239" s="2" t="str">
        <f>_xlfn.XLOOKUP(VolumeByClient[[#This Row],[CLID]],GEOByClient[Mid],GEOByClient[GEOID])</f>
        <v>GEO1001</v>
      </c>
      <c r="F239" s="2" t="str">
        <f>INDEX(GEOByClient[GEOID],MATCH(VolumeByClient[[#This Row],[CLID]],GEOByClient[Right],0))</f>
        <v>GEO1001</v>
      </c>
      <c r="G239" s="2" t="str">
        <f>VLOOKUP(VolumeByClient[[#This Row],[Index Match Region ID]],GEONames[GEOID]:GEONames[GEONAME],2,FALSE)</f>
        <v>NAM</v>
      </c>
      <c r="H239" s="2" t="str">
        <f>"Q"&amp;ROUNDUP(MONTH(VolumeByClient[[#This Row],[Date]])/3,0)&amp;" "&amp;YEAR(VolumeByClient[[#This Row],[Date]])</f>
        <v>Q2 2020</v>
      </c>
      <c r="I239" s="2" t="str">
        <f>VLOOKUP(VolumeByClient[[#This Row],[Date]],QuarterDates[],3,TRUE)</f>
        <v>Q2 2020</v>
      </c>
      <c r="J239" s="2" t="str">
        <f>VLOOKUP(VolumeByClient[[#This Row],[Date]],QuarterDates[],6,TRUE)</f>
        <v>2020 Q2</v>
      </c>
      <c r="K239" s="2" t="str">
        <f>_xlfn.XLOOKUP(VolumeByClient[[#This Row],[Year and Quarter]],QuarterDates[Year/Quarter],QuarterDates[Quarter2])</f>
        <v>Q2</v>
      </c>
      <c r="L239" s="2">
        <f>_xlfn.XLOOKUP(VolumeByClient[[#This Row],[Year and Quarter]],QuarterDates[Year/Quarter],QuarterDates[Year])</f>
        <v>2020</v>
      </c>
    </row>
    <row r="240" spans="1:12" x14ac:dyDescent="0.15">
      <c r="A240" s="3" t="s">
        <v>21</v>
      </c>
      <c r="B240" s="3">
        <v>44043</v>
      </c>
      <c r="C240" s="5">
        <v>9912</v>
      </c>
      <c r="D240" s="2">
        <f t="shared" si="3"/>
        <v>7</v>
      </c>
      <c r="E240" s="2" t="str">
        <f>_xlfn.XLOOKUP(VolumeByClient[[#This Row],[CLID]],GEOByClient[Mid],GEOByClient[GEOID])</f>
        <v>GEO1001</v>
      </c>
      <c r="F240" s="2" t="str">
        <f>INDEX(GEOByClient[GEOID],MATCH(VolumeByClient[[#This Row],[CLID]],GEOByClient[Right],0))</f>
        <v>GEO1001</v>
      </c>
      <c r="G240" s="2" t="str">
        <f>VLOOKUP(VolumeByClient[[#This Row],[Index Match Region ID]],GEONames[GEOID]:GEONames[GEONAME],2,FALSE)</f>
        <v>NAM</v>
      </c>
      <c r="H240" s="2" t="str">
        <f>"Q"&amp;ROUNDUP(MONTH(VolumeByClient[[#This Row],[Date]])/3,0)&amp;" "&amp;YEAR(VolumeByClient[[#This Row],[Date]])</f>
        <v>Q3 2020</v>
      </c>
      <c r="I240" s="2" t="str">
        <f>VLOOKUP(VolumeByClient[[#This Row],[Date]],QuarterDates[],3,TRUE)</f>
        <v>Q3 2020</v>
      </c>
      <c r="J240" s="2" t="str">
        <f>VLOOKUP(VolumeByClient[[#This Row],[Date]],QuarterDates[],6,TRUE)</f>
        <v>2020 Q3</v>
      </c>
      <c r="K240" s="2" t="str">
        <f>_xlfn.XLOOKUP(VolumeByClient[[#This Row],[Year and Quarter]],QuarterDates[Year/Quarter],QuarterDates[Quarter2])</f>
        <v>Q3</v>
      </c>
      <c r="L240" s="2">
        <f>_xlfn.XLOOKUP(VolumeByClient[[#This Row],[Year and Quarter]],QuarterDates[Year/Quarter],QuarterDates[Year])</f>
        <v>2020</v>
      </c>
    </row>
    <row r="241" spans="1:12" x14ac:dyDescent="0.15">
      <c r="A241" s="3" t="s">
        <v>21</v>
      </c>
      <c r="B241" s="3">
        <v>44074</v>
      </c>
      <c r="C241" s="5">
        <v>8496</v>
      </c>
      <c r="D241" s="2">
        <f t="shared" si="3"/>
        <v>7</v>
      </c>
      <c r="E241" s="2" t="str">
        <f>_xlfn.XLOOKUP(VolumeByClient[[#This Row],[CLID]],GEOByClient[Mid],GEOByClient[GEOID])</f>
        <v>GEO1001</v>
      </c>
      <c r="F241" s="2" t="str">
        <f>INDEX(GEOByClient[GEOID],MATCH(VolumeByClient[[#This Row],[CLID]],GEOByClient[Right],0))</f>
        <v>GEO1001</v>
      </c>
      <c r="G241" s="2" t="str">
        <f>VLOOKUP(VolumeByClient[[#This Row],[Index Match Region ID]],GEONames[GEOID]:GEONames[GEONAME],2,FALSE)</f>
        <v>NAM</v>
      </c>
      <c r="H241" s="2" t="str">
        <f>"Q"&amp;ROUNDUP(MONTH(VolumeByClient[[#This Row],[Date]])/3,0)&amp;" "&amp;YEAR(VolumeByClient[[#This Row],[Date]])</f>
        <v>Q3 2020</v>
      </c>
      <c r="I241" s="2" t="str">
        <f>VLOOKUP(VolumeByClient[[#This Row],[Date]],QuarterDates[],3,TRUE)</f>
        <v>Q3 2020</v>
      </c>
      <c r="J241" s="2" t="str">
        <f>VLOOKUP(VolumeByClient[[#This Row],[Date]],QuarterDates[],6,TRUE)</f>
        <v>2020 Q3</v>
      </c>
      <c r="K241" s="2" t="str">
        <f>_xlfn.XLOOKUP(VolumeByClient[[#This Row],[Year and Quarter]],QuarterDates[Year/Quarter],QuarterDates[Quarter2])</f>
        <v>Q3</v>
      </c>
      <c r="L241" s="2">
        <f>_xlfn.XLOOKUP(VolumeByClient[[#This Row],[Year and Quarter]],QuarterDates[Year/Quarter],QuarterDates[Year])</f>
        <v>2020</v>
      </c>
    </row>
    <row r="242" spans="1:12" x14ac:dyDescent="0.15">
      <c r="A242" s="3" t="s">
        <v>21</v>
      </c>
      <c r="B242" s="3">
        <v>44104</v>
      </c>
      <c r="C242" s="5">
        <v>8502</v>
      </c>
      <c r="D242" s="2">
        <f t="shared" si="3"/>
        <v>7</v>
      </c>
      <c r="E242" s="2" t="str">
        <f>_xlfn.XLOOKUP(VolumeByClient[[#This Row],[CLID]],GEOByClient[Mid],GEOByClient[GEOID])</f>
        <v>GEO1001</v>
      </c>
      <c r="F242" s="2" t="str">
        <f>INDEX(GEOByClient[GEOID],MATCH(VolumeByClient[[#This Row],[CLID]],GEOByClient[Right],0))</f>
        <v>GEO1001</v>
      </c>
      <c r="G242" s="2" t="str">
        <f>VLOOKUP(VolumeByClient[[#This Row],[Index Match Region ID]],GEONames[GEOID]:GEONames[GEONAME],2,FALSE)</f>
        <v>NAM</v>
      </c>
      <c r="H242" s="2" t="str">
        <f>"Q"&amp;ROUNDUP(MONTH(VolumeByClient[[#This Row],[Date]])/3,0)&amp;" "&amp;YEAR(VolumeByClient[[#This Row],[Date]])</f>
        <v>Q3 2020</v>
      </c>
      <c r="I242" s="2" t="str">
        <f>VLOOKUP(VolumeByClient[[#This Row],[Date]],QuarterDates[],3,TRUE)</f>
        <v>Q3 2020</v>
      </c>
      <c r="J242" s="2" t="str">
        <f>VLOOKUP(VolumeByClient[[#This Row],[Date]],QuarterDates[],6,TRUE)</f>
        <v>2020 Q3</v>
      </c>
      <c r="K242" s="2" t="str">
        <f>_xlfn.XLOOKUP(VolumeByClient[[#This Row],[Year and Quarter]],QuarterDates[Year/Quarter],QuarterDates[Quarter2])</f>
        <v>Q3</v>
      </c>
      <c r="L242" s="2">
        <f>_xlfn.XLOOKUP(VolumeByClient[[#This Row],[Year and Quarter]],QuarterDates[Year/Quarter],QuarterDates[Year])</f>
        <v>2020</v>
      </c>
    </row>
    <row r="243" spans="1:12" x14ac:dyDescent="0.15">
      <c r="A243" s="3" t="s">
        <v>21</v>
      </c>
      <c r="B243" s="3">
        <v>44135</v>
      </c>
      <c r="C243" s="5">
        <v>9917</v>
      </c>
      <c r="D243" s="2">
        <f t="shared" si="3"/>
        <v>7</v>
      </c>
      <c r="E243" s="2" t="str">
        <f>_xlfn.XLOOKUP(VolumeByClient[[#This Row],[CLID]],GEOByClient[Mid],GEOByClient[GEOID])</f>
        <v>GEO1001</v>
      </c>
      <c r="F243" s="2" t="str">
        <f>INDEX(GEOByClient[GEOID],MATCH(VolumeByClient[[#This Row],[CLID]],GEOByClient[Right],0))</f>
        <v>GEO1001</v>
      </c>
      <c r="G243" s="2" t="str">
        <f>VLOOKUP(VolumeByClient[[#This Row],[Index Match Region ID]],GEONames[GEOID]:GEONames[GEONAME],2,FALSE)</f>
        <v>NAM</v>
      </c>
      <c r="H243" s="2" t="str">
        <f>"Q"&amp;ROUNDUP(MONTH(VolumeByClient[[#This Row],[Date]])/3,0)&amp;" "&amp;YEAR(VolumeByClient[[#This Row],[Date]])</f>
        <v>Q4 2020</v>
      </c>
      <c r="I243" s="2" t="str">
        <f>VLOOKUP(VolumeByClient[[#This Row],[Date]],QuarterDates[],3,TRUE)</f>
        <v>Q4 2020</v>
      </c>
      <c r="J243" s="2" t="str">
        <f>VLOOKUP(VolumeByClient[[#This Row],[Date]],QuarterDates[],6,TRUE)</f>
        <v>2020 Q4</v>
      </c>
      <c r="K243" s="2" t="str">
        <f>_xlfn.XLOOKUP(VolumeByClient[[#This Row],[Year and Quarter]],QuarterDates[Year/Quarter],QuarterDates[Quarter2])</f>
        <v>Q4</v>
      </c>
      <c r="L243" s="2">
        <f>_xlfn.XLOOKUP(VolumeByClient[[#This Row],[Year and Quarter]],QuarterDates[Year/Quarter],QuarterDates[Year])</f>
        <v>2020</v>
      </c>
    </row>
    <row r="244" spans="1:12" x14ac:dyDescent="0.15">
      <c r="A244" s="3" t="s">
        <v>21</v>
      </c>
      <c r="B244" s="3">
        <v>44165</v>
      </c>
      <c r="C244" s="5">
        <v>11330</v>
      </c>
      <c r="D244" s="2">
        <f t="shared" si="3"/>
        <v>7</v>
      </c>
      <c r="E244" s="2" t="str">
        <f>_xlfn.XLOOKUP(VolumeByClient[[#This Row],[CLID]],GEOByClient[Mid],GEOByClient[GEOID])</f>
        <v>GEO1001</v>
      </c>
      <c r="F244" s="2" t="str">
        <f>INDEX(GEOByClient[GEOID],MATCH(VolumeByClient[[#This Row],[CLID]],GEOByClient[Right],0))</f>
        <v>GEO1001</v>
      </c>
      <c r="G244" s="2" t="str">
        <f>VLOOKUP(VolumeByClient[[#This Row],[Index Match Region ID]],GEONames[GEOID]:GEONames[GEONAME],2,FALSE)</f>
        <v>NAM</v>
      </c>
      <c r="H244" s="2" t="str">
        <f>"Q"&amp;ROUNDUP(MONTH(VolumeByClient[[#This Row],[Date]])/3,0)&amp;" "&amp;YEAR(VolumeByClient[[#This Row],[Date]])</f>
        <v>Q4 2020</v>
      </c>
      <c r="I244" s="2" t="str">
        <f>VLOOKUP(VolumeByClient[[#This Row],[Date]],QuarterDates[],3,TRUE)</f>
        <v>Q4 2020</v>
      </c>
      <c r="J244" s="2" t="str">
        <f>VLOOKUP(VolumeByClient[[#This Row],[Date]],QuarterDates[],6,TRUE)</f>
        <v>2020 Q4</v>
      </c>
      <c r="K244" s="2" t="str">
        <f>_xlfn.XLOOKUP(VolumeByClient[[#This Row],[Year and Quarter]],QuarterDates[Year/Quarter],QuarterDates[Quarter2])</f>
        <v>Q4</v>
      </c>
      <c r="L244" s="2">
        <f>_xlfn.XLOOKUP(VolumeByClient[[#This Row],[Year and Quarter]],QuarterDates[Year/Quarter],QuarterDates[Year])</f>
        <v>2020</v>
      </c>
    </row>
    <row r="245" spans="1:12" x14ac:dyDescent="0.15">
      <c r="A245" s="3" t="s">
        <v>21</v>
      </c>
      <c r="B245" s="3">
        <v>44196</v>
      </c>
      <c r="C245" s="5">
        <v>11328</v>
      </c>
      <c r="D245" s="2">
        <f t="shared" si="3"/>
        <v>7</v>
      </c>
      <c r="E245" s="2" t="str">
        <f>_xlfn.XLOOKUP(VolumeByClient[[#This Row],[CLID]],GEOByClient[Mid],GEOByClient[GEOID])</f>
        <v>GEO1001</v>
      </c>
      <c r="F245" s="2" t="str">
        <f>INDEX(GEOByClient[GEOID],MATCH(VolumeByClient[[#This Row],[CLID]],GEOByClient[Right],0))</f>
        <v>GEO1001</v>
      </c>
      <c r="G245" s="2" t="str">
        <f>VLOOKUP(VolumeByClient[[#This Row],[Index Match Region ID]],GEONames[GEOID]:GEONames[GEONAME],2,FALSE)</f>
        <v>NAM</v>
      </c>
      <c r="H245" s="2" t="str">
        <f>"Q"&amp;ROUNDUP(MONTH(VolumeByClient[[#This Row],[Date]])/3,0)&amp;" "&amp;YEAR(VolumeByClient[[#This Row],[Date]])</f>
        <v>Q4 2020</v>
      </c>
      <c r="I245" s="2" t="str">
        <f>VLOOKUP(VolumeByClient[[#This Row],[Date]],QuarterDates[],3,TRUE)</f>
        <v>Q4 2020</v>
      </c>
      <c r="J245" s="2" t="str">
        <f>VLOOKUP(VolumeByClient[[#This Row],[Date]],QuarterDates[],6,TRUE)</f>
        <v>2020 Q4</v>
      </c>
      <c r="K245" s="2" t="str">
        <f>_xlfn.XLOOKUP(VolumeByClient[[#This Row],[Year and Quarter]],QuarterDates[Year/Quarter],QuarterDates[Quarter2])</f>
        <v>Q4</v>
      </c>
      <c r="L245" s="2">
        <f>_xlfn.XLOOKUP(VolumeByClient[[#This Row],[Year and Quarter]],QuarterDates[Year/Quarter],QuarterDates[Year])</f>
        <v>2020</v>
      </c>
    </row>
    <row r="246" spans="1:12" x14ac:dyDescent="0.15">
      <c r="A246" s="3" t="s">
        <v>21</v>
      </c>
      <c r="B246" s="3">
        <v>44377</v>
      </c>
      <c r="C246" s="5">
        <v>11781</v>
      </c>
      <c r="D246" s="2">
        <f t="shared" si="3"/>
        <v>7</v>
      </c>
      <c r="E246" s="2" t="str">
        <f>_xlfn.XLOOKUP(VolumeByClient[[#This Row],[CLID]],GEOByClient[Mid],GEOByClient[GEOID])</f>
        <v>GEO1001</v>
      </c>
      <c r="F246" s="2" t="str">
        <f>INDEX(GEOByClient[GEOID],MATCH(VolumeByClient[[#This Row],[CLID]],GEOByClient[Right],0))</f>
        <v>GEO1001</v>
      </c>
      <c r="G246" s="2" t="str">
        <f>VLOOKUP(VolumeByClient[[#This Row],[Index Match Region ID]],GEONames[GEOID]:GEONames[GEONAME],2,FALSE)</f>
        <v>NAM</v>
      </c>
      <c r="H246" s="2" t="str">
        <f>"Q"&amp;ROUNDUP(MONTH(VolumeByClient[[#This Row],[Date]])/3,0)&amp;" "&amp;YEAR(VolumeByClient[[#This Row],[Date]])</f>
        <v>Q2 2021</v>
      </c>
      <c r="I246" s="2" t="str">
        <f>VLOOKUP(VolumeByClient[[#This Row],[Date]],QuarterDates[],3,TRUE)</f>
        <v>Q2 2021</v>
      </c>
      <c r="J246" s="2" t="str">
        <f>VLOOKUP(VolumeByClient[[#This Row],[Date]],QuarterDates[],6,TRUE)</f>
        <v>2021 Q2</v>
      </c>
      <c r="K246" s="2" t="str">
        <f>_xlfn.XLOOKUP(VolumeByClient[[#This Row],[Year and Quarter]],QuarterDates[Year/Quarter],QuarterDates[Quarter2])</f>
        <v>Q2</v>
      </c>
      <c r="L246" s="2">
        <f>_xlfn.XLOOKUP(VolumeByClient[[#This Row],[Year and Quarter]],QuarterDates[Year/Quarter],QuarterDates[Year])</f>
        <v>2021</v>
      </c>
    </row>
    <row r="247" spans="1:12" x14ac:dyDescent="0.15">
      <c r="A247" s="3" t="s">
        <v>21</v>
      </c>
      <c r="B247" s="3">
        <v>44347</v>
      </c>
      <c r="C247" s="5">
        <v>15424</v>
      </c>
      <c r="D247" s="2">
        <f t="shared" si="3"/>
        <v>7</v>
      </c>
      <c r="E247" s="2" t="str">
        <f>_xlfn.XLOOKUP(VolumeByClient[[#This Row],[CLID]],GEOByClient[Mid],GEOByClient[GEOID])</f>
        <v>GEO1001</v>
      </c>
      <c r="F247" s="2" t="str">
        <f>INDEX(GEOByClient[GEOID],MATCH(VolumeByClient[[#This Row],[CLID]],GEOByClient[Right],0))</f>
        <v>GEO1001</v>
      </c>
      <c r="G247" s="2" t="str">
        <f>VLOOKUP(VolumeByClient[[#This Row],[Index Match Region ID]],GEONames[GEOID]:GEONames[GEONAME],2,FALSE)</f>
        <v>NAM</v>
      </c>
      <c r="H247" s="2" t="str">
        <f>"Q"&amp;ROUNDUP(MONTH(VolumeByClient[[#This Row],[Date]])/3,0)&amp;" "&amp;YEAR(VolumeByClient[[#This Row],[Date]])</f>
        <v>Q2 2021</v>
      </c>
      <c r="I247" s="2" t="str">
        <f>VLOOKUP(VolumeByClient[[#This Row],[Date]],QuarterDates[],3,TRUE)</f>
        <v>Q2 2021</v>
      </c>
      <c r="J247" s="2" t="str">
        <f>VLOOKUP(VolumeByClient[[#This Row],[Date]],QuarterDates[],6,TRUE)</f>
        <v>2021 Q2</v>
      </c>
      <c r="K247" s="2" t="str">
        <f>_xlfn.XLOOKUP(VolumeByClient[[#This Row],[Year and Quarter]],QuarterDates[Year/Quarter],QuarterDates[Quarter2])</f>
        <v>Q2</v>
      </c>
      <c r="L247" s="2">
        <f>_xlfn.XLOOKUP(VolumeByClient[[#This Row],[Year and Quarter]],QuarterDates[Year/Quarter],QuarterDates[Year])</f>
        <v>2021</v>
      </c>
    </row>
    <row r="248" spans="1:12" x14ac:dyDescent="0.15">
      <c r="A248" s="3" t="s">
        <v>21</v>
      </c>
      <c r="B248" s="3">
        <v>44316</v>
      </c>
      <c r="C248" s="5">
        <v>16906</v>
      </c>
      <c r="D248" s="2">
        <f t="shared" si="3"/>
        <v>7</v>
      </c>
      <c r="E248" s="2" t="str">
        <f>_xlfn.XLOOKUP(VolumeByClient[[#This Row],[CLID]],GEOByClient[Mid],GEOByClient[GEOID])</f>
        <v>GEO1001</v>
      </c>
      <c r="F248" s="2" t="str">
        <f>INDEX(GEOByClient[GEOID],MATCH(VolumeByClient[[#This Row],[CLID]],GEOByClient[Right],0))</f>
        <v>GEO1001</v>
      </c>
      <c r="G248" s="2" t="str">
        <f>VLOOKUP(VolumeByClient[[#This Row],[Index Match Region ID]],GEONames[GEOID]:GEONames[GEONAME],2,FALSE)</f>
        <v>NAM</v>
      </c>
      <c r="H248" s="2" t="str">
        <f>"Q"&amp;ROUNDUP(MONTH(VolumeByClient[[#This Row],[Date]])/3,0)&amp;" "&amp;YEAR(VolumeByClient[[#This Row],[Date]])</f>
        <v>Q2 2021</v>
      </c>
      <c r="I248" s="2" t="str">
        <f>VLOOKUP(VolumeByClient[[#This Row],[Date]],QuarterDates[],3,TRUE)</f>
        <v>Q2 2021</v>
      </c>
      <c r="J248" s="2" t="str">
        <f>VLOOKUP(VolumeByClient[[#This Row],[Date]],QuarterDates[],6,TRUE)</f>
        <v>2021 Q2</v>
      </c>
      <c r="K248" s="2" t="str">
        <f>_xlfn.XLOOKUP(VolumeByClient[[#This Row],[Year and Quarter]],QuarterDates[Year/Quarter],QuarterDates[Quarter2])</f>
        <v>Q2</v>
      </c>
      <c r="L248" s="2">
        <f>_xlfn.XLOOKUP(VolumeByClient[[#This Row],[Year and Quarter]],QuarterDates[Year/Quarter],QuarterDates[Year])</f>
        <v>2021</v>
      </c>
    </row>
    <row r="249" spans="1:12" x14ac:dyDescent="0.15">
      <c r="A249" s="3" t="s">
        <v>21</v>
      </c>
      <c r="B249" s="3">
        <v>44286</v>
      </c>
      <c r="C249" s="5">
        <v>14020</v>
      </c>
      <c r="D249" s="2">
        <f t="shared" si="3"/>
        <v>7</v>
      </c>
      <c r="E249" s="2" t="str">
        <f>_xlfn.XLOOKUP(VolumeByClient[[#This Row],[CLID]],GEOByClient[Mid],GEOByClient[GEOID])</f>
        <v>GEO1001</v>
      </c>
      <c r="F249" s="2" t="str">
        <f>INDEX(GEOByClient[GEOID],MATCH(VolumeByClient[[#This Row],[CLID]],GEOByClient[Right],0))</f>
        <v>GEO1001</v>
      </c>
      <c r="G249" s="2" t="str">
        <f>VLOOKUP(VolumeByClient[[#This Row],[Index Match Region ID]],GEONames[GEOID]:GEONames[GEONAME],2,FALSE)</f>
        <v>NAM</v>
      </c>
      <c r="H249" s="2" t="str">
        <f>"Q"&amp;ROUNDUP(MONTH(VolumeByClient[[#This Row],[Date]])/3,0)&amp;" "&amp;YEAR(VolumeByClient[[#This Row],[Date]])</f>
        <v>Q1 2021</v>
      </c>
      <c r="I249" s="2" t="str">
        <f>VLOOKUP(VolumeByClient[[#This Row],[Date]],QuarterDates[],3,TRUE)</f>
        <v>Q1 2021</v>
      </c>
      <c r="J249" s="2" t="str">
        <f>VLOOKUP(VolumeByClient[[#This Row],[Date]],QuarterDates[],6,TRUE)</f>
        <v>2021 Q1</v>
      </c>
      <c r="K249" s="2" t="str">
        <f>_xlfn.XLOOKUP(VolumeByClient[[#This Row],[Year and Quarter]],QuarterDates[Year/Quarter],QuarterDates[Quarter2])</f>
        <v>Q1</v>
      </c>
      <c r="L249" s="2">
        <f>_xlfn.XLOOKUP(VolumeByClient[[#This Row],[Year and Quarter]],QuarterDates[Year/Quarter],QuarterDates[Year])</f>
        <v>2021</v>
      </c>
    </row>
    <row r="250" spans="1:12" x14ac:dyDescent="0.15">
      <c r="A250" s="3" t="s">
        <v>21</v>
      </c>
      <c r="B250" s="3">
        <v>44255</v>
      </c>
      <c r="C250" s="5">
        <v>13386</v>
      </c>
      <c r="D250" s="2">
        <f t="shared" si="3"/>
        <v>7</v>
      </c>
      <c r="E250" s="2" t="str">
        <f>_xlfn.XLOOKUP(VolumeByClient[[#This Row],[CLID]],GEOByClient[Mid],GEOByClient[GEOID])</f>
        <v>GEO1001</v>
      </c>
      <c r="F250" s="2" t="str">
        <f>INDEX(GEOByClient[GEOID],MATCH(VolumeByClient[[#This Row],[CLID]],GEOByClient[Right],0))</f>
        <v>GEO1001</v>
      </c>
      <c r="G250" s="2" t="str">
        <f>VLOOKUP(VolumeByClient[[#This Row],[Index Match Region ID]],GEONames[GEOID]:GEONames[GEONAME],2,FALSE)</f>
        <v>NAM</v>
      </c>
      <c r="H250" s="2" t="str">
        <f>"Q"&amp;ROUNDUP(MONTH(VolumeByClient[[#This Row],[Date]])/3,0)&amp;" "&amp;YEAR(VolumeByClient[[#This Row],[Date]])</f>
        <v>Q1 2021</v>
      </c>
      <c r="I250" s="2" t="str">
        <f>VLOOKUP(VolumeByClient[[#This Row],[Date]],QuarterDates[],3,TRUE)</f>
        <v>Q1 2021</v>
      </c>
      <c r="J250" s="2" t="str">
        <f>VLOOKUP(VolumeByClient[[#This Row],[Date]],QuarterDates[],6,TRUE)</f>
        <v>2021 Q1</v>
      </c>
      <c r="K250" s="2" t="str">
        <f>_xlfn.XLOOKUP(VolumeByClient[[#This Row],[Year and Quarter]],QuarterDates[Year/Quarter],QuarterDates[Quarter2])</f>
        <v>Q1</v>
      </c>
      <c r="L250" s="2">
        <f>_xlfn.XLOOKUP(VolumeByClient[[#This Row],[Year and Quarter]],QuarterDates[Year/Quarter],QuarterDates[Year])</f>
        <v>2021</v>
      </c>
    </row>
    <row r="251" spans="1:12" x14ac:dyDescent="0.15">
      <c r="A251" s="3" t="s">
        <v>21</v>
      </c>
      <c r="B251" s="3">
        <v>44227</v>
      </c>
      <c r="C251" s="5">
        <v>11896</v>
      </c>
      <c r="D251" s="2">
        <f t="shared" si="3"/>
        <v>7</v>
      </c>
      <c r="E251" s="2" t="str">
        <f>_xlfn.XLOOKUP(VolumeByClient[[#This Row],[CLID]],GEOByClient[Mid],GEOByClient[GEOID])</f>
        <v>GEO1001</v>
      </c>
      <c r="F251" s="2" t="str">
        <f>INDEX(GEOByClient[GEOID],MATCH(VolumeByClient[[#This Row],[CLID]],GEOByClient[Right],0))</f>
        <v>GEO1001</v>
      </c>
      <c r="G251" s="2" t="str">
        <f>VLOOKUP(VolumeByClient[[#This Row],[Index Match Region ID]],GEONames[GEOID]:GEONames[GEONAME],2,FALSE)</f>
        <v>NAM</v>
      </c>
      <c r="H251" s="2" t="str">
        <f>"Q"&amp;ROUNDUP(MONTH(VolumeByClient[[#This Row],[Date]])/3,0)&amp;" "&amp;YEAR(VolumeByClient[[#This Row],[Date]])</f>
        <v>Q1 2021</v>
      </c>
      <c r="I251" s="2" t="str">
        <f>VLOOKUP(VolumeByClient[[#This Row],[Date]],QuarterDates[],3,TRUE)</f>
        <v>Q1 2021</v>
      </c>
      <c r="J251" s="2" t="str">
        <f>VLOOKUP(VolumeByClient[[#This Row],[Date]],QuarterDates[],6,TRUE)</f>
        <v>2021 Q1</v>
      </c>
      <c r="K251" s="2" t="str">
        <f>_xlfn.XLOOKUP(VolumeByClient[[#This Row],[Year and Quarter]],QuarterDates[Year/Quarter],QuarterDates[Quarter2])</f>
        <v>Q1</v>
      </c>
      <c r="L251" s="2">
        <f>_xlfn.XLOOKUP(VolumeByClient[[#This Row],[Year and Quarter]],QuarterDates[Year/Quarter],QuarterDates[Year])</f>
        <v>2021</v>
      </c>
    </row>
    <row r="252" spans="1:12" x14ac:dyDescent="0.15">
      <c r="A252" s="3" t="s">
        <v>14</v>
      </c>
      <c r="B252" s="3">
        <v>43861</v>
      </c>
      <c r="C252" s="5">
        <v>358</v>
      </c>
      <c r="D252" s="2">
        <f t="shared" si="3"/>
        <v>7</v>
      </c>
      <c r="E252" s="2" t="str">
        <f>_xlfn.XLOOKUP(VolumeByClient[[#This Row],[CLID]],GEOByClient[Mid],GEOByClient[GEOID])</f>
        <v>GEO1004</v>
      </c>
      <c r="F252" s="2" t="str">
        <f>INDEX(GEOByClient[GEOID],MATCH(VolumeByClient[[#This Row],[CLID]],GEOByClient[Right],0))</f>
        <v>GEO1004</v>
      </c>
      <c r="G252" s="2" t="str">
        <f>VLOOKUP(VolumeByClient[[#This Row],[Index Match Region ID]],GEONames[GEOID]:GEONames[GEONAME],2,FALSE)</f>
        <v>LATAM</v>
      </c>
      <c r="H252" s="2" t="str">
        <f>"Q"&amp;ROUNDUP(MONTH(VolumeByClient[[#This Row],[Date]])/3,0)&amp;" "&amp;YEAR(VolumeByClient[[#This Row],[Date]])</f>
        <v>Q1 2020</v>
      </c>
      <c r="I252" s="2" t="str">
        <f>VLOOKUP(VolumeByClient[[#This Row],[Date]],QuarterDates[],3,TRUE)</f>
        <v>Q1 2020</v>
      </c>
      <c r="J252" s="2" t="str">
        <f>VLOOKUP(VolumeByClient[[#This Row],[Date]],QuarterDates[],6,TRUE)</f>
        <v>2020 Q1</v>
      </c>
      <c r="K252" s="2" t="str">
        <f>_xlfn.XLOOKUP(VolumeByClient[[#This Row],[Year and Quarter]],QuarterDates[Year/Quarter],QuarterDates[Quarter2])</f>
        <v>Q1</v>
      </c>
      <c r="L252" s="2">
        <f>_xlfn.XLOOKUP(VolumeByClient[[#This Row],[Year and Quarter]],QuarterDates[Year/Quarter],QuarterDates[Year])</f>
        <v>2020</v>
      </c>
    </row>
    <row r="253" spans="1:12" x14ac:dyDescent="0.15">
      <c r="A253" s="3" t="s">
        <v>14</v>
      </c>
      <c r="B253" s="3">
        <v>43890</v>
      </c>
      <c r="C253" s="5">
        <v>508</v>
      </c>
      <c r="D253" s="2">
        <f t="shared" si="3"/>
        <v>7</v>
      </c>
      <c r="E253" s="2" t="str">
        <f>_xlfn.XLOOKUP(VolumeByClient[[#This Row],[CLID]],GEOByClient[Mid],GEOByClient[GEOID])</f>
        <v>GEO1004</v>
      </c>
      <c r="F253" s="2" t="str">
        <f>INDEX(GEOByClient[GEOID],MATCH(VolumeByClient[[#This Row],[CLID]],GEOByClient[Right],0))</f>
        <v>GEO1004</v>
      </c>
      <c r="G253" s="2" t="str">
        <f>VLOOKUP(VolumeByClient[[#This Row],[Index Match Region ID]],GEONames[GEOID]:GEONames[GEONAME],2,FALSE)</f>
        <v>LATAM</v>
      </c>
      <c r="H253" s="2" t="str">
        <f>"Q"&amp;ROUNDUP(MONTH(VolumeByClient[[#This Row],[Date]])/3,0)&amp;" "&amp;YEAR(VolumeByClient[[#This Row],[Date]])</f>
        <v>Q1 2020</v>
      </c>
      <c r="I253" s="2" t="str">
        <f>VLOOKUP(VolumeByClient[[#This Row],[Date]],QuarterDates[],3,TRUE)</f>
        <v>Q1 2020</v>
      </c>
      <c r="J253" s="2" t="str">
        <f>VLOOKUP(VolumeByClient[[#This Row],[Date]],QuarterDates[],6,TRUE)</f>
        <v>2020 Q1</v>
      </c>
      <c r="K253" s="2" t="str">
        <f>_xlfn.XLOOKUP(VolumeByClient[[#This Row],[Year and Quarter]],QuarterDates[Year/Quarter],QuarterDates[Quarter2])</f>
        <v>Q1</v>
      </c>
      <c r="L253" s="2">
        <f>_xlfn.XLOOKUP(VolumeByClient[[#This Row],[Year and Quarter]],QuarterDates[Year/Quarter],QuarterDates[Year])</f>
        <v>2020</v>
      </c>
    </row>
    <row r="254" spans="1:12" x14ac:dyDescent="0.15">
      <c r="A254" s="3" t="s">
        <v>14</v>
      </c>
      <c r="B254" s="3">
        <v>43921</v>
      </c>
      <c r="C254" s="5">
        <v>458</v>
      </c>
      <c r="D254" s="2">
        <f t="shared" si="3"/>
        <v>7</v>
      </c>
      <c r="E254" s="2" t="str">
        <f>_xlfn.XLOOKUP(VolumeByClient[[#This Row],[CLID]],GEOByClient[Mid],GEOByClient[GEOID])</f>
        <v>GEO1004</v>
      </c>
      <c r="F254" s="2" t="str">
        <f>INDEX(GEOByClient[GEOID],MATCH(VolumeByClient[[#This Row],[CLID]],GEOByClient[Right],0))</f>
        <v>GEO1004</v>
      </c>
      <c r="G254" s="2" t="str">
        <f>VLOOKUP(VolumeByClient[[#This Row],[Index Match Region ID]],GEONames[GEOID]:GEONames[GEONAME],2,FALSE)</f>
        <v>LATAM</v>
      </c>
      <c r="H254" s="2" t="str">
        <f>"Q"&amp;ROUNDUP(MONTH(VolumeByClient[[#This Row],[Date]])/3,0)&amp;" "&amp;YEAR(VolumeByClient[[#This Row],[Date]])</f>
        <v>Q1 2020</v>
      </c>
      <c r="I254" s="2" t="str">
        <f>VLOOKUP(VolumeByClient[[#This Row],[Date]],QuarterDates[],3,TRUE)</f>
        <v>Q1 2020</v>
      </c>
      <c r="J254" s="2" t="str">
        <f>VLOOKUP(VolumeByClient[[#This Row],[Date]],QuarterDates[],6,TRUE)</f>
        <v>2020 Q1</v>
      </c>
      <c r="K254" s="2" t="str">
        <f>_xlfn.XLOOKUP(VolumeByClient[[#This Row],[Year and Quarter]],QuarterDates[Year/Quarter],QuarterDates[Quarter2])</f>
        <v>Q1</v>
      </c>
      <c r="L254" s="2">
        <f>_xlfn.XLOOKUP(VolumeByClient[[#This Row],[Year and Quarter]],QuarterDates[Year/Quarter],QuarterDates[Year])</f>
        <v>2020</v>
      </c>
    </row>
    <row r="255" spans="1:12" x14ac:dyDescent="0.15">
      <c r="A255" s="3" t="s">
        <v>14</v>
      </c>
      <c r="B255" s="3">
        <v>43951</v>
      </c>
      <c r="C255" s="5">
        <v>655</v>
      </c>
      <c r="D255" s="2">
        <f t="shared" si="3"/>
        <v>7</v>
      </c>
      <c r="E255" s="2" t="str">
        <f>_xlfn.XLOOKUP(VolumeByClient[[#This Row],[CLID]],GEOByClient[Mid],GEOByClient[GEOID])</f>
        <v>GEO1004</v>
      </c>
      <c r="F255" s="2" t="str">
        <f>INDEX(GEOByClient[GEOID],MATCH(VolumeByClient[[#This Row],[CLID]],GEOByClient[Right],0))</f>
        <v>GEO1004</v>
      </c>
      <c r="G255" s="2" t="str">
        <f>VLOOKUP(VolumeByClient[[#This Row],[Index Match Region ID]],GEONames[GEOID]:GEONames[GEONAME],2,FALSE)</f>
        <v>LATAM</v>
      </c>
      <c r="H255" s="2" t="str">
        <f>"Q"&amp;ROUNDUP(MONTH(VolumeByClient[[#This Row],[Date]])/3,0)&amp;" "&amp;YEAR(VolumeByClient[[#This Row],[Date]])</f>
        <v>Q2 2020</v>
      </c>
      <c r="I255" s="2" t="str">
        <f>VLOOKUP(VolumeByClient[[#This Row],[Date]],QuarterDates[],3,TRUE)</f>
        <v>Q2 2020</v>
      </c>
      <c r="J255" s="2" t="str">
        <f>VLOOKUP(VolumeByClient[[#This Row],[Date]],QuarterDates[],6,TRUE)</f>
        <v>2020 Q2</v>
      </c>
      <c r="K255" s="2" t="str">
        <f>_xlfn.XLOOKUP(VolumeByClient[[#This Row],[Year and Quarter]],QuarterDates[Year/Quarter],QuarterDates[Quarter2])</f>
        <v>Q2</v>
      </c>
      <c r="L255" s="2">
        <f>_xlfn.XLOOKUP(VolumeByClient[[#This Row],[Year and Quarter]],QuarterDates[Year/Quarter],QuarterDates[Year])</f>
        <v>2020</v>
      </c>
    </row>
    <row r="256" spans="1:12" x14ac:dyDescent="0.15">
      <c r="A256" s="3" t="s">
        <v>14</v>
      </c>
      <c r="B256" s="3">
        <v>43982</v>
      </c>
      <c r="C256" s="5">
        <v>506</v>
      </c>
      <c r="D256" s="2">
        <f t="shared" si="3"/>
        <v>7</v>
      </c>
      <c r="E256" s="2" t="str">
        <f>_xlfn.XLOOKUP(VolumeByClient[[#This Row],[CLID]],GEOByClient[Mid],GEOByClient[GEOID])</f>
        <v>GEO1004</v>
      </c>
      <c r="F256" s="2" t="str">
        <f>INDEX(GEOByClient[GEOID],MATCH(VolumeByClient[[#This Row],[CLID]],GEOByClient[Right],0))</f>
        <v>GEO1004</v>
      </c>
      <c r="G256" s="2" t="str">
        <f>VLOOKUP(VolumeByClient[[#This Row],[Index Match Region ID]],GEONames[GEOID]:GEONames[GEONAME],2,FALSE)</f>
        <v>LATAM</v>
      </c>
      <c r="H256" s="2" t="str">
        <f>"Q"&amp;ROUNDUP(MONTH(VolumeByClient[[#This Row],[Date]])/3,0)&amp;" "&amp;YEAR(VolumeByClient[[#This Row],[Date]])</f>
        <v>Q2 2020</v>
      </c>
      <c r="I256" s="2" t="str">
        <f>VLOOKUP(VolumeByClient[[#This Row],[Date]],QuarterDates[],3,TRUE)</f>
        <v>Q2 2020</v>
      </c>
      <c r="J256" s="2" t="str">
        <f>VLOOKUP(VolumeByClient[[#This Row],[Date]],QuarterDates[],6,TRUE)</f>
        <v>2020 Q2</v>
      </c>
      <c r="K256" s="2" t="str">
        <f>_xlfn.XLOOKUP(VolumeByClient[[#This Row],[Year and Quarter]],QuarterDates[Year/Quarter],QuarterDates[Quarter2])</f>
        <v>Q2</v>
      </c>
      <c r="L256" s="2">
        <f>_xlfn.XLOOKUP(VolumeByClient[[#This Row],[Year and Quarter]],QuarterDates[Year/Quarter],QuarterDates[Year])</f>
        <v>2020</v>
      </c>
    </row>
    <row r="257" spans="1:12" x14ac:dyDescent="0.15">
      <c r="A257" s="3" t="s">
        <v>14</v>
      </c>
      <c r="B257" s="3">
        <v>44012</v>
      </c>
      <c r="C257" s="5">
        <v>458</v>
      </c>
      <c r="D257" s="2">
        <f t="shared" si="3"/>
        <v>7</v>
      </c>
      <c r="E257" s="2" t="str">
        <f>_xlfn.XLOOKUP(VolumeByClient[[#This Row],[CLID]],GEOByClient[Mid],GEOByClient[GEOID])</f>
        <v>GEO1004</v>
      </c>
      <c r="F257" s="2" t="str">
        <f>INDEX(GEOByClient[GEOID],MATCH(VolumeByClient[[#This Row],[CLID]],GEOByClient[Right],0))</f>
        <v>GEO1004</v>
      </c>
      <c r="G257" s="2" t="str">
        <f>VLOOKUP(VolumeByClient[[#This Row],[Index Match Region ID]],GEONames[GEOID]:GEONames[GEONAME],2,FALSE)</f>
        <v>LATAM</v>
      </c>
      <c r="H257" s="2" t="str">
        <f>"Q"&amp;ROUNDUP(MONTH(VolumeByClient[[#This Row],[Date]])/3,0)&amp;" "&amp;YEAR(VolumeByClient[[#This Row],[Date]])</f>
        <v>Q2 2020</v>
      </c>
      <c r="I257" s="2" t="str">
        <f>VLOOKUP(VolumeByClient[[#This Row],[Date]],QuarterDates[],3,TRUE)</f>
        <v>Q2 2020</v>
      </c>
      <c r="J257" s="2" t="str">
        <f>VLOOKUP(VolumeByClient[[#This Row],[Date]],QuarterDates[],6,TRUE)</f>
        <v>2020 Q2</v>
      </c>
      <c r="K257" s="2" t="str">
        <f>_xlfn.XLOOKUP(VolumeByClient[[#This Row],[Year and Quarter]],QuarterDates[Year/Quarter],QuarterDates[Quarter2])</f>
        <v>Q2</v>
      </c>
      <c r="L257" s="2">
        <f>_xlfn.XLOOKUP(VolumeByClient[[#This Row],[Year and Quarter]],QuarterDates[Year/Quarter],QuarterDates[Year])</f>
        <v>2020</v>
      </c>
    </row>
    <row r="258" spans="1:12" x14ac:dyDescent="0.15">
      <c r="A258" s="3" t="s">
        <v>14</v>
      </c>
      <c r="B258" s="3">
        <v>44043</v>
      </c>
      <c r="C258" s="5">
        <v>308</v>
      </c>
      <c r="D258" s="2">
        <f t="shared" ref="D258:D321" si="4">LEN(A258)</f>
        <v>7</v>
      </c>
      <c r="E258" s="2" t="str">
        <f>_xlfn.XLOOKUP(VolumeByClient[[#This Row],[CLID]],GEOByClient[Mid],GEOByClient[GEOID])</f>
        <v>GEO1004</v>
      </c>
      <c r="F258" s="2" t="str">
        <f>INDEX(GEOByClient[GEOID],MATCH(VolumeByClient[[#This Row],[CLID]],GEOByClient[Right],0))</f>
        <v>GEO1004</v>
      </c>
      <c r="G258" s="2" t="str">
        <f>VLOOKUP(VolumeByClient[[#This Row],[Index Match Region ID]],GEONames[GEOID]:GEONames[GEONAME],2,FALSE)</f>
        <v>LATAM</v>
      </c>
      <c r="H258" s="2" t="str">
        <f>"Q"&amp;ROUNDUP(MONTH(VolumeByClient[[#This Row],[Date]])/3,0)&amp;" "&amp;YEAR(VolumeByClient[[#This Row],[Date]])</f>
        <v>Q3 2020</v>
      </c>
      <c r="I258" s="2" t="str">
        <f>VLOOKUP(VolumeByClient[[#This Row],[Date]],QuarterDates[],3,TRUE)</f>
        <v>Q3 2020</v>
      </c>
      <c r="J258" s="2" t="str">
        <f>VLOOKUP(VolumeByClient[[#This Row],[Date]],QuarterDates[],6,TRUE)</f>
        <v>2020 Q3</v>
      </c>
      <c r="K258" s="2" t="str">
        <f>_xlfn.XLOOKUP(VolumeByClient[[#This Row],[Year and Quarter]],QuarterDates[Year/Quarter],QuarterDates[Quarter2])</f>
        <v>Q3</v>
      </c>
      <c r="L258" s="2">
        <f>_xlfn.XLOOKUP(VolumeByClient[[#This Row],[Year and Quarter]],QuarterDates[Year/Quarter],QuarterDates[Year])</f>
        <v>2020</v>
      </c>
    </row>
    <row r="259" spans="1:12" x14ac:dyDescent="0.15">
      <c r="A259" s="3" t="s">
        <v>14</v>
      </c>
      <c r="B259" s="3">
        <v>44074</v>
      </c>
      <c r="C259" s="5">
        <v>353</v>
      </c>
      <c r="D259" s="2">
        <f t="shared" si="4"/>
        <v>7</v>
      </c>
      <c r="E259" s="2" t="str">
        <f>_xlfn.XLOOKUP(VolumeByClient[[#This Row],[CLID]],GEOByClient[Mid],GEOByClient[GEOID])</f>
        <v>GEO1004</v>
      </c>
      <c r="F259" s="2" t="str">
        <f>INDEX(GEOByClient[GEOID],MATCH(VolumeByClient[[#This Row],[CLID]],GEOByClient[Right],0))</f>
        <v>GEO1004</v>
      </c>
      <c r="G259" s="2" t="str">
        <f>VLOOKUP(VolumeByClient[[#This Row],[Index Match Region ID]],GEONames[GEOID]:GEONames[GEONAME],2,FALSE)</f>
        <v>LATAM</v>
      </c>
      <c r="H259" s="2" t="str">
        <f>"Q"&amp;ROUNDUP(MONTH(VolumeByClient[[#This Row],[Date]])/3,0)&amp;" "&amp;YEAR(VolumeByClient[[#This Row],[Date]])</f>
        <v>Q3 2020</v>
      </c>
      <c r="I259" s="2" t="str">
        <f>VLOOKUP(VolumeByClient[[#This Row],[Date]],QuarterDates[],3,TRUE)</f>
        <v>Q3 2020</v>
      </c>
      <c r="J259" s="2" t="str">
        <f>VLOOKUP(VolumeByClient[[#This Row],[Date]],QuarterDates[],6,TRUE)</f>
        <v>2020 Q3</v>
      </c>
      <c r="K259" s="2" t="str">
        <f>_xlfn.XLOOKUP(VolumeByClient[[#This Row],[Year and Quarter]],QuarterDates[Year/Quarter],QuarterDates[Quarter2])</f>
        <v>Q3</v>
      </c>
      <c r="L259" s="2">
        <f>_xlfn.XLOOKUP(VolumeByClient[[#This Row],[Year and Quarter]],QuarterDates[Year/Quarter],QuarterDates[Year])</f>
        <v>2020</v>
      </c>
    </row>
    <row r="260" spans="1:12" x14ac:dyDescent="0.15">
      <c r="A260" s="3" t="s">
        <v>14</v>
      </c>
      <c r="B260" s="3">
        <v>44104</v>
      </c>
      <c r="C260" s="5">
        <v>252</v>
      </c>
      <c r="D260" s="2">
        <f t="shared" si="4"/>
        <v>7</v>
      </c>
      <c r="E260" s="2" t="str">
        <f>_xlfn.XLOOKUP(VolumeByClient[[#This Row],[CLID]],GEOByClient[Mid],GEOByClient[GEOID])</f>
        <v>GEO1004</v>
      </c>
      <c r="F260" s="2" t="str">
        <f>INDEX(GEOByClient[GEOID],MATCH(VolumeByClient[[#This Row],[CLID]],GEOByClient[Right],0))</f>
        <v>GEO1004</v>
      </c>
      <c r="G260" s="2" t="str">
        <f>VLOOKUP(VolumeByClient[[#This Row],[Index Match Region ID]],GEONames[GEOID]:GEONames[GEONAME],2,FALSE)</f>
        <v>LATAM</v>
      </c>
      <c r="H260" s="2" t="str">
        <f>"Q"&amp;ROUNDUP(MONTH(VolumeByClient[[#This Row],[Date]])/3,0)&amp;" "&amp;YEAR(VolumeByClient[[#This Row],[Date]])</f>
        <v>Q3 2020</v>
      </c>
      <c r="I260" s="2" t="str">
        <f>VLOOKUP(VolumeByClient[[#This Row],[Date]],QuarterDates[],3,TRUE)</f>
        <v>Q3 2020</v>
      </c>
      <c r="J260" s="2" t="str">
        <f>VLOOKUP(VolumeByClient[[#This Row],[Date]],QuarterDates[],6,TRUE)</f>
        <v>2020 Q3</v>
      </c>
      <c r="K260" s="2" t="str">
        <f>_xlfn.XLOOKUP(VolumeByClient[[#This Row],[Year and Quarter]],QuarterDates[Year/Quarter],QuarterDates[Quarter2])</f>
        <v>Q3</v>
      </c>
      <c r="L260" s="2">
        <f>_xlfn.XLOOKUP(VolumeByClient[[#This Row],[Year and Quarter]],QuarterDates[Year/Quarter],QuarterDates[Year])</f>
        <v>2020</v>
      </c>
    </row>
    <row r="261" spans="1:12" x14ac:dyDescent="0.15">
      <c r="A261" s="3" t="s">
        <v>14</v>
      </c>
      <c r="B261" s="3">
        <v>44135</v>
      </c>
      <c r="C261" s="5">
        <v>402</v>
      </c>
      <c r="D261" s="2">
        <f t="shared" si="4"/>
        <v>7</v>
      </c>
      <c r="E261" s="2" t="str">
        <f>_xlfn.XLOOKUP(VolumeByClient[[#This Row],[CLID]],GEOByClient[Mid],GEOByClient[GEOID])</f>
        <v>GEO1004</v>
      </c>
      <c r="F261" s="2" t="str">
        <f>INDEX(GEOByClient[GEOID],MATCH(VolumeByClient[[#This Row],[CLID]],GEOByClient[Right],0))</f>
        <v>GEO1004</v>
      </c>
      <c r="G261" s="2" t="str">
        <f>VLOOKUP(VolumeByClient[[#This Row],[Index Match Region ID]],GEONames[GEOID]:GEONames[GEONAME],2,FALSE)</f>
        <v>LATAM</v>
      </c>
      <c r="H261" s="2" t="str">
        <f>"Q"&amp;ROUNDUP(MONTH(VolumeByClient[[#This Row],[Date]])/3,0)&amp;" "&amp;YEAR(VolumeByClient[[#This Row],[Date]])</f>
        <v>Q4 2020</v>
      </c>
      <c r="I261" s="2" t="str">
        <f>VLOOKUP(VolumeByClient[[#This Row],[Date]],QuarterDates[],3,TRUE)</f>
        <v>Q4 2020</v>
      </c>
      <c r="J261" s="2" t="str">
        <f>VLOOKUP(VolumeByClient[[#This Row],[Date]],QuarterDates[],6,TRUE)</f>
        <v>2020 Q4</v>
      </c>
      <c r="K261" s="2" t="str">
        <f>_xlfn.XLOOKUP(VolumeByClient[[#This Row],[Year and Quarter]],QuarterDates[Year/Quarter],QuarterDates[Quarter2])</f>
        <v>Q4</v>
      </c>
      <c r="L261" s="2">
        <f>_xlfn.XLOOKUP(VolumeByClient[[#This Row],[Year and Quarter]],QuarterDates[Year/Quarter],QuarterDates[Year])</f>
        <v>2020</v>
      </c>
    </row>
    <row r="262" spans="1:12" x14ac:dyDescent="0.15">
      <c r="A262" s="3" t="s">
        <v>14</v>
      </c>
      <c r="B262" s="3">
        <v>44165</v>
      </c>
      <c r="C262" s="5">
        <v>352</v>
      </c>
      <c r="D262" s="2">
        <f t="shared" si="4"/>
        <v>7</v>
      </c>
      <c r="E262" s="2" t="str">
        <f>_xlfn.XLOOKUP(VolumeByClient[[#This Row],[CLID]],GEOByClient[Mid],GEOByClient[GEOID])</f>
        <v>GEO1004</v>
      </c>
      <c r="F262" s="2" t="str">
        <f>INDEX(GEOByClient[GEOID],MATCH(VolumeByClient[[#This Row],[CLID]],GEOByClient[Right],0))</f>
        <v>GEO1004</v>
      </c>
      <c r="G262" s="2" t="str">
        <f>VLOOKUP(VolumeByClient[[#This Row],[Index Match Region ID]],GEONames[GEOID]:GEONames[GEONAME],2,FALSE)</f>
        <v>LATAM</v>
      </c>
      <c r="H262" s="2" t="str">
        <f>"Q"&amp;ROUNDUP(MONTH(VolumeByClient[[#This Row],[Date]])/3,0)&amp;" "&amp;YEAR(VolumeByClient[[#This Row],[Date]])</f>
        <v>Q4 2020</v>
      </c>
      <c r="I262" s="2" t="str">
        <f>VLOOKUP(VolumeByClient[[#This Row],[Date]],QuarterDates[],3,TRUE)</f>
        <v>Q4 2020</v>
      </c>
      <c r="J262" s="2" t="str">
        <f>VLOOKUP(VolumeByClient[[#This Row],[Date]],QuarterDates[],6,TRUE)</f>
        <v>2020 Q4</v>
      </c>
      <c r="K262" s="2" t="str">
        <f>_xlfn.XLOOKUP(VolumeByClient[[#This Row],[Year and Quarter]],QuarterDates[Year/Quarter],QuarterDates[Quarter2])</f>
        <v>Q4</v>
      </c>
      <c r="L262" s="2">
        <f>_xlfn.XLOOKUP(VolumeByClient[[#This Row],[Year and Quarter]],QuarterDates[Year/Quarter],QuarterDates[Year])</f>
        <v>2020</v>
      </c>
    </row>
    <row r="263" spans="1:12" x14ac:dyDescent="0.15">
      <c r="A263" s="3" t="s">
        <v>14</v>
      </c>
      <c r="B263" s="3">
        <v>44196</v>
      </c>
      <c r="C263" s="5">
        <v>457</v>
      </c>
      <c r="D263" s="2">
        <f t="shared" si="4"/>
        <v>7</v>
      </c>
      <c r="E263" s="2" t="str">
        <f>_xlfn.XLOOKUP(VolumeByClient[[#This Row],[CLID]],GEOByClient[Mid],GEOByClient[GEOID])</f>
        <v>GEO1004</v>
      </c>
      <c r="F263" s="2" t="str">
        <f>INDEX(GEOByClient[GEOID],MATCH(VolumeByClient[[#This Row],[CLID]],GEOByClient[Right],0))</f>
        <v>GEO1004</v>
      </c>
      <c r="G263" s="2" t="str">
        <f>VLOOKUP(VolumeByClient[[#This Row],[Index Match Region ID]],GEONames[GEOID]:GEONames[GEONAME],2,FALSE)</f>
        <v>LATAM</v>
      </c>
      <c r="H263" s="2" t="str">
        <f>"Q"&amp;ROUNDUP(MONTH(VolumeByClient[[#This Row],[Date]])/3,0)&amp;" "&amp;YEAR(VolumeByClient[[#This Row],[Date]])</f>
        <v>Q4 2020</v>
      </c>
      <c r="I263" s="2" t="str">
        <f>VLOOKUP(VolumeByClient[[#This Row],[Date]],QuarterDates[],3,TRUE)</f>
        <v>Q4 2020</v>
      </c>
      <c r="J263" s="2" t="str">
        <f>VLOOKUP(VolumeByClient[[#This Row],[Date]],QuarterDates[],6,TRUE)</f>
        <v>2020 Q4</v>
      </c>
      <c r="K263" s="2" t="str">
        <f>_xlfn.XLOOKUP(VolumeByClient[[#This Row],[Year and Quarter]],QuarterDates[Year/Quarter],QuarterDates[Quarter2])</f>
        <v>Q4</v>
      </c>
      <c r="L263" s="2">
        <f>_xlfn.XLOOKUP(VolumeByClient[[#This Row],[Year and Quarter]],QuarterDates[Year/Quarter],QuarterDates[Year])</f>
        <v>2020</v>
      </c>
    </row>
    <row r="264" spans="1:12" x14ac:dyDescent="0.15">
      <c r="A264" s="3" t="s">
        <v>14</v>
      </c>
      <c r="B264" s="3">
        <v>44377</v>
      </c>
      <c r="C264" s="5">
        <v>472</v>
      </c>
      <c r="D264" s="2">
        <f t="shared" si="4"/>
        <v>7</v>
      </c>
      <c r="E264" s="2" t="str">
        <f>_xlfn.XLOOKUP(VolumeByClient[[#This Row],[CLID]],GEOByClient[Mid],GEOByClient[GEOID])</f>
        <v>GEO1004</v>
      </c>
      <c r="F264" s="2" t="str">
        <f>INDEX(GEOByClient[GEOID],MATCH(VolumeByClient[[#This Row],[CLID]],GEOByClient[Right],0))</f>
        <v>GEO1004</v>
      </c>
      <c r="G264" s="2" t="str">
        <f>VLOOKUP(VolumeByClient[[#This Row],[Index Match Region ID]],GEONames[GEOID]:GEONames[GEONAME],2,FALSE)</f>
        <v>LATAM</v>
      </c>
      <c r="H264" s="2" t="str">
        <f>"Q"&amp;ROUNDUP(MONTH(VolumeByClient[[#This Row],[Date]])/3,0)&amp;" "&amp;YEAR(VolumeByClient[[#This Row],[Date]])</f>
        <v>Q2 2021</v>
      </c>
      <c r="I264" s="2" t="str">
        <f>VLOOKUP(VolumeByClient[[#This Row],[Date]],QuarterDates[],3,TRUE)</f>
        <v>Q2 2021</v>
      </c>
      <c r="J264" s="2" t="str">
        <f>VLOOKUP(VolumeByClient[[#This Row],[Date]],QuarterDates[],6,TRUE)</f>
        <v>2021 Q2</v>
      </c>
      <c r="K264" s="2" t="str">
        <f>_xlfn.XLOOKUP(VolumeByClient[[#This Row],[Year and Quarter]],QuarterDates[Year/Quarter],QuarterDates[Quarter2])</f>
        <v>Q2</v>
      </c>
      <c r="L264" s="2">
        <f>_xlfn.XLOOKUP(VolumeByClient[[#This Row],[Year and Quarter]],QuarterDates[Year/Quarter],QuarterDates[Year])</f>
        <v>2021</v>
      </c>
    </row>
    <row r="265" spans="1:12" x14ac:dyDescent="0.15">
      <c r="A265" s="3" t="s">
        <v>14</v>
      </c>
      <c r="B265" s="3">
        <v>44347</v>
      </c>
      <c r="C265" s="5">
        <v>499</v>
      </c>
      <c r="D265" s="2">
        <f t="shared" si="4"/>
        <v>7</v>
      </c>
      <c r="E265" s="2" t="str">
        <f>_xlfn.XLOOKUP(VolumeByClient[[#This Row],[CLID]],GEOByClient[Mid],GEOByClient[GEOID])</f>
        <v>GEO1004</v>
      </c>
      <c r="F265" s="2" t="str">
        <f>INDEX(GEOByClient[GEOID],MATCH(VolumeByClient[[#This Row],[CLID]],GEOByClient[Right],0))</f>
        <v>GEO1004</v>
      </c>
      <c r="G265" s="2" t="str">
        <f>VLOOKUP(VolumeByClient[[#This Row],[Index Match Region ID]],GEONames[GEOID]:GEONames[GEONAME],2,FALSE)</f>
        <v>LATAM</v>
      </c>
      <c r="H265" s="2" t="str">
        <f>"Q"&amp;ROUNDUP(MONTH(VolumeByClient[[#This Row],[Date]])/3,0)&amp;" "&amp;YEAR(VolumeByClient[[#This Row],[Date]])</f>
        <v>Q2 2021</v>
      </c>
      <c r="I265" s="2" t="str">
        <f>VLOOKUP(VolumeByClient[[#This Row],[Date]],QuarterDates[],3,TRUE)</f>
        <v>Q2 2021</v>
      </c>
      <c r="J265" s="2" t="str">
        <f>VLOOKUP(VolumeByClient[[#This Row],[Date]],QuarterDates[],6,TRUE)</f>
        <v>2021 Q2</v>
      </c>
      <c r="K265" s="2" t="str">
        <f>_xlfn.XLOOKUP(VolumeByClient[[#This Row],[Year and Quarter]],QuarterDates[Year/Quarter],QuarterDates[Quarter2])</f>
        <v>Q2</v>
      </c>
      <c r="L265" s="2">
        <f>_xlfn.XLOOKUP(VolumeByClient[[#This Row],[Year and Quarter]],QuarterDates[Year/Quarter],QuarterDates[Year])</f>
        <v>2021</v>
      </c>
    </row>
    <row r="266" spans="1:12" x14ac:dyDescent="0.15">
      <c r="A266" s="3" t="s">
        <v>14</v>
      </c>
      <c r="B266" s="3">
        <v>44316</v>
      </c>
      <c r="C266" s="5">
        <v>665</v>
      </c>
      <c r="D266" s="2">
        <f t="shared" si="4"/>
        <v>7</v>
      </c>
      <c r="E266" s="2" t="str">
        <f>_xlfn.XLOOKUP(VolumeByClient[[#This Row],[CLID]],GEOByClient[Mid],GEOByClient[GEOID])</f>
        <v>GEO1004</v>
      </c>
      <c r="F266" s="2" t="str">
        <f>INDEX(GEOByClient[GEOID],MATCH(VolumeByClient[[#This Row],[CLID]],GEOByClient[Right],0))</f>
        <v>GEO1004</v>
      </c>
      <c r="G266" s="2" t="str">
        <f>VLOOKUP(VolumeByClient[[#This Row],[Index Match Region ID]],GEONames[GEOID]:GEONames[GEONAME],2,FALSE)</f>
        <v>LATAM</v>
      </c>
      <c r="H266" s="2" t="str">
        <f>"Q"&amp;ROUNDUP(MONTH(VolumeByClient[[#This Row],[Date]])/3,0)&amp;" "&amp;YEAR(VolumeByClient[[#This Row],[Date]])</f>
        <v>Q2 2021</v>
      </c>
      <c r="I266" s="2" t="str">
        <f>VLOOKUP(VolumeByClient[[#This Row],[Date]],QuarterDates[],3,TRUE)</f>
        <v>Q2 2021</v>
      </c>
      <c r="J266" s="2" t="str">
        <f>VLOOKUP(VolumeByClient[[#This Row],[Date]],QuarterDates[],6,TRUE)</f>
        <v>2021 Q2</v>
      </c>
      <c r="K266" s="2" t="str">
        <f>_xlfn.XLOOKUP(VolumeByClient[[#This Row],[Year and Quarter]],QuarterDates[Year/Quarter],QuarterDates[Quarter2])</f>
        <v>Q2</v>
      </c>
      <c r="L266" s="2">
        <f>_xlfn.XLOOKUP(VolumeByClient[[#This Row],[Year and Quarter]],QuarterDates[Year/Quarter],QuarterDates[Year])</f>
        <v>2021</v>
      </c>
    </row>
    <row r="267" spans="1:12" x14ac:dyDescent="0.15">
      <c r="A267" s="3" t="s">
        <v>14</v>
      </c>
      <c r="B267" s="3">
        <v>44286</v>
      </c>
      <c r="C267" s="5">
        <v>459</v>
      </c>
      <c r="D267" s="2">
        <f t="shared" si="4"/>
        <v>7</v>
      </c>
      <c r="E267" s="2" t="str">
        <f>_xlfn.XLOOKUP(VolumeByClient[[#This Row],[CLID]],GEOByClient[Mid],GEOByClient[GEOID])</f>
        <v>GEO1004</v>
      </c>
      <c r="F267" s="2" t="str">
        <f>INDEX(GEOByClient[GEOID],MATCH(VolumeByClient[[#This Row],[CLID]],GEOByClient[Right],0))</f>
        <v>GEO1004</v>
      </c>
      <c r="G267" s="2" t="str">
        <f>VLOOKUP(VolumeByClient[[#This Row],[Index Match Region ID]],GEONames[GEOID]:GEONames[GEONAME],2,FALSE)</f>
        <v>LATAM</v>
      </c>
      <c r="H267" s="2" t="str">
        <f>"Q"&amp;ROUNDUP(MONTH(VolumeByClient[[#This Row],[Date]])/3,0)&amp;" "&amp;YEAR(VolumeByClient[[#This Row],[Date]])</f>
        <v>Q1 2021</v>
      </c>
      <c r="I267" s="2" t="str">
        <f>VLOOKUP(VolumeByClient[[#This Row],[Date]],QuarterDates[],3,TRUE)</f>
        <v>Q1 2021</v>
      </c>
      <c r="J267" s="2" t="str">
        <f>VLOOKUP(VolumeByClient[[#This Row],[Date]],QuarterDates[],6,TRUE)</f>
        <v>2021 Q1</v>
      </c>
      <c r="K267" s="2" t="str">
        <f>_xlfn.XLOOKUP(VolumeByClient[[#This Row],[Year and Quarter]],QuarterDates[Year/Quarter],QuarterDates[Quarter2])</f>
        <v>Q1</v>
      </c>
      <c r="L267" s="2">
        <f>_xlfn.XLOOKUP(VolumeByClient[[#This Row],[Year and Quarter]],QuarterDates[Year/Quarter],QuarterDates[Year])</f>
        <v>2021</v>
      </c>
    </row>
    <row r="268" spans="1:12" x14ac:dyDescent="0.15">
      <c r="A268" s="3" t="s">
        <v>14</v>
      </c>
      <c r="B268" s="3">
        <v>44255</v>
      </c>
      <c r="C268" s="5">
        <v>519</v>
      </c>
      <c r="D268" s="2">
        <f t="shared" si="4"/>
        <v>7</v>
      </c>
      <c r="E268" s="2" t="str">
        <f>_xlfn.XLOOKUP(VolumeByClient[[#This Row],[CLID]],GEOByClient[Mid],GEOByClient[GEOID])</f>
        <v>GEO1004</v>
      </c>
      <c r="F268" s="2" t="str">
        <f>INDEX(GEOByClient[GEOID],MATCH(VolumeByClient[[#This Row],[CLID]],GEOByClient[Right],0))</f>
        <v>GEO1004</v>
      </c>
      <c r="G268" s="2" t="str">
        <f>VLOOKUP(VolumeByClient[[#This Row],[Index Match Region ID]],GEONames[GEOID]:GEONames[GEONAME],2,FALSE)</f>
        <v>LATAM</v>
      </c>
      <c r="H268" s="2" t="str">
        <f>"Q"&amp;ROUNDUP(MONTH(VolumeByClient[[#This Row],[Date]])/3,0)&amp;" "&amp;YEAR(VolumeByClient[[#This Row],[Date]])</f>
        <v>Q1 2021</v>
      </c>
      <c r="I268" s="2" t="str">
        <f>VLOOKUP(VolumeByClient[[#This Row],[Date]],QuarterDates[],3,TRUE)</f>
        <v>Q1 2021</v>
      </c>
      <c r="J268" s="2" t="str">
        <f>VLOOKUP(VolumeByClient[[#This Row],[Date]],QuarterDates[],6,TRUE)</f>
        <v>2021 Q1</v>
      </c>
      <c r="K268" s="2" t="str">
        <f>_xlfn.XLOOKUP(VolumeByClient[[#This Row],[Year and Quarter]],QuarterDates[Year/Quarter],QuarterDates[Quarter2])</f>
        <v>Q1</v>
      </c>
      <c r="L268" s="2">
        <f>_xlfn.XLOOKUP(VolumeByClient[[#This Row],[Year and Quarter]],QuarterDates[Year/Quarter],QuarterDates[Year])</f>
        <v>2021</v>
      </c>
    </row>
    <row r="269" spans="1:12" x14ac:dyDescent="0.15">
      <c r="A269" s="3" t="s">
        <v>14</v>
      </c>
      <c r="B269" s="3">
        <v>44227</v>
      </c>
      <c r="C269" s="5">
        <v>358</v>
      </c>
      <c r="D269" s="2">
        <f t="shared" si="4"/>
        <v>7</v>
      </c>
      <c r="E269" s="2" t="str">
        <f>_xlfn.XLOOKUP(VolumeByClient[[#This Row],[CLID]],GEOByClient[Mid],GEOByClient[GEOID])</f>
        <v>GEO1004</v>
      </c>
      <c r="F269" s="2" t="str">
        <f>INDEX(GEOByClient[GEOID],MATCH(VolumeByClient[[#This Row],[CLID]],GEOByClient[Right],0))</f>
        <v>GEO1004</v>
      </c>
      <c r="G269" s="2" t="str">
        <f>VLOOKUP(VolumeByClient[[#This Row],[Index Match Region ID]],GEONames[GEOID]:GEONames[GEONAME],2,FALSE)</f>
        <v>LATAM</v>
      </c>
      <c r="H269" s="2" t="str">
        <f>"Q"&amp;ROUNDUP(MONTH(VolumeByClient[[#This Row],[Date]])/3,0)&amp;" "&amp;YEAR(VolumeByClient[[#This Row],[Date]])</f>
        <v>Q1 2021</v>
      </c>
      <c r="I269" s="2" t="str">
        <f>VLOOKUP(VolumeByClient[[#This Row],[Date]],QuarterDates[],3,TRUE)</f>
        <v>Q1 2021</v>
      </c>
      <c r="J269" s="2" t="str">
        <f>VLOOKUP(VolumeByClient[[#This Row],[Date]],QuarterDates[],6,TRUE)</f>
        <v>2021 Q1</v>
      </c>
      <c r="K269" s="2" t="str">
        <f>_xlfn.XLOOKUP(VolumeByClient[[#This Row],[Year and Quarter]],QuarterDates[Year/Quarter],QuarterDates[Quarter2])</f>
        <v>Q1</v>
      </c>
      <c r="L269" s="2">
        <f>_xlfn.XLOOKUP(VolumeByClient[[#This Row],[Year and Quarter]],QuarterDates[Year/Quarter],QuarterDates[Year])</f>
        <v>2021</v>
      </c>
    </row>
    <row r="270" spans="1:12" x14ac:dyDescent="0.15">
      <c r="A270" s="3" t="s">
        <v>17</v>
      </c>
      <c r="B270" s="3">
        <v>43861</v>
      </c>
      <c r="C270" s="5">
        <v>20394</v>
      </c>
      <c r="D270" s="2">
        <f t="shared" si="4"/>
        <v>7</v>
      </c>
      <c r="E270" s="2" t="str">
        <f>_xlfn.XLOOKUP(VolumeByClient[[#This Row],[CLID]],GEOByClient[Mid],GEOByClient[GEOID])</f>
        <v>GEO1001</v>
      </c>
      <c r="F270" s="2" t="str">
        <f>INDEX(GEOByClient[GEOID],MATCH(VolumeByClient[[#This Row],[CLID]],GEOByClient[Right],0))</f>
        <v>GEO1001</v>
      </c>
      <c r="G270" s="2" t="str">
        <f>VLOOKUP(VolumeByClient[[#This Row],[Index Match Region ID]],GEONames[GEOID]:GEONames[GEONAME],2,FALSE)</f>
        <v>NAM</v>
      </c>
      <c r="H270" s="2" t="str">
        <f>"Q"&amp;ROUNDUP(MONTH(VolumeByClient[[#This Row],[Date]])/3,0)&amp;" "&amp;YEAR(VolumeByClient[[#This Row],[Date]])</f>
        <v>Q1 2020</v>
      </c>
      <c r="I270" s="2" t="str">
        <f>VLOOKUP(VolumeByClient[[#This Row],[Date]],QuarterDates[],3,TRUE)</f>
        <v>Q1 2020</v>
      </c>
      <c r="J270" s="2" t="str">
        <f>VLOOKUP(VolumeByClient[[#This Row],[Date]],QuarterDates[],6,TRUE)</f>
        <v>2020 Q1</v>
      </c>
      <c r="K270" s="2" t="str">
        <f>_xlfn.XLOOKUP(VolumeByClient[[#This Row],[Year and Quarter]],QuarterDates[Year/Quarter],QuarterDates[Quarter2])</f>
        <v>Q1</v>
      </c>
      <c r="L270" s="2">
        <f>_xlfn.XLOOKUP(VolumeByClient[[#This Row],[Year and Quarter]],QuarterDates[Year/Quarter],QuarterDates[Year])</f>
        <v>2020</v>
      </c>
    </row>
    <row r="271" spans="1:12" x14ac:dyDescent="0.15">
      <c r="A271" s="3" t="s">
        <v>17</v>
      </c>
      <c r="B271" s="3">
        <v>43890</v>
      </c>
      <c r="C271" s="5">
        <v>22941</v>
      </c>
      <c r="D271" s="2">
        <f t="shared" si="4"/>
        <v>7</v>
      </c>
      <c r="E271" s="2" t="str">
        <f>_xlfn.XLOOKUP(VolumeByClient[[#This Row],[CLID]],GEOByClient[Mid],GEOByClient[GEOID])</f>
        <v>GEO1001</v>
      </c>
      <c r="F271" s="2" t="str">
        <f>INDEX(GEOByClient[GEOID],MATCH(VolumeByClient[[#This Row],[CLID]],GEOByClient[Right],0))</f>
        <v>GEO1001</v>
      </c>
      <c r="G271" s="2" t="str">
        <f>VLOOKUP(VolumeByClient[[#This Row],[Index Match Region ID]],GEONames[GEOID]:GEONames[GEONAME],2,FALSE)</f>
        <v>NAM</v>
      </c>
      <c r="H271" s="2" t="str">
        <f>"Q"&amp;ROUNDUP(MONTH(VolumeByClient[[#This Row],[Date]])/3,0)&amp;" "&amp;YEAR(VolumeByClient[[#This Row],[Date]])</f>
        <v>Q1 2020</v>
      </c>
      <c r="I271" s="2" t="str">
        <f>VLOOKUP(VolumeByClient[[#This Row],[Date]],QuarterDates[],3,TRUE)</f>
        <v>Q1 2020</v>
      </c>
      <c r="J271" s="2" t="str">
        <f>VLOOKUP(VolumeByClient[[#This Row],[Date]],QuarterDates[],6,TRUE)</f>
        <v>2020 Q1</v>
      </c>
      <c r="K271" s="2" t="str">
        <f>_xlfn.XLOOKUP(VolumeByClient[[#This Row],[Year and Quarter]],QuarterDates[Year/Quarter],QuarterDates[Quarter2])</f>
        <v>Q1</v>
      </c>
      <c r="L271" s="2">
        <f>_xlfn.XLOOKUP(VolumeByClient[[#This Row],[Year and Quarter]],QuarterDates[Year/Quarter],QuarterDates[Year])</f>
        <v>2020</v>
      </c>
    </row>
    <row r="272" spans="1:12" x14ac:dyDescent="0.15">
      <c r="A272" s="3" t="s">
        <v>17</v>
      </c>
      <c r="B272" s="3">
        <v>43921</v>
      </c>
      <c r="C272" s="5">
        <v>25487</v>
      </c>
      <c r="D272" s="2">
        <f t="shared" si="4"/>
        <v>7</v>
      </c>
      <c r="E272" s="2" t="str">
        <f>_xlfn.XLOOKUP(VolumeByClient[[#This Row],[CLID]],GEOByClient[Mid],GEOByClient[GEOID])</f>
        <v>GEO1001</v>
      </c>
      <c r="F272" s="2" t="str">
        <f>INDEX(GEOByClient[GEOID],MATCH(VolumeByClient[[#This Row],[CLID]],GEOByClient[Right],0))</f>
        <v>GEO1001</v>
      </c>
      <c r="G272" s="2" t="str">
        <f>VLOOKUP(VolumeByClient[[#This Row],[Index Match Region ID]],GEONames[GEOID]:GEONames[GEONAME],2,FALSE)</f>
        <v>NAM</v>
      </c>
      <c r="H272" s="2" t="str">
        <f>"Q"&amp;ROUNDUP(MONTH(VolumeByClient[[#This Row],[Date]])/3,0)&amp;" "&amp;YEAR(VolumeByClient[[#This Row],[Date]])</f>
        <v>Q1 2020</v>
      </c>
      <c r="I272" s="2" t="str">
        <f>VLOOKUP(VolumeByClient[[#This Row],[Date]],QuarterDates[],3,TRUE)</f>
        <v>Q1 2020</v>
      </c>
      <c r="J272" s="2" t="str">
        <f>VLOOKUP(VolumeByClient[[#This Row],[Date]],QuarterDates[],6,TRUE)</f>
        <v>2020 Q1</v>
      </c>
      <c r="K272" s="2" t="str">
        <f>_xlfn.XLOOKUP(VolumeByClient[[#This Row],[Year and Quarter]],QuarterDates[Year/Quarter],QuarterDates[Quarter2])</f>
        <v>Q1</v>
      </c>
      <c r="L272" s="2">
        <f>_xlfn.XLOOKUP(VolumeByClient[[#This Row],[Year and Quarter]],QuarterDates[Year/Quarter],QuarterDates[Year])</f>
        <v>2020</v>
      </c>
    </row>
    <row r="273" spans="1:12" x14ac:dyDescent="0.15">
      <c r="A273" s="3" t="s">
        <v>17</v>
      </c>
      <c r="B273" s="3">
        <v>43951</v>
      </c>
      <c r="C273" s="5">
        <v>30586</v>
      </c>
      <c r="D273" s="2">
        <f t="shared" si="4"/>
        <v>7</v>
      </c>
      <c r="E273" s="2" t="str">
        <f>_xlfn.XLOOKUP(VolumeByClient[[#This Row],[CLID]],GEOByClient[Mid],GEOByClient[GEOID])</f>
        <v>GEO1001</v>
      </c>
      <c r="F273" s="2" t="str">
        <f>INDEX(GEOByClient[GEOID],MATCH(VolumeByClient[[#This Row],[CLID]],GEOByClient[Right],0))</f>
        <v>GEO1001</v>
      </c>
      <c r="G273" s="2" t="str">
        <f>VLOOKUP(VolumeByClient[[#This Row],[Index Match Region ID]],GEONames[GEOID]:GEONames[GEONAME],2,FALSE)</f>
        <v>NAM</v>
      </c>
      <c r="H273" s="2" t="str">
        <f>"Q"&amp;ROUNDUP(MONTH(VolumeByClient[[#This Row],[Date]])/3,0)&amp;" "&amp;YEAR(VolumeByClient[[#This Row],[Date]])</f>
        <v>Q2 2020</v>
      </c>
      <c r="I273" s="2" t="str">
        <f>VLOOKUP(VolumeByClient[[#This Row],[Date]],QuarterDates[],3,TRUE)</f>
        <v>Q2 2020</v>
      </c>
      <c r="J273" s="2" t="str">
        <f>VLOOKUP(VolumeByClient[[#This Row],[Date]],QuarterDates[],6,TRUE)</f>
        <v>2020 Q2</v>
      </c>
      <c r="K273" s="2" t="str">
        <f>_xlfn.XLOOKUP(VolumeByClient[[#This Row],[Year and Quarter]],QuarterDates[Year/Quarter],QuarterDates[Quarter2])</f>
        <v>Q2</v>
      </c>
      <c r="L273" s="2">
        <f>_xlfn.XLOOKUP(VolumeByClient[[#This Row],[Year and Quarter]],QuarterDates[Year/Quarter],QuarterDates[Year])</f>
        <v>2020</v>
      </c>
    </row>
    <row r="274" spans="1:12" x14ac:dyDescent="0.15">
      <c r="A274" s="3" t="s">
        <v>17</v>
      </c>
      <c r="B274" s="3">
        <v>43982</v>
      </c>
      <c r="C274" s="5">
        <v>28040</v>
      </c>
      <c r="D274" s="2">
        <f t="shared" si="4"/>
        <v>7</v>
      </c>
      <c r="E274" s="2" t="str">
        <f>_xlfn.XLOOKUP(VolumeByClient[[#This Row],[CLID]],GEOByClient[Mid],GEOByClient[GEOID])</f>
        <v>GEO1001</v>
      </c>
      <c r="F274" s="2" t="str">
        <f>INDEX(GEOByClient[GEOID],MATCH(VolumeByClient[[#This Row],[CLID]],GEOByClient[Right],0))</f>
        <v>GEO1001</v>
      </c>
      <c r="G274" s="2" t="str">
        <f>VLOOKUP(VolumeByClient[[#This Row],[Index Match Region ID]],GEONames[GEOID]:GEONames[GEONAME],2,FALSE)</f>
        <v>NAM</v>
      </c>
      <c r="H274" s="2" t="str">
        <f>"Q"&amp;ROUNDUP(MONTH(VolumeByClient[[#This Row],[Date]])/3,0)&amp;" "&amp;YEAR(VolumeByClient[[#This Row],[Date]])</f>
        <v>Q2 2020</v>
      </c>
      <c r="I274" s="2" t="str">
        <f>VLOOKUP(VolumeByClient[[#This Row],[Date]],QuarterDates[],3,TRUE)</f>
        <v>Q2 2020</v>
      </c>
      <c r="J274" s="2" t="str">
        <f>VLOOKUP(VolumeByClient[[#This Row],[Date]],QuarterDates[],6,TRUE)</f>
        <v>2020 Q2</v>
      </c>
      <c r="K274" s="2" t="str">
        <f>_xlfn.XLOOKUP(VolumeByClient[[#This Row],[Year and Quarter]],QuarterDates[Year/Quarter],QuarterDates[Quarter2])</f>
        <v>Q2</v>
      </c>
      <c r="L274" s="2">
        <f>_xlfn.XLOOKUP(VolumeByClient[[#This Row],[Year and Quarter]],QuarterDates[Year/Quarter],QuarterDates[Year])</f>
        <v>2020</v>
      </c>
    </row>
    <row r="275" spans="1:12" x14ac:dyDescent="0.15">
      <c r="A275" s="3" t="s">
        <v>17</v>
      </c>
      <c r="B275" s="3">
        <v>44012</v>
      </c>
      <c r="C275" s="5">
        <v>20393</v>
      </c>
      <c r="D275" s="2">
        <f t="shared" si="4"/>
        <v>7</v>
      </c>
      <c r="E275" s="2" t="str">
        <f>_xlfn.XLOOKUP(VolumeByClient[[#This Row],[CLID]],GEOByClient[Mid],GEOByClient[GEOID])</f>
        <v>GEO1001</v>
      </c>
      <c r="F275" s="2" t="str">
        <f>INDEX(GEOByClient[GEOID],MATCH(VolumeByClient[[#This Row],[CLID]],GEOByClient[Right],0))</f>
        <v>GEO1001</v>
      </c>
      <c r="G275" s="2" t="str">
        <f>VLOOKUP(VolumeByClient[[#This Row],[Index Match Region ID]],GEONames[GEOID]:GEONames[GEONAME],2,FALSE)</f>
        <v>NAM</v>
      </c>
      <c r="H275" s="2" t="str">
        <f>"Q"&amp;ROUNDUP(MONTH(VolumeByClient[[#This Row],[Date]])/3,0)&amp;" "&amp;YEAR(VolumeByClient[[#This Row],[Date]])</f>
        <v>Q2 2020</v>
      </c>
      <c r="I275" s="2" t="str">
        <f>VLOOKUP(VolumeByClient[[#This Row],[Date]],QuarterDates[],3,TRUE)</f>
        <v>Q2 2020</v>
      </c>
      <c r="J275" s="2" t="str">
        <f>VLOOKUP(VolumeByClient[[#This Row],[Date]],QuarterDates[],6,TRUE)</f>
        <v>2020 Q2</v>
      </c>
      <c r="K275" s="2" t="str">
        <f>_xlfn.XLOOKUP(VolumeByClient[[#This Row],[Year and Quarter]],QuarterDates[Year/Quarter],QuarterDates[Quarter2])</f>
        <v>Q2</v>
      </c>
      <c r="L275" s="2">
        <f>_xlfn.XLOOKUP(VolumeByClient[[#This Row],[Year and Quarter]],QuarterDates[Year/Quarter],QuarterDates[Year])</f>
        <v>2020</v>
      </c>
    </row>
    <row r="276" spans="1:12" x14ac:dyDescent="0.15">
      <c r="A276" s="3" t="s">
        <v>17</v>
      </c>
      <c r="B276" s="3">
        <v>44043</v>
      </c>
      <c r="C276" s="5">
        <v>17841</v>
      </c>
      <c r="D276" s="2">
        <f t="shared" si="4"/>
        <v>7</v>
      </c>
      <c r="E276" s="2" t="str">
        <f>_xlfn.XLOOKUP(VolumeByClient[[#This Row],[CLID]],GEOByClient[Mid],GEOByClient[GEOID])</f>
        <v>GEO1001</v>
      </c>
      <c r="F276" s="2" t="str">
        <f>INDEX(GEOByClient[GEOID],MATCH(VolumeByClient[[#This Row],[CLID]],GEOByClient[Right],0))</f>
        <v>GEO1001</v>
      </c>
      <c r="G276" s="2" t="str">
        <f>VLOOKUP(VolumeByClient[[#This Row],[Index Match Region ID]],GEONames[GEOID]:GEONames[GEONAME],2,FALSE)</f>
        <v>NAM</v>
      </c>
      <c r="H276" s="2" t="str">
        <f>"Q"&amp;ROUNDUP(MONTH(VolumeByClient[[#This Row],[Date]])/3,0)&amp;" "&amp;YEAR(VolumeByClient[[#This Row],[Date]])</f>
        <v>Q3 2020</v>
      </c>
      <c r="I276" s="2" t="str">
        <f>VLOOKUP(VolumeByClient[[#This Row],[Date]],QuarterDates[],3,TRUE)</f>
        <v>Q3 2020</v>
      </c>
      <c r="J276" s="2" t="str">
        <f>VLOOKUP(VolumeByClient[[#This Row],[Date]],QuarterDates[],6,TRUE)</f>
        <v>2020 Q3</v>
      </c>
      <c r="K276" s="2" t="str">
        <f>_xlfn.XLOOKUP(VolumeByClient[[#This Row],[Year and Quarter]],QuarterDates[Year/Quarter],QuarterDates[Quarter2])</f>
        <v>Q3</v>
      </c>
      <c r="L276" s="2">
        <f>_xlfn.XLOOKUP(VolumeByClient[[#This Row],[Year and Quarter]],QuarterDates[Year/Quarter],QuarterDates[Year])</f>
        <v>2020</v>
      </c>
    </row>
    <row r="277" spans="1:12" x14ac:dyDescent="0.15">
      <c r="A277" s="3" t="s">
        <v>17</v>
      </c>
      <c r="B277" s="3">
        <v>44074</v>
      </c>
      <c r="C277" s="5">
        <v>15298</v>
      </c>
      <c r="D277" s="2">
        <f t="shared" si="4"/>
        <v>7</v>
      </c>
      <c r="E277" s="2" t="str">
        <f>_xlfn.XLOOKUP(VolumeByClient[[#This Row],[CLID]],GEOByClient[Mid],GEOByClient[GEOID])</f>
        <v>GEO1001</v>
      </c>
      <c r="F277" s="2" t="str">
        <f>INDEX(GEOByClient[GEOID],MATCH(VolumeByClient[[#This Row],[CLID]],GEOByClient[Right],0))</f>
        <v>GEO1001</v>
      </c>
      <c r="G277" s="2" t="str">
        <f>VLOOKUP(VolumeByClient[[#This Row],[Index Match Region ID]],GEONames[GEOID]:GEONames[GEONAME],2,FALSE)</f>
        <v>NAM</v>
      </c>
      <c r="H277" s="2" t="str">
        <f>"Q"&amp;ROUNDUP(MONTH(VolumeByClient[[#This Row],[Date]])/3,0)&amp;" "&amp;YEAR(VolumeByClient[[#This Row],[Date]])</f>
        <v>Q3 2020</v>
      </c>
      <c r="I277" s="2" t="str">
        <f>VLOOKUP(VolumeByClient[[#This Row],[Date]],QuarterDates[],3,TRUE)</f>
        <v>Q3 2020</v>
      </c>
      <c r="J277" s="2" t="str">
        <f>VLOOKUP(VolumeByClient[[#This Row],[Date]],QuarterDates[],6,TRUE)</f>
        <v>2020 Q3</v>
      </c>
      <c r="K277" s="2" t="str">
        <f>_xlfn.XLOOKUP(VolumeByClient[[#This Row],[Year and Quarter]],QuarterDates[Year/Quarter],QuarterDates[Quarter2])</f>
        <v>Q3</v>
      </c>
      <c r="L277" s="2">
        <f>_xlfn.XLOOKUP(VolumeByClient[[#This Row],[Year and Quarter]],QuarterDates[Year/Quarter],QuarterDates[Year])</f>
        <v>2020</v>
      </c>
    </row>
    <row r="278" spans="1:12" x14ac:dyDescent="0.15">
      <c r="A278" s="3" t="s">
        <v>17</v>
      </c>
      <c r="B278" s="3">
        <v>44104</v>
      </c>
      <c r="C278" s="5">
        <v>15295</v>
      </c>
      <c r="D278" s="2">
        <f t="shared" si="4"/>
        <v>7</v>
      </c>
      <c r="E278" s="2" t="str">
        <f>_xlfn.XLOOKUP(VolumeByClient[[#This Row],[CLID]],GEOByClient[Mid],GEOByClient[GEOID])</f>
        <v>GEO1001</v>
      </c>
      <c r="F278" s="2" t="str">
        <f>INDEX(GEOByClient[GEOID],MATCH(VolumeByClient[[#This Row],[CLID]],GEOByClient[Right],0))</f>
        <v>GEO1001</v>
      </c>
      <c r="G278" s="2" t="str">
        <f>VLOOKUP(VolumeByClient[[#This Row],[Index Match Region ID]],GEONames[GEOID]:GEONames[GEONAME],2,FALSE)</f>
        <v>NAM</v>
      </c>
      <c r="H278" s="2" t="str">
        <f>"Q"&amp;ROUNDUP(MONTH(VolumeByClient[[#This Row],[Date]])/3,0)&amp;" "&amp;YEAR(VolumeByClient[[#This Row],[Date]])</f>
        <v>Q3 2020</v>
      </c>
      <c r="I278" s="2" t="str">
        <f>VLOOKUP(VolumeByClient[[#This Row],[Date]],QuarterDates[],3,TRUE)</f>
        <v>Q3 2020</v>
      </c>
      <c r="J278" s="2" t="str">
        <f>VLOOKUP(VolumeByClient[[#This Row],[Date]],QuarterDates[],6,TRUE)</f>
        <v>2020 Q3</v>
      </c>
      <c r="K278" s="2" t="str">
        <f>_xlfn.XLOOKUP(VolumeByClient[[#This Row],[Year and Quarter]],QuarterDates[Year/Quarter],QuarterDates[Quarter2])</f>
        <v>Q3</v>
      </c>
      <c r="L278" s="2">
        <f>_xlfn.XLOOKUP(VolumeByClient[[#This Row],[Year and Quarter]],QuarterDates[Year/Quarter],QuarterDates[Year])</f>
        <v>2020</v>
      </c>
    </row>
    <row r="279" spans="1:12" x14ac:dyDescent="0.15">
      <c r="A279" s="3" t="s">
        <v>17</v>
      </c>
      <c r="B279" s="3">
        <v>44135</v>
      </c>
      <c r="C279" s="5">
        <v>17846</v>
      </c>
      <c r="D279" s="2">
        <f t="shared" si="4"/>
        <v>7</v>
      </c>
      <c r="E279" s="2" t="str">
        <f>_xlfn.XLOOKUP(VolumeByClient[[#This Row],[CLID]],GEOByClient[Mid],GEOByClient[GEOID])</f>
        <v>GEO1001</v>
      </c>
      <c r="F279" s="2" t="str">
        <f>INDEX(GEOByClient[GEOID],MATCH(VolumeByClient[[#This Row],[CLID]],GEOByClient[Right],0))</f>
        <v>GEO1001</v>
      </c>
      <c r="G279" s="2" t="str">
        <f>VLOOKUP(VolumeByClient[[#This Row],[Index Match Region ID]],GEONames[GEOID]:GEONames[GEONAME],2,FALSE)</f>
        <v>NAM</v>
      </c>
      <c r="H279" s="2" t="str">
        <f>"Q"&amp;ROUNDUP(MONTH(VolumeByClient[[#This Row],[Date]])/3,0)&amp;" "&amp;YEAR(VolumeByClient[[#This Row],[Date]])</f>
        <v>Q4 2020</v>
      </c>
      <c r="I279" s="2" t="str">
        <f>VLOOKUP(VolumeByClient[[#This Row],[Date]],QuarterDates[],3,TRUE)</f>
        <v>Q4 2020</v>
      </c>
      <c r="J279" s="2" t="str">
        <f>VLOOKUP(VolumeByClient[[#This Row],[Date]],QuarterDates[],6,TRUE)</f>
        <v>2020 Q4</v>
      </c>
      <c r="K279" s="2" t="str">
        <f>_xlfn.XLOOKUP(VolumeByClient[[#This Row],[Year and Quarter]],QuarterDates[Year/Quarter],QuarterDates[Quarter2])</f>
        <v>Q4</v>
      </c>
      <c r="L279" s="2">
        <f>_xlfn.XLOOKUP(VolumeByClient[[#This Row],[Year and Quarter]],QuarterDates[Year/Quarter],QuarterDates[Year])</f>
        <v>2020</v>
      </c>
    </row>
    <row r="280" spans="1:12" x14ac:dyDescent="0.15">
      <c r="A280" s="3" t="s">
        <v>17</v>
      </c>
      <c r="B280" s="3">
        <v>44165</v>
      </c>
      <c r="C280" s="5">
        <v>20388</v>
      </c>
      <c r="D280" s="2">
        <f t="shared" si="4"/>
        <v>7</v>
      </c>
      <c r="E280" s="2" t="str">
        <f>_xlfn.XLOOKUP(VolumeByClient[[#This Row],[CLID]],GEOByClient[Mid],GEOByClient[GEOID])</f>
        <v>GEO1001</v>
      </c>
      <c r="F280" s="2" t="str">
        <f>INDEX(GEOByClient[GEOID],MATCH(VolumeByClient[[#This Row],[CLID]],GEOByClient[Right],0))</f>
        <v>GEO1001</v>
      </c>
      <c r="G280" s="2" t="str">
        <f>VLOOKUP(VolumeByClient[[#This Row],[Index Match Region ID]],GEONames[GEOID]:GEONames[GEONAME],2,FALSE)</f>
        <v>NAM</v>
      </c>
      <c r="H280" s="2" t="str">
        <f>"Q"&amp;ROUNDUP(MONTH(VolumeByClient[[#This Row],[Date]])/3,0)&amp;" "&amp;YEAR(VolumeByClient[[#This Row],[Date]])</f>
        <v>Q4 2020</v>
      </c>
      <c r="I280" s="2" t="str">
        <f>VLOOKUP(VolumeByClient[[#This Row],[Date]],QuarterDates[],3,TRUE)</f>
        <v>Q4 2020</v>
      </c>
      <c r="J280" s="2" t="str">
        <f>VLOOKUP(VolumeByClient[[#This Row],[Date]],QuarterDates[],6,TRUE)</f>
        <v>2020 Q4</v>
      </c>
      <c r="K280" s="2" t="str">
        <f>_xlfn.XLOOKUP(VolumeByClient[[#This Row],[Year and Quarter]],QuarterDates[Year/Quarter],QuarterDates[Quarter2])</f>
        <v>Q4</v>
      </c>
      <c r="L280" s="2">
        <f>_xlfn.XLOOKUP(VolumeByClient[[#This Row],[Year and Quarter]],QuarterDates[Year/Quarter],QuarterDates[Year])</f>
        <v>2020</v>
      </c>
    </row>
    <row r="281" spans="1:12" x14ac:dyDescent="0.15">
      <c r="A281" s="3" t="s">
        <v>17</v>
      </c>
      <c r="B281" s="3">
        <v>44196</v>
      </c>
      <c r="C281" s="5">
        <v>20391</v>
      </c>
      <c r="D281" s="2">
        <f t="shared" si="4"/>
        <v>7</v>
      </c>
      <c r="E281" s="2" t="str">
        <f>_xlfn.XLOOKUP(VolumeByClient[[#This Row],[CLID]],GEOByClient[Mid],GEOByClient[GEOID])</f>
        <v>GEO1001</v>
      </c>
      <c r="F281" s="2" t="str">
        <f>INDEX(GEOByClient[GEOID],MATCH(VolumeByClient[[#This Row],[CLID]],GEOByClient[Right],0))</f>
        <v>GEO1001</v>
      </c>
      <c r="G281" s="2" t="str">
        <f>VLOOKUP(VolumeByClient[[#This Row],[Index Match Region ID]],GEONames[GEOID]:GEONames[GEONAME],2,FALSE)</f>
        <v>NAM</v>
      </c>
      <c r="H281" s="2" t="str">
        <f>"Q"&amp;ROUNDUP(MONTH(VolumeByClient[[#This Row],[Date]])/3,0)&amp;" "&amp;YEAR(VolumeByClient[[#This Row],[Date]])</f>
        <v>Q4 2020</v>
      </c>
      <c r="I281" s="2" t="str">
        <f>VLOOKUP(VolumeByClient[[#This Row],[Date]],QuarterDates[],3,TRUE)</f>
        <v>Q4 2020</v>
      </c>
      <c r="J281" s="2" t="str">
        <f>VLOOKUP(VolumeByClient[[#This Row],[Date]],QuarterDates[],6,TRUE)</f>
        <v>2020 Q4</v>
      </c>
      <c r="K281" s="2" t="str">
        <f>_xlfn.XLOOKUP(VolumeByClient[[#This Row],[Year and Quarter]],QuarterDates[Year/Quarter],QuarterDates[Quarter2])</f>
        <v>Q4</v>
      </c>
      <c r="L281" s="2">
        <f>_xlfn.XLOOKUP(VolumeByClient[[#This Row],[Year and Quarter]],QuarterDates[Year/Quarter],QuarterDates[Year])</f>
        <v>2020</v>
      </c>
    </row>
    <row r="282" spans="1:12" x14ac:dyDescent="0.15">
      <c r="A282" s="3" t="s">
        <v>17</v>
      </c>
      <c r="B282" s="3">
        <v>44377</v>
      </c>
      <c r="C282" s="5">
        <v>20289</v>
      </c>
      <c r="D282" s="2">
        <f t="shared" si="4"/>
        <v>7</v>
      </c>
      <c r="E282" s="2" t="str">
        <f>_xlfn.XLOOKUP(VolumeByClient[[#This Row],[CLID]],GEOByClient[Mid],GEOByClient[GEOID])</f>
        <v>GEO1001</v>
      </c>
      <c r="F282" s="2" t="str">
        <f>INDEX(GEOByClient[GEOID],MATCH(VolumeByClient[[#This Row],[CLID]],GEOByClient[Right],0))</f>
        <v>GEO1001</v>
      </c>
      <c r="G282" s="2" t="str">
        <f>VLOOKUP(VolumeByClient[[#This Row],[Index Match Region ID]],GEONames[GEOID]:GEONames[GEONAME],2,FALSE)</f>
        <v>NAM</v>
      </c>
      <c r="H282" s="2" t="str">
        <f>"Q"&amp;ROUNDUP(MONTH(VolumeByClient[[#This Row],[Date]])/3,0)&amp;" "&amp;YEAR(VolumeByClient[[#This Row],[Date]])</f>
        <v>Q2 2021</v>
      </c>
      <c r="I282" s="2" t="str">
        <f>VLOOKUP(VolumeByClient[[#This Row],[Date]],QuarterDates[],3,TRUE)</f>
        <v>Q2 2021</v>
      </c>
      <c r="J282" s="2" t="str">
        <f>VLOOKUP(VolumeByClient[[#This Row],[Date]],QuarterDates[],6,TRUE)</f>
        <v>2021 Q2</v>
      </c>
      <c r="K282" s="2" t="str">
        <f>_xlfn.XLOOKUP(VolumeByClient[[#This Row],[Year and Quarter]],QuarterDates[Year/Quarter],QuarterDates[Quarter2])</f>
        <v>Q2</v>
      </c>
      <c r="L282" s="2">
        <f>_xlfn.XLOOKUP(VolumeByClient[[#This Row],[Year and Quarter]],QuarterDates[Year/Quarter],QuarterDates[Year])</f>
        <v>2021</v>
      </c>
    </row>
    <row r="283" spans="1:12" x14ac:dyDescent="0.15">
      <c r="A283" s="3" t="s">
        <v>17</v>
      </c>
      <c r="B283" s="3">
        <v>44347</v>
      </c>
      <c r="C283" s="5">
        <v>29437</v>
      </c>
      <c r="D283" s="2">
        <f t="shared" si="4"/>
        <v>7</v>
      </c>
      <c r="E283" s="2" t="str">
        <f>_xlfn.XLOOKUP(VolumeByClient[[#This Row],[CLID]],GEOByClient[Mid],GEOByClient[GEOID])</f>
        <v>GEO1001</v>
      </c>
      <c r="F283" s="2" t="str">
        <f>INDEX(GEOByClient[GEOID],MATCH(VolumeByClient[[#This Row],[CLID]],GEOByClient[Right],0))</f>
        <v>GEO1001</v>
      </c>
      <c r="G283" s="2" t="str">
        <f>VLOOKUP(VolumeByClient[[#This Row],[Index Match Region ID]],GEONames[GEOID]:GEONames[GEONAME],2,FALSE)</f>
        <v>NAM</v>
      </c>
      <c r="H283" s="2" t="str">
        <f>"Q"&amp;ROUNDUP(MONTH(VolumeByClient[[#This Row],[Date]])/3,0)&amp;" "&amp;YEAR(VolumeByClient[[#This Row],[Date]])</f>
        <v>Q2 2021</v>
      </c>
      <c r="I283" s="2" t="str">
        <f>VLOOKUP(VolumeByClient[[#This Row],[Date]],QuarterDates[],3,TRUE)</f>
        <v>Q2 2021</v>
      </c>
      <c r="J283" s="2" t="str">
        <f>VLOOKUP(VolumeByClient[[#This Row],[Date]],QuarterDates[],6,TRUE)</f>
        <v>2021 Q2</v>
      </c>
      <c r="K283" s="2" t="str">
        <f>_xlfn.XLOOKUP(VolumeByClient[[#This Row],[Year and Quarter]],QuarterDates[Year/Quarter],QuarterDates[Quarter2])</f>
        <v>Q2</v>
      </c>
      <c r="L283" s="2">
        <f>_xlfn.XLOOKUP(VolumeByClient[[#This Row],[Year and Quarter]],QuarterDates[Year/Quarter],QuarterDates[Year])</f>
        <v>2021</v>
      </c>
    </row>
    <row r="284" spans="1:12" x14ac:dyDescent="0.15">
      <c r="A284" s="3" t="s">
        <v>17</v>
      </c>
      <c r="B284" s="3">
        <v>44316</v>
      </c>
      <c r="C284" s="5">
        <v>32113</v>
      </c>
      <c r="D284" s="2">
        <f t="shared" si="4"/>
        <v>7</v>
      </c>
      <c r="E284" s="2" t="str">
        <f>_xlfn.XLOOKUP(VolumeByClient[[#This Row],[CLID]],GEOByClient[Mid],GEOByClient[GEOID])</f>
        <v>GEO1001</v>
      </c>
      <c r="F284" s="2" t="str">
        <f>INDEX(GEOByClient[GEOID],MATCH(VolumeByClient[[#This Row],[CLID]],GEOByClient[Right],0))</f>
        <v>GEO1001</v>
      </c>
      <c r="G284" s="2" t="str">
        <f>VLOOKUP(VolumeByClient[[#This Row],[Index Match Region ID]],GEONames[GEOID]:GEONames[GEONAME],2,FALSE)</f>
        <v>NAM</v>
      </c>
      <c r="H284" s="2" t="str">
        <f>"Q"&amp;ROUNDUP(MONTH(VolumeByClient[[#This Row],[Date]])/3,0)&amp;" "&amp;YEAR(VolumeByClient[[#This Row],[Date]])</f>
        <v>Q2 2021</v>
      </c>
      <c r="I284" s="2" t="str">
        <f>VLOOKUP(VolumeByClient[[#This Row],[Date]],QuarterDates[],3,TRUE)</f>
        <v>Q2 2021</v>
      </c>
      <c r="J284" s="2" t="str">
        <f>VLOOKUP(VolumeByClient[[#This Row],[Date]],QuarterDates[],6,TRUE)</f>
        <v>2021 Q2</v>
      </c>
      <c r="K284" s="2" t="str">
        <f>_xlfn.XLOOKUP(VolumeByClient[[#This Row],[Year and Quarter]],QuarterDates[Year/Quarter],QuarterDates[Quarter2])</f>
        <v>Q2</v>
      </c>
      <c r="L284" s="2">
        <f>_xlfn.XLOOKUP(VolumeByClient[[#This Row],[Year and Quarter]],QuarterDates[Year/Quarter],QuarterDates[Year])</f>
        <v>2021</v>
      </c>
    </row>
    <row r="285" spans="1:12" x14ac:dyDescent="0.15">
      <c r="A285" s="3" t="s">
        <v>17</v>
      </c>
      <c r="B285" s="3">
        <v>44286</v>
      </c>
      <c r="C285" s="5">
        <v>26762</v>
      </c>
      <c r="D285" s="2">
        <f t="shared" si="4"/>
        <v>7</v>
      </c>
      <c r="E285" s="2" t="str">
        <f>_xlfn.XLOOKUP(VolumeByClient[[#This Row],[CLID]],GEOByClient[Mid],GEOByClient[GEOID])</f>
        <v>GEO1001</v>
      </c>
      <c r="F285" s="2" t="str">
        <f>INDEX(GEOByClient[GEOID],MATCH(VolumeByClient[[#This Row],[CLID]],GEOByClient[Right],0))</f>
        <v>GEO1001</v>
      </c>
      <c r="G285" s="2" t="str">
        <f>VLOOKUP(VolumeByClient[[#This Row],[Index Match Region ID]],GEONames[GEOID]:GEONames[GEONAME],2,FALSE)</f>
        <v>NAM</v>
      </c>
      <c r="H285" s="2" t="str">
        <f>"Q"&amp;ROUNDUP(MONTH(VolumeByClient[[#This Row],[Date]])/3,0)&amp;" "&amp;YEAR(VolumeByClient[[#This Row],[Date]])</f>
        <v>Q1 2021</v>
      </c>
      <c r="I285" s="2" t="str">
        <f>VLOOKUP(VolumeByClient[[#This Row],[Date]],QuarterDates[],3,TRUE)</f>
        <v>Q1 2021</v>
      </c>
      <c r="J285" s="2" t="str">
        <f>VLOOKUP(VolumeByClient[[#This Row],[Date]],QuarterDates[],6,TRUE)</f>
        <v>2021 Q1</v>
      </c>
      <c r="K285" s="2" t="str">
        <f>_xlfn.XLOOKUP(VolumeByClient[[#This Row],[Year and Quarter]],QuarterDates[Year/Quarter],QuarterDates[Quarter2])</f>
        <v>Q1</v>
      </c>
      <c r="L285" s="2">
        <f>_xlfn.XLOOKUP(VolumeByClient[[#This Row],[Year and Quarter]],QuarterDates[Year/Quarter],QuarterDates[Year])</f>
        <v>2021</v>
      </c>
    </row>
    <row r="286" spans="1:12" x14ac:dyDescent="0.15">
      <c r="A286" s="3" t="s">
        <v>17</v>
      </c>
      <c r="B286" s="3">
        <v>44255</v>
      </c>
      <c r="C286" s="5">
        <v>22713</v>
      </c>
      <c r="D286" s="2">
        <f t="shared" si="4"/>
        <v>7</v>
      </c>
      <c r="E286" s="2" t="str">
        <f>_xlfn.XLOOKUP(VolumeByClient[[#This Row],[CLID]],GEOByClient[Mid],GEOByClient[GEOID])</f>
        <v>GEO1001</v>
      </c>
      <c r="F286" s="2" t="str">
        <f>INDEX(GEOByClient[GEOID],MATCH(VolumeByClient[[#This Row],[CLID]],GEOByClient[Right],0))</f>
        <v>GEO1001</v>
      </c>
      <c r="G286" s="2" t="str">
        <f>VLOOKUP(VolumeByClient[[#This Row],[Index Match Region ID]],GEONames[GEOID]:GEONames[GEONAME],2,FALSE)</f>
        <v>NAM</v>
      </c>
      <c r="H286" s="2" t="str">
        <f>"Q"&amp;ROUNDUP(MONTH(VolumeByClient[[#This Row],[Date]])/3,0)&amp;" "&amp;YEAR(VolumeByClient[[#This Row],[Date]])</f>
        <v>Q1 2021</v>
      </c>
      <c r="I286" s="2" t="str">
        <f>VLOOKUP(VolumeByClient[[#This Row],[Date]],QuarterDates[],3,TRUE)</f>
        <v>Q1 2021</v>
      </c>
      <c r="J286" s="2" t="str">
        <f>VLOOKUP(VolumeByClient[[#This Row],[Date]],QuarterDates[],6,TRUE)</f>
        <v>2021 Q1</v>
      </c>
      <c r="K286" s="2" t="str">
        <f>_xlfn.XLOOKUP(VolumeByClient[[#This Row],[Year and Quarter]],QuarterDates[Year/Quarter],QuarterDates[Quarter2])</f>
        <v>Q1</v>
      </c>
      <c r="L286" s="2">
        <f>_xlfn.XLOOKUP(VolumeByClient[[#This Row],[Year and Quarter]],QuarterDates[Year/Quarter],QuarterDates[Year])</f>
        <v>2021</v>
      </c>
    </row>
    <row r="287" spans="1:12" x14ac:dyDescent="0.15">
      <c r="A287" s="3" t="s">
        <v>17</v>
      </c>
      <c r="B287" s="3">
        <v>44227</v>
      </c>
      <c r="C287" s="5">
        <v>20286</v>
      </c>
      <c r="D287" s="2">
        <f t="shared" si="4"/>
        <v>7</v>
      </c>
      <c r="E287" s="2" t="str">
        <f>_xlfn.XLOOKUP(VolumeByClient[[#This Row],[CLID]],GEOByClient[Mid],GEOByClient[GEOID])</f>
        <v>GEO1001</v>
      </c>
      <c r="F287" s="2" t="str">
        <f>INDEX(GEOByClient[GEOID],MATCH(VolumeByClient[[#This Row],[CLID]],GEOByClient[Right],0))</f>
        <v>GEO1001</v>
      </c>
      <c r="G287" s="2" t="str">
        <f>VLOOKUP(VolumeByClient[[#This Row],[Index Match Region ID]],GEONames[GEOID]:GEONames[GEONAME],2,FALSE)</f>
        <v>NAM</v>
      </c>
      <c r="H287" s="2" t="str">
        <f>"Q"&amp;ROUNDUP(MONTH(VolumeByClient[[#This Row],[Date]])/3,0)&amp;" "&amp;YEAR(VolumeByClient[[#This Row],[Date]])</f>
        <v>Q1 2021</v>
      </c>
      <c r="I287" s="2" t="str">
        <f>VLOOKUP(VolumeByClient[[#This Row],[Date]],QuarterDates[],3,TRUE)</f>
        <v>Q1 2021</v>
      </c>
      <c r="J287" s="2" t="str">
        <f>VLOOKUP(VolumeByClient[[#This Row],[Date]],QuarterDates[],6,TRUE)</f>
        <v>2021 Q1</v>
      </c>
      <c r="K287" s="2" t="str">
        <f>_xlfn.XLOOKUP(VolumeByClient[[#This Row],[Year and Quarter]],QuarterDates[Year/Quarter],QuarterDates[Quarter2])</f>
        <v>Q1</v>
      </c>
      <c r="L287" s="2">
        <f>_xlfn.XLOOKUP(VolumeByClient[[#This Row],[Year and Quarter]],QuarterDates[Year/Quarter],QuarterDates[Year])</f>
        <v>2021</v>
      </c>
    </row>
    <row r="288" spans="1:12" x14ac:dyDescent="0.15">
      <c r="A288" s="3" t="s">
        <v>8</v>
      </c>
      <c r="B288" s="3">
        <v>43861</v>
      </c>
      <c r="C288" s="5">
        <v>11682</v>
      </c>
      <c r="D288" s="2">
        <f t="shared" si="4"/>
        <v>7</v>
      </c>
      <c r="E288" s="2" t="str">
        <f>_xlfn.XLOOKUP(VolumeByClient[[#This Row],[CLID]],GEOByClient[Mid],GEOByClient[GEOID])</f>
        <v>GEO1004</v>
      </c>
      <c r="F288" s="2" t="str">
        <f>INDEX(GEOByClient[GEOID],MATCH(VolumeByClient[[#This Row],[CLID]],GEOByClient[Right],0))</f>
        <v>GEO1004</v>
      </c>
      <c r="G288" s="2" t="str">
        <f>VLOOKUP(VolumeByClient[[#This Row],[Index Match Region ID]],GEONames[GEOID]:GEONames[GEONAME],2,FALSE)</f>
        <v>LATAM</v>
      </c>
      <c r="H288" s="2" t="str">
        <f>"Q"&amp;ROUNDUP(MONTH(VolumeByClient[[#This Row],[Date]])/3,0)&amp;" "&amp;YEAR(VolumeByClient[[#This Row],[Date]])</f>
        <v>Q1 2020</v>
      </c>
      <c r="I288" s="2" t="str">
        <f>VLOOKUP(VolumeByClient[[#This Row],[Date]],QuarterDates[],3,TRUE)</f>
        <v>Q1 2020</v>
      </c>
      <c r="J288" s="2" t="str">
        <f>VLOOKUP(VolumeByClient[[#This Row],[Date]],QuarterDates[],6,TRUE)</f>
        <v>2020 Q1</v>
      </c>
      <c r="K288" s="2" t="str">
        <f>_xlfn.XLOOKUP(VolumeByClient[[#This Row],[Year and Quarter]],QuarterDates[Year/Quarter],QuarterDates[Quarter2])</f>
        <v>Q1</v>
      </c>
      <c r="L288" s="2">
        <f>_xlfn.XLOOKUP(VolumeByClient[[#This Row],[Year and Quarter]],QuarterDates[Year/Quarter],QuarterDates[Year])</f>
        <v>2020</v>
      </c>
    </row>
    <row r="289" spans="1:12" x14ac:dyDescent="0.15">
      <c r="A289" s="3" t="s">
        <v>8</v>
      </c>
      <c r="B289" s="3">
        <v>43890</v>
      </c>
      <c r="C289" s="5">
        <v>14802</v>
      </c>
      <c r="D289" s="2">
        <f t="shared" si="4"/>
        <v>7</v>
      </c>
      <c r="E289" s="2" t="str">
        <f>_xlfn.XLOOKUP(VolumeByClient[[#This Row],[CLID]],GEOByClient[Mid],GEOByClient[GEOID])</f>
        <v>GEO1004</v>
      </c>
      <c r="F289" s="2" t="str">
        <f>INDEX(GEOByClient[GEOID],MATCH(VolumeByClient[[#This Row],[CLID]],GEOByClient[Right],0))</f>
        <v>GEO1004</v>
      </c>
      <c r="G289" s="2" t="str">
        <f>VLOOKUP(VolumeByClient[[#This Row],[Index Match Region ID]],GEONames[GEOID]:GEONames[GEONAME],2,FALSE)</f>
        <v>LATAM</v>
      </c>
      <c r="H289" s="2" t="str">
        <f>"Q"&amp;ROUNDUP(MONTH(VolumeByClient[[#This Row],[Date]])/3,0)&amp;" "&amp;YEAR(VolumeByClient[[#This Row],[Date]])</f>
        <v>Q1 2020</v>
      </c>
      <c r="I289" s="2" t="str">
        <f>VLOOKUP(VolumeByClient[[#This Row],[Date]],QuarterDates[],3,TRUE)</f>
        <v>Q1 2020</v>
      </c>
      <c r="J289" s="2" t="str">
        <f>VLOOKUP(VolumeByClient[[#This Row],[Date]],QuarterDates[],6,TRUE)</f>
        <v>2020 Q1</v>
      </c>
      <c r="K289" s="2" t="str">
        <f>_xlfn.XLOOKUP(VolumeByClient[[#This Row],[Year and Quarter]],QuarterDates[Year/Quarter],QuarterDates[Quarter2])</f>
        <v>Q1</v>
      </c>
      <c r="L289" s="2">
        <f>_xlfn.XLOOKUP(VolumeByClient[[#This Row],[Year and Quarter]],QuarterDates[Year/Quarter],QuarterDates[Year])</f>
        <v>2020</v>
      </c>
    </row>
    <row r="290" spans="1:12" x14ac:dyDescent="0.15">
      <c r="A290" s="3" t="s">
        <v>8</v>
      </c>
      <c r="B290" s="3">
        <v>43921</v>
      </c>
      <c r="C290" s="5">
        <v>14798</v>
      </c>
      <c r="D290" s="2">
        <f t="shared" si="4"/>
        <v>7</v>
      </c>
      <c r="E290" s="2" t="str">
        <f>_xlfn.XLOOKUP(VolumeByClient[[#This Row],[CLID]],GEOByClient[Mid],GEOByClient[GEOID])</f>
        <v>GEO1004</v>
      </c>
      <c r="F290" s="2" t="str">
        <f>INDEX(GEOByClient[GEOID],MATCH(VolumeByClient[[#This Row],[CLID]],GEOByClient[Right],0))</f>
        <v>GEO1004</v>
      </c>
      <c r="G290" s="2" t="str">
        <f>VLOOKUP(VolumeByClient[[#This Row],[Index Match Region ID]],GEONames[GEOID]:GEONames[GEONAME],2,FALSE)</f>
        <v>LATAM</v>
      </c>
      <c r="H290" s="2" t="str">
        <f>"Q"&amp;ROUNDUP(MONTH(VolumeByClient[[#This Row],[Date]])/3,0)&amp;" "&amp;YEAR(VolumeByClient[[#This Row],[Date]])</f>
        <v>Q1 2020</v>
      </c>
      <c r="I290" s="2" t="str">
        <f>VLOOKUP(VolumeByClient[[#This Row],[Date]],QuarterDates[],3,TRUE)</f>
        <v>Q1 2020</v>
      </c>
      <c r="J290" s="2" t="str">
        <f>VLOOKUP(VolumeByClient[[#This Row],[Date]],QuarterDates[],6,TRUE)</f>
        <v>2020 Q1</v>
      </c>
      <c r="K290" s="2" t="str">
        <f>_xlfn.XLOOKUP(VolumeByClient[[#This Row],[Year and Quarter]],QuarterDates[Year/Quarter],QuarterDates[Quarter2])</f>
        <v>Q1</v>
      </c>
      <c r="L290" s="2">
        <f>_xlfn.XLOOKUP(VolumeByClient[[#This Row],[Year and Quarter]],QuarterDates[Year/Quarter],QuarterDates[Year])</f>
        <v>2020</v>
      </c>
    </row>
    <row r="291" spans="1:12" x14ac:dyDescent="0.15">
      <c r="A291" s="3" t="s">
        <v>8</v>
      </c>
      <c r="B291" s="3">
        <v>43951</v>
      </c>
      <c r="C291" s="5">
        <v>19470</v>
      </c>
      <c r="D291" s="2">
        <f t="shared" si="4"/>
        <v>7</v>
      </c>
      <c r="E291" s="2" t="str">
        <f>_xlfn.XLOOKUP(VolumeByClient[[#This Row],[CLID]],GEOByClient[Mid],GEOByClient[GEOID])</f>
        <v>GEO1004</v>
      </c>
      <c r="F291" s="2" t="str">
        <f>INDEX(GEOByClient[GEOID],MATCH(VolumeByClient[[#This Row],[CLID]],GEOByClient[Right],0))</f>
        <v>GEO1004</v>
      </c>
      <c r="G291" s="2" t="str">
        <f>VLOOKUP(VolumeByClient[[#This Row],[Index Match Region ID]],GEONames[GEOID]:GEONames[GEONAME],2,FALSE)</f>
        <v>LATAM</v>
      </c>
      <c r="H291" s="2" t="str">
        <f>"Q"&amp;ROUNDUP(MONTH(VolumeByClient[[#This Row],[Date]])/3,0)&amp;" "&amp;YEAR(VolumeByClient[[#This Row],[Date]])</f>
        <v>Q2 2020</v>
      </c>
      <c r="I291" s="2" t="str">
        <f>VLOOKUP(VolumeByClient[[#This Row],[Date]],QuarterDates[],3,TRUE)</f>
        <v>Q2 2020</v>
      </c>
      <c r="J291" s="2" t="str">
        <f>VLOOKUP(VolumeByClient[[#This Row],[Date]],QuarterDates[],6,TRUE)</f>
        <v>2020 Q2</v>
      </c>
      <c r="K291" s="2" t="str">
        <f>_xlfn.XLOOKUP(VolumeByClient[[#This Row],[Year and Quarter]],QuarterDates[Year/Quarter],QuarterDates[Quarter2])</f>
        <v>Q2</v>
      </c>
      <c r="L291" s="2">
        <f>_xlfn.XLOOKUP(VolumeByClient[[#This Row],[Year and Quarter]],QuarterDates[Year/Quarter],QuarterDates[Year])</f>
        <v>2020</v>
      </c>
    </row>
    <row r="292" spans="1:12" x14ac:dyDescent="0.15">
      <c r="A292" s="3" t="s">
        <v>8</v>
      </c>
      <c r="B292" s="3">
        <v>43982</v>
      </c>
      <c r="C292" s="5">
        <v>16356</v>
      </c>
      <c r="D292" s="2">
        <f t="shared" si="4"/>
        <v>7</v>
      </c>
      <c r="E292" s="2" t="str">
        <f>_xlfn.XLOOKUP(VolumeByClient[[#This Row],[CLID]],GEOByClient[Mid],GEOByClient[GEOID])</f>
        <v>GEO1004</v>
      </c>
      <c r="F292" s="2" t="str">
        <f>INDEX(GEOByClient[GEOID],MATCH(VolumeByClient[[#This Row],[CLID]],GEOByClient[Right],0))</f>
        <v>GEO1004</v>
      </c>
      <c r="G292" s="2" t="str">
        <f>VLOOKUP(VolumeByClient[[#This Row],[Index Match Region ID]],GEONames[GEOID]:GEONames[GEONAME],2,FALSE)</f>
        <v>LATAM</v>
      </c>
      <c r="H292" s="2" t="str">
        <f>"Q"&amp;ROUNDUP(MONTH(VolumeByClient[[#This Row],[Date]])/3,0)&amp;" "&amp;YEAR(VolumeByClient[[#This Row],[Date]])</f>
        <v>Q2 2020</v>
      </c>
      <c r="I292" s="2" t="str">
        <f>VLOOKUP(VolumeByClient[[#This Row],[Date]],QuarterDates[],3,TRUE)</f>
        <v>Q2 2020</v>
      </c>
      <c r="J292" s="2" t="str">
        <f>VLOOKUP(VolumeByClient[[#This Row],[Date]],QuarterDates[],6,TRUE)</f>
        <v>2020 Q2</v>
      </c>
      <c r="K292" s="2" t="str">
        <f>_xlfn.XLOOKUP(VolumeByClient[[#This Row],[Year and Quarter]],QuarterDates[Year/Quarter],QuarterDates[Quarter2])</f>
        <v>Q2</v>
      </c>
      <c r="L292" s="2">
        <f>_xlfn.XLOOKUP(VolumeByClient[[#This Row],[Year and Quarter]],QuarterDates[Year/Quarter],QuarterDates[Year])</f>
        <v>2020</v>
      </c>
    </row>
    <row r="293" spans="1:12" x14ac:dyDescent="0.15">
      <c r="A293" s="3" t="s">
        <v>8</v>
      </c>
      <c r="B293" s="3">
        <v>44012</v>
      </c>
      <c r="C293" s="5">
        <v>13245</v>
      </c>
      <c r="D293" s="2">
        <f t="shared" si="4"/>
        <v>7</v>
      </c>
      <c r="E293" s="2" t="str">
        <f>_xlfn.XLOOKUP(VolumeByClient[[#This Row],[CLID]],GEOByClient[Mid],GEOByClient[GEOID])</f>
        <v>GEO1004</v>
      </c>
      <c r="F293" s="2" t="str">
        <f>INDEX(GEOByClient[GEOID],MATCH(VolumeByClient[[#This Row],[CLID]],GEOByClient[Right],0))</f>
        <v>GEO1004</v>
      </c>
      <c r="G293" s="2" t="str">
        <f>VLOOKUP(VolumeByClient[[#This Row],[Index Match Region ID]],GEONames[GEOID]:GEONames[GEONAME],2,FALSE)</f>
        <v>LATAM</v>
      </c>
      <c r="H293" s="2" t="str">
        <f>"Q"&amp;ROUNDUP(MONTH(VolumeByClient[[#This Row],[Date]])/3,0)&amp;" "&amp;YEAR(VolumeByClient[[#This Row],[Date]])</f>
        <v>Q2 2020</v>
      </c>
      <c r="I293" s="2" t="str">
        <f>VLOOKUP(VolumeByClient[[#This Row],[Date]],QuarterDates[],3,TRUE)</f>
        <v>Q2 2020</v>
      </c>
      <c r="J293" s="2" t="str">
        <f>VLOOKUP(VolumeByClient[[#This Row],[Date]],QuarterDates[],6,TRUE)</f>
        <v>2020 Q2</v>
      </c>
      <c r="K293" s="2" t="str">
        <f>_xlfn.XLOOKUP(VolumeByClient[[#This Row],[Year and Quarter]],QuarterDates[Year/Quarter],QuarterDates[Quarter2])</f>
        <v>Q2</v>
      </c>
      <c r="L293" s="2">
        <f>_xlfn.XLOOKUP(VolumeByClient[[#This Row],[Year and Quarter]],QuarterDates[Year/Quarter],QuarterDates[Year])</f>
        <v>2020</v>
      </c>
    </row>
    <row r="294" spans="1:12" x14ac:dyDescent="0.15">
      <c r="A294" s="3" t="s">
        <v>8</v>
      </c>
      <c r="B294" s="3">
        <v>44043</v>
      </c>
      <c r="C294" s="5">
        <v>10130</v>
      </c>
      <c r="D294" s="2">
        <f t="shared" si="4"/>
        <v>7</v>
      </c>
      <c r="E294" s="2" t="str">
        <f>_xlfn.XLOOKUP(VolumeByClient[[#This Row],[CLID]],GEOByClient[Mid],GEOByClient[GEOID])</f>
        <v>GEO1004</v>
      </c>
      <c r="F294" s="2" t="str">
        <f>INDEX(GEOByClient[GEOID],MATCH(VolumeByClient[[#This Row],[CLID]],GEOByClient[Right],0))</f>
        <v>GEO1004</v>
      </c>
      <c r="G294" s="2" t="str">
        <f>VLOOKUP(VolumeByClient[[#This Row],[Index Match Region ID]],GEONames[GEOID]:GEONames[GEONAME],2,FALSE)</f>
        <v>LATAM</v>
      </c>
      <c r="H294" s="2" t="str">
        <f>"Q"&amp;ROUNDUP(MONTH(VolumeByClient[[#This Row],[Date]])/3,0)&amp;" "&amp;YEAR(VolumeByClient[[#This Row],[Date]])</f>
        <v>Q3 2020</v>
      </c>
      <c r="I294" s="2" t="str">
        <f>VLOOKUP(VolumeByClient[[#This Row],[Date]],QuarterDates[],3,TRUE)</f>
        <v>Q3 2020</v>
      </c>
      <c r="J294" s="2" t="str">
        <f>VLOOKUP(VolumeByClient[[#This Row],[Date]],QuarterDates[],6,TRUE)</f>
        <v>2020 Q3</v>
      </c>
      <c r="K294" s="2" t="str">
        <f>_xlfn.XLOOKUP(VolumeByClient[[#This Row],[Year and Quarter]],QuarterDates[Year/Quarter],QuarterDates[Quarter2])</f>
        <v>Q3</v>
      </c>
      <c r="L294" s="2">
        <f>_xlfn.XLOOKUP(VolumeByClient[[#This Row],[Year and Quarter]],QuarterDates[Year/Quarter],QuarterDates[Year])</f>
        <v>2020</v>
      </c>
    </row>
    <row r="295" spans="1:12" x14ac:dyDescent="0.15">
      <c r="A295" s="3" t="s">
        <v>8</v>
      </c>
      <c r="B295" s="3">
        <v>44074</v>
      </c>
      <c r="C295" s="5">
        <v>10124</v>
      </c>
      <c r="D295" s="2">
        <f t="shared" si="4"/>
        <v>7</v>
      </c>
      <c r="E295" s="2" t="str">
        <f>_xlfn.XLOOKUP(VolumeByClient[[#This Row],[CLID]],GEOByClient[Mid],GEOByClient[GEOID])</f>
        <v>GEO1004</v>
      </c>
      <c r="F295" s="2" t="str">
        <f>INDEX(GEOByClient[GEOID],MATCH(VolumeByClient[[#This Row],[CLID]],GEOByClient[Right],0))</f>
        <v>GEO1004</v>
      </c>
      <c r="G295" s="2" t="str">
        <f>VLOOKUP(VolumeByClient[[#This Row],[Index Match Region ID]],GEONames[GEOID]:GEONames[GEONAME],2,FALSE)</f>
        <v>LATAM</v>
      </c>
      <c r="H295" s="2" t="str">
        <f>"Q"&amp;ROUNDUP(MONTH(VolumeByClient[[#This Row],[Date]])/3,0)&amp;" "&amp;YEAR(VolumeByClient[[#This Row],[Date]])</f>
        <v>Q3 2020</v>
      </c>
      <c r="I295" s="2" t="str">
        <f>VLOOKUP(VolumeByClient[[#This Row],[Date]],QuarterDates[],3,TRUE)</f>
        <v>Q3 2020</v>
      </c>
      <c r="J295" s="2" t="str">
        <f>VLOOKUP(VolumeByClient[[#This Row],[Date]],QuarterDates[],6,TRUE)</f>
        <v>2020 Q3</v>
      </c>
      <c r="K295" s="2" t="str">
        <f>_xlfn.XLOOKUP(VolumeByClient[[#This Row],[Year and Quarter]],QuarterDates[Year/Quarter],QuarterDates[Quarter2])</f>
        <v>Q3</v>
      </c>
      <c r="L295" s="2">
        <f>_xlfn.XLOOKUP(VolumeByClient[[#This Row],[Year and Quarter]],QuarterDates[Year/Quarter],QuarterDates[Year])</f>
        <v>2020</v>
      </c>
    </row>
    <row r="296" spans="1:12" x14ac:dyDescent="0.15">
      <c r="A296" s="3" t="s">
        <v>8</v>
      </c>
      <c r="B296" s="3">
        <v>44104</v>
      </c>
      <c r="C296" s="5">
        <v>8573</v>
      </c>
      <c r="D296" s="2">
        <f t="shared" si="4"/>
        <v>7</v>
      </c>
      <c r="E296" s="2" t="str">
        <f>_xlfn.XLOOKUP(VolumeByClient[[#This Row],[CLID]],GEOByClient[Mid],GEOByClient[GEOID])</f>
        <v>GEO1004</v>
      </c>
      <c r="F296" s="2" t="str">
        <f>INDEX(GEOByClient[GEOID],MATCH(VolumeByClient[[#This Row],[CLID]],GEOByClient[Right],0))</f>
        <v>GEO1004</v>
      </c>
      <c r="G296" s="2" t="str">
        <f>VLOOKUP(VolumeByClient[[#This Row],[Index Match Region ID]],GEONames[GEOID]:GEONames[GEONAME],2,FALSE)</f>
        <v>LATAM</v>
      </c>
      <c r="H296" s="2" t="str">
        <f>"Q"&amp;ROUNDUP(MONTH(VolumeByClient[[#This Row],[Date]])/3,0)&amp;" "&amp;YEAR(VolumeByClient[[#This Row],[Date]])</f>
        <v>Q3 2020</v>
      </c>
      <c r="I296" s="2" t="str">
        <f>VLOOKUP(VolumeByClient[[#This Row],[Date]],QuarterDates[],3,TRUE)</f>
        <v>Q3 2020</v>
      </c>
      <c r="J296" s="2" t="str">
        <f>VLOOKUP(VolumeByClient[[#This Row],[Date]],QuarterDates[],6,TRUE)</f>
        <v>2020 Q3</v>
      </c>
      <c r="K296" s="2" t="str">
        <f>_xlfn.XLOOKUP(VolumeByClient[[#This Row],[Year and Quarter]],QuarterDates[Year/Quarter],QuarterDates[Quarter2])</f>
        <v>Q3</v>
      </c>
      <c r="L296" s="2">
        <f>_xlfn.XLOOKUP(VolumeByClient[[#This Row],[Year and Quarter]],QuarterDates[Year/Quarter],QuarterDates[Year])</f>
        <v>2020</v>
      </c>
    </row>
    <row r="297" spans="1:12" x14ac:dyDescent="0.15">
      <c r="A297" s="3" t="s">
        <v>8</v>
      </c>
      <c r="B297" s="3">
        <v>44135</v>
      </c>
      <c r="C297" s="5">
        <v>11682</v>
      </c>
      <c r="D297" s="2">
        <f t="shared" si="4"/>
        <v>7</v>
      </c>
      <c r="E297" s="2" t="str">
        <f>_xlfn.XLOOKUP(VolumeByClient[[#This Row],[CLID]],GEOByClient[Mid],GEOByClient[GEOID])</f>
        <v>GEO1004</v>
      </c>
      <c r="F297" s="2" t="str">
        <f>INDEX(GEOByClient[GEOID],MATCH(VolumeByClient[[#This Row],[CLID]],GEOByClient[Right],0))</f>
        <v>GEO1004</v>
      </c>
      <c r="G297" s="2" t="str">
        <f>VLOOKUP(VolumeByClient[[#This Row],[Index Match Region ID]],GEONames[GEOID]:GEONames[GEONAME],2,FALSE)</f>
        <v>LATAM</v>
      </c>
      <c r="H297" s="2" t="str">
        <f>"Q"&amp;ROUNDUP(MONTH(VolumeByClient[[#This Row],[Date]])/3,0)&amp;" "&amp;YEAR(VolumeByClient[[#This Row],[Date]])</f>
        <v>Q4 2020</v>
      </c>
      <c r="I297" s="2" t="str">
        <f>VLOOKUP(VolumeByClient[[#This Row],[Date]],QuarterDates[],3,TRUE)</f>
        <v>Q4 2020</v>
      </c>
      <c r="J297" s="2" t="str">
        <f>VLOOKUP(VolumeByClient[[#This Row],[Date]],QuarterDates[],6,TRUE)</f>
        <v>2020 Q4</v>
      </c>
      <c r="K297" s="2" t="str">
        <f>_xlfn.XLOOKUP(VolumeByClient[[#This Row],[Year and Quarter]],QuarterDates[Year/Quarter],QuarterDates[Quarter2])</f>
        <v>Q4</v>
      </c>
      <c r="L297" s="2">
        <f>_xlfn.XLOOKUP(VolumeByClient[[#This Row],[Year and Quarter]],QuarterDates[Year/Quarter],QuarterDates[Year])</f>
        <v>2020</v>
      </c>
    </row>
    <row r="298" spans="1:12" x14ac:dyDescent="0.15">
      <c r="A298" s="3" t="s">
        <v>8</v>
      </c>
      <c r="B298" s="3">
        <v>44165</v>
      </c>
      <c r="C298" s="5">
        <v>11686</v>
      </c>
      <c r="D298" s="2">
        <f t="shared" si="4"/>
        <v>7</v>
      </c>
      <c r="E298" s="2" t="str">
        <f>_xlfn.XLOOKUP(VolumeByClient[[#This Row],[CLID]],GEOByClient[Mid],GEOByClient[GEOID])</f>
        <v>GEO1004</v>
      </c>
      <c r="F298" s="2" t="str">
        <f>INDEX(GEOByClient[GEOID],MATCH(VolumeByClient[[#This Row],[CLID]],GEOByClient[Right],0))</f>
        <v>GEO1004</v>
      </c>
      <c r="G298" s="2" t="str">
        <f>VLOOKUP(VolumeByClient[[#This Row],[Index Match Region ID]],GEONames[GEOID]:GEONames[GEONAME],2,FALSE)</f>
        <v>LATAM</v>
      </c>
      <c r="H298" s="2" t="str">
        <f>"Q"&amp;ROUNDUP(MONTH(VolumeByClient[[#This Row],[Date]])/3,0)&amp;" "&amp;YEAR(VolumeByClient[[#This Row],[Date]])</f>
        <v>Q4 2020</v>
      </c>
      <c r="I298" s="2" t="str">
        <f>VLOOKUP(VolumeByClient[[#This Row],[Date]],QuarterDates[],3,TRUE)</f>
        <v>Q4 2020</v>
      </c>
      <c r="J298" s="2" t="str">
        <f>VLOOKUP(VolumeByClient[[#This Row],[Date]],QuarterDates[],6,TRUE)</f>
        <v>2020 Q4</v>
      </c>
      <c r="K298" s="2" t="str">
        <f>_xlfn.XLOOKUP(VolumeByClient[[#This Row],[Year and Quarter]],QuarterDates[Year/Quarter],QuarterDates[Quarter2])</f>
        <v>Q4</v>
      </c>
      <c r="L298" s="2">
        <f>_xlfn.XLOOKUP(VolumeByClient[[#This Row],[Year and Quarter]],QuarterDates[Year/Quarter],QuarterDates[Year])</f>
        <v>2020</v>
      </c>
    </row>
    <row r="299" spans="1:12" x14ac:dyDescent="0.15">
      <c r="A299" s="3" t="s">
        <v>8</v>
      </c>
      <c r="B299" s="3">
        <v>44196</v>
      </c>
      <c r="C299" s="5">
        <v>13239</v>
      </c>
      <c r="D299" s="2">
        <f t="shared" si="4"/>
        <v>7</v>
      </c>
      <c r="E299" s="2" t="str">
        <f>_xlfn.XLOOKUP(VolumeByClient[[#This Row],[CLID]],GEOByClient[Mid],GEOByClient[GEOID])</f>
        <v>GEO1004</v>
      </c>
      <c r="F299" s="2" t="str">
        <f>INDEX(GEOByClient[GEOID],MATCH(VolumeByClient[[#This Row],[CLID]],GEOByClient[Right],0))</f>
        <v>GEO1004</v>
      </c>
      <c r="G299" s="2" t="str">
        <f>VLOOKUP(VolumeByClient[[#This Row],[Index Match Region ID]],GEONames[GEOID]:GEONames[GEONAME],2,FALSE)</f>
        <v>LATAM</v>
      </c>
      <c r="H299" s="2" t="str">
        <f>"Q"&amp;ROUNDUP(MONTH(VolumeByClient[[#This Row],[Date]])/3,0)&amp;" "&amp;YEAR(VolumeByClient[[#This Row],[Date]])</f>
        <v>Q4 2020</v>
      </c>
      <c r="I299" s="2" t="str">
        <f>VLOOKUP(VolumeByClient[[#This Row],[Date]],QuarterDates[],3,TRUE)</f>
        <v>Q4 2020</v>
      </c>
      <c r="J299" s="2" t="str">
        <f>VLOOKUP(VolumeByClient[[#This Row],[Date]],QuarterDates[],6,TRUE)</f>
        <v>2020 Q4</v>
      </c>
      <c r="K299" s="2" t="str">
        <f>_xlfn.XLOOKUP(VolumeByClient[[#This Row],[Year and Quarter]],QuarterDates[Year/Quarter],QuarterDates[Quarter2])</f>
        <v>Q4</v>
      </c>
      <c r="L299" s="2">
        <f>_xlfn.XLOOKUP(VolumeByClient[[#This Row],[Year and Quarter]],QuarterDates[Year/Quarter],QuarterDates[Year])</f>
        <v>2020</v>
      </c>
    </row>
    <row r="300" spans="1:12" x14ac:dyDescent="0.15">
      <c r="A300" s="3" t="s">
        <v>8</v>
      </c>
      <c r="B300" s="3">
        <v>44377</v>
      </c>
      <c r="C300" s="5">
        <v>13905</v>
      </c>
      <c r="D300" s="2">
        <f t="shared" si="4"/>
        <v>7</v>
      </c>
      <c r="E300" s="2" t="str">
        <f>_xlfn.XLOOKUP(VolumeByClient[[#This Row],[CLID]],GEOByClient[Mid],GEOByClient[GEOID])</f>
        <v>GEO1004</v>
      </c>
      <c r="F300" s="2" t="str">
        <f>INDEX(GEOByClient[GEOID],MATCH(VolumeByClient[[#This Row],[CLID]],GEOByClient[Right],0))</f>
        <v>GEO1004</v>
      </c>
      <c r="G300" s="2" t="str">
        <f>VLOOKUP(VolumeByClient[[#This Row],[Index Match Region ID]],GEONames[GEOID]:GEONames[GEONAME],2,FALSE)</f>
        <v>LATAM</v>
      </c>
      <c r="H300" s="2" t="str">
        <f>"Q"&amp;ROUNDUP(MONTH(VolumeByClient[[#This Row],[Date]])/3,0)&amp;" "&amp;YEAR(VolumeByClient[[#This Row],[Date]])</f>
        <v>Q2 2021</v>
      </c>
      <c r="I300" s="2" t="str">
        <f>VLOOKUP(VolumeByClient[[#This Row],[Date]],QuarterDates[],3,TRUE)</f>
        <v>Q2 2021</v>
      </c>
      <c r="J300" s="2" t="str">
        <f>VLOOKUP(VolumeByClient[[#This Row],[Date]],QuarterDates[],6,TRUE)</f>
        <v>2021 Q2</v>
      </c>
      <c r="K300" s="2" t="str">
        <f>_xlfn.XLOOKUP(VolumeByClient[[#This Row],[Year and Quarter]],QuarterDates[Year/Quarter],QuarterDates[Quarter2])</f>
        <v>Q2</v>
      </c>
      <c r="L300" s="2">
        <f>_xlfn.XLOOKUP(VolumeByClient[[#This Row],[Year and Quarter]],QuarterDates[Year/Quarter],QuarterDates[Year])</f>
        <v>2021</v>
      </c>
    </row>
    <row r="301" spans="1:12" x14ac:dyDescent="0.15">
      <c r="A301" s="3" t="s">
        <v>8</v>
      </c>
      <c r="B301" s="3">
        <v>44347</v>
      </c>
      <c r="C301" s="5">
        <v>16273</v>
      </c>
      <c r="D301" s="2">
        <f t="shared" si="4"/>
        <v>7</v>
      </c>
      <c r="E301" s="2" t="str">
        <f>_xlfn.XLOOKUP(VolumeByClient[[#This Row],[CLID]],GEOByClient[Mid],GEOByClient[GEOID])</f>
        <v>GEO1004</v>
      </c>
      <c r="F301" s="2" t="str">
        <f>INDEX(GEOByClient[GEOID],MATCH(VolumeByClient[[#This Row],[CLID]],GEOByClient[Right],0))</f>
        <v>GEO1004</v>
      </c>
      <c r="G301" s="2" t="str">
        <f>VLOOKUP(VolumeByClient[[#This Row],[Index Match Region ID]],GEONames[GEOID]:GEONames[GEONAME],2,FALSE)</f>
        <v>LATAM</v>
      </c>
      <c r="H301" s="2" t="str">
        <f>"Q"&amp;ROUNDUP(MONTH(VolumeByClient[[#This Row],[Date]])/3,0)&amp;" "&amp;YEAR(VolumeByClient[[#This Row],[Date]])</f>
        <v>Q2 2021</v>
      </c>
      <c r="I301" s="2" t="str">
        <f>VLOOKUP(VolumeByClient[[#This Row],[Date]],QuarterDates[],3,TRUE)</f>
        <v>Q2 2021</v>
      </c>
      <c r="J301" s="2" t="str">
        <f>VLOOKUP(VolumeByClient[[#This Row],[Date]],QuarterDates[],6,TRUE)</f>
        <v>2021 Q2</v>
      </c>
      <c r="K301" s="2" t="str">
        <f>_xlfn.XLOOKUP(VolumeByClient[[#This Row],[Year and Quarter]],QuarterDates[Year/Quarter],QuarterDates[Quarter2])</f>
        <v>Q2</v>
      </c>
      <c r="L301" s="2">
        <f>_xlfn.XLOOKUP(VolumeByClient[[#This Row],[Year and Quarter]],QuarterDates[Year/Quarter],QuarterDates[Year])</f>
        <v>2021</v>
      </c>
    </row>
    <row r="302" spans="1:12" x14ac:dyDescent="0.15">
      <c r="A302" s="3" t="s">
        <v>8</v>
      </c>
      <c r="B302" s="3">
        <v>44316</v>
      </c>
      <c r="C302" s="5">
        <v>20251</v>
      </c>
      <c r="D302" s="2">
        <f t="shared" si="4"/>
        <v>7</v>
      </c>
      <c r="E302" s="2" t="str">
        <f>_xlfn.XLOOKUP(VolumeByClient[[#This Row],[CLID]],GEOByClient[Mid],GEOByClient[GEOID])</f>
        <v>GEO1004</v>
      </c>
      <c r="F302" s="2" t="str">
        <f>INDEX(GEOByClient[GEOID],MATCH(VolumeByClient[[#This Row],[CLID]],GEOByClient[Right],0))</f>
        <v>GEO1004</v>
      </c>
      <c r="G302" s="2" t="str">
        <f>VLOOKUP(VolumeByClient[[#This Row],[Index Match Region ID]],GEONames[GEOID]:GEONames[GEONAME],2,FALSE)</f>
        <v>LATAM</v>
      </c>
      <c r="H302" s="2" t="str">
        <f>"Q"&amp;ROUNDUP(MONTH(VolumeByClient[[#This Row],[Date]])/3,0)&amp;" "&amp;YEAR(VolumeByClient[[#This Row],[Date]])</f>
        <v>Q2 2021</v>
      </c>
      <c r="I302" s="2" t="str">
        <f>VLOOKUP(VolumeByClient[[#This Row],[Date]],QuarterDates[],3,TRUE)</f>
        <v>Q2 2021</v>
      </c>
      <c r="J302" s="2" t="str">
        <f>VLOOKUP(VolumeByClient[[#This Row],[Date]],QuarterDates[],6,TRUE)</f>
        <v>2021 Q2</v>
      </c>
      <c r="K302" s="2" t="str">
        <f>_xlfn.XLOOKUP(VolumeByClient[[#This Row],[Year and Quarter]],QuarterDates[Year/Quarter],QuarterDates[Quarter2])</f>
        <v>Q2</v>
      </c>
      <c r="L302" s="2">
        <f>_xlfn.XLOOKUP(VolumeByClient[[#This Row],[Year and Quarter]],QuarterDates[Year/Quarter],QuarterDates[Year])</f>
        <v>2021</v>
      </c>
    </row>
    <row r="303" spans="1:12" x14ac:dyDescent="0.15">
      <c r="A303" s="3" t="s">
        <v>8</v>
      </c>
      <c r="B303" s="3">
        <v>44286</v>
      </c>
      <c r="C303" s="5">
        <v>15092</v>
      </c>
      <c r="D303" s="2">
        <f t="shared" si="4"/>
        <v>7</v>
      </c>
      <c r="E303" s="2" t="str">
        <f>_xlfn.XLOOKUP(VolumeByClient[[#This Row],[CLID]],GEOByClient[Mid],GEOByClient[GEOID])</f>
        <v>GEO1004</v>
      </c>
      <c r="F303" s="2" t="str">
        <f>INDEX(GEOByClient[GEOID],MATCH(VolumeByClient[[#This Row],[CLID]],GEOByClient[Right],0))</f>
        <v>GEO1004</v>
      </c>
      <c r="G303" s="2" t="str">
        <f>VLOOKUP(VolumeByClient[[#This Row],[Index Match Region ID]],GEONames[GEOID]:GEONames[GEONAME],2,FALSE)</f>
        <v>LATAM</v>
      </c>
      <c r="H303" s="2" t="str">
        <f>"Q"&amp;ROUNDUP(MONTH(VolumeByClient[[#This Row],[Date]])/3,0)&amp;" "&amp;YEAR(VolumeByClient[[#This Row],[Date]])</f>
        <v>Q1 2021</v>
      </c>
      <c r="I303" s="2" t="str">
        <f>VLOOKUP(VolumeByClient[[#This Row],[Date]],QuarterDates[],3,TRUE)</f>
        <v>Q1 2021</v>
      </c>
      <c r="J303" s="2" t="str">
        <f>VLOOKUP(VolumeByClient[[#This Row],[Date]],QuarterDates[],6,TRUE)</f>
        <v>2021 Q1</v>
      </c>
      <c r="K303" s="2" t="str">
        <f>_xlfn.XLOOKUP(VolumeByClient[[#This Row],[Year and Quarter]],QuarterDates[Year/Quarter],QuarterDates[Quarter2])</f>
        <v>Q1</v>
      </c>
      <c r="L303" s="2">
        <f>_xlfn.XLOOKUP(VolumeByClient[[#This Row],[Year and Quarter]],QuarterDates[Year/Quarter],QuarterDates[Year])</f>
        <v>2021</v>
      </c>
    </row>
    <row r="304" spans="1:12" x14ac:dyDescent="0.15">
      <c r="A304" s="3" t="s">
        <v>8</v>
      </c>
      <c r="B304" s="3">
        <v>44255</v>
      </c>
      <c r="C304" s="5">
        <v>15094</v>
      </c>
      <c r="D304" s="2">
        <f t="shared" si="4"/>
        <v>7</v>
      </c>
      <c r="E304" s="2" t="str">
        <f>_xlfn.XLOOKUP(VolumeByClient[[#This Row],[CLID]],GEOByClient[Mid],GEOByClient[GEOID])</f>
        <v>GEO1004</v>
      </c>
      <c r="F304" s="2" t="str">
        <f>INDEX(GEOByClient[GEOID],MATCH(VolumeByClient[[#This Row],[CLID]],GEOByClient[Right],0))</f>
        <v>GEO1004</v>
      </c>
      <c r="G304" s="2" t="str">
        <f>VLOOKUP(VolumeByClient[[#This Row],[Index Match Region ID]],GEONames[GEOID]:GEONames[GEONAME],2,FALSE)</f>
        <v>LATAM</v>
      </c>
      <c r="H304" s="2" t="str">
        <f>"Q"&amp;ROUNDUP(MONTH(VolumeByClient[[#This Row],[Date]])/3,0)&amp;" "&amp;YEAR(VolumeByClient[[#This Row],[Date]])</f>
        <v>Q1 2021</v>
      </c>
      <c r="I304" s="2" t="str">
        <f>VLOOKUP(VolumeByClient[[#This Row],[Date]],QuarterDates[],3,TRUE)</f>
        <v>Q1 2021</v>
      </c>
      <c r="J304" s="2" t="str">
        <f>VLOOKUP(VolumeByClient[[#This Row],[Date]],QuarterDates[],6,TRUE)</f>
        <v>2021 Q1</v>
      </c>
      <c r="K304" s="2" t="str">
        <f>_xlfn.XLOOKUP(VolumeByClient[[#This Row],[Year and Quarter]],QuarterDates[Year/Quarter],QuarterDates[Quarter2])</f>
        <v>Q1</v>
      </c>
      <c r="L304" s="2">
        <f>_xlfn.XLOOKUP(VolumeByClient[[#This Row],[Year and Quarter]],QuarterDates[Year/Quarter],QuarterDates[Year])</f>
        <v>2021</v>
      </c>
    </row>
    <row r="305" spans="1:12" x14ac:dyDescent="0.15">
      <c r="A305" s="3" t="s">
        <v>8</v>
      </c>
      <c r="B305" s="3">
        <v>44227</v>
      </c>
      <c r="C305" s="5">
        <v>11799</v>
      </c>
      <c r="D305" s="2">
        <f t="shared" si="4"/>
        <v>7</v>
      </c>
      <c r="E305" s="2" t="str">
        <f>_xlfn.XLOOKUP(VolumeByClient[[#This Row],[CLID]],GEOByClient[Mid],GEOByClient[GEOID])</f>
        <v>GEO1004</v>
      </c>
      <c r="F305" s="2" t="str">
        <f>INDEX(GEOByClient[GEOID],MATCH(VolumeByClient[[#This Row],[CLID]],GEOByClient[Right],0))</f>
        <v>GEO1004</v>
      </c>
      <c r="G305" s="2" t="str">
        <f>VLOOKUP(VolumeByClient[[#This Row],[Index Match Region ID]],GEONames[GEOID]:GEONames[GEONAME],2,FALSE)</f>
        <v>LATAM</v>
      </c>
      <c r="H305" s="2" t="str">
        <f>"Q"&amp;ROUNDUP(MONTH(VolumeByClient[[#This Row],[Date]])/3,0)&amp;" "&amp;YEAR(VolumeByClient[[#This Row],[Date]])</f>
        <v>Q1 2021</v>
      </c>
      <c r="I305" s="2" t="str">
        <f>VLOOKUP(VolumeByClient[[#This Row],[Date]],QuarterDates[],3,TRUE)</f>
        <v>Q1 2021</v>
      </c>
      <c r="J305" s="2" t="str">
        <f>VLOOKUP(VolumeByClient[[#This Row],[Date]],QuarterDates[],6,TRUE)</f>
        <v>2021 Q1</v>
      </c>
      <c r="K305" s="2" t="str">
        <f>_xlfn.XLOOKUP(VolumeByClient[[#This Row],[Year and Quarter]],QuarterDates[Year/Quarter],QuarterDates[Quarter2])</f>
        <v>Q1</v>
      </c>
      <c r="L305" s="2">
        <f>_xlfn.XLOOKUP(VolumeByClient[[#This Row],[Year and Quarter]],QuarterDates[Year/Quarter],QuarterDates[Year])</f>
        <v>2021</v>
      </c>
    </row>
    <row r="306" spans="1:12" x14ac:dyDescent="0.15">
      <c r="A306" s="3" t="s">
        <v>12</v>
      </c>
      <c r="B306" s="3">
        <v>44043</v>
      </c>
      <c r="C306" s="5">
        <v>326</v>
      </c>
      <c r="D306" s="2">
        <f t="shared" si="4"/>
        <v>7</v>
      </c>
      <c r="E306" s="2" t="str">
        <f>_xlfn.XLOOKUP(VolumeByClient[[#This Row],[CLID]],GEOByClient[Mid],GEOByClient[GEOID])</f>
        <v>GEO1002</v>
      </c>
      <c r="F306" s="2" t="str">
        <f>INDEX(GEOByClient[GEOID],MATCH(VolumeByClient[[#This Row],[CLID]],GEOByClient[Right],0))</f>
        <v>GEO1002</v>
      </c>
      <c r="G306" s="2" t="str">
        <f>VLOOKUP(VolumeByClient[[#This Row],[Index Match Region ID]],GEONames[GEOID]:GEONames[GEONAME],2,FALSE)</f>
        <v>APAC</v>
      </c>
      <c r="H306" s="2" t="str">
        <f>"Q"&amp;ROUNDUP(MONTH(VolumeByClient[[#This Row],[Date]])/3,0)&amp;" "&amp;YEAR(VolumeByClient[[#This Row],[Date]])</f>
        <v>Q3 2020</v>
      </c>
      <c r="I306" s="2" t="str">
        <f>VLOOKUP(VolumeByClient[[#This Row],[Date]],QuarterDates[],3,TRUE)</f>
        <v>Q3 2020</v>
      </c>
      <c r="J306" s="2" t="str">
        <f>VLOOKUP(VolumeByClient[[#This Row],[Date]],QuarterDates[],6,TRUE)</f>
        <v>2020 Q3</v>
      </c>
      <c r="K306" s="2" t="str">
        <f>_xlfn.XLOOKUP(VolumeByClient[[#This Row],[Year and Quarter]],QuarterDates[Year/Quarter],QuarterDates[Quarter2])</f>
        <v>Q3</v>
      </c>
      <c r="L306" s="2">
        <f>_xlfn.XLOOKUP(VolumeByClient[[#This Row],[Year and Quarter]],QuarterDates[Year/Quarter],QuarterDates[Year])</f>
        <v>2020</v>
      </c>
    </row>
    <row r="307" spans="1:12" x14ac:dyDescent="0.15">
      <c r="A307" s="3" t="s">
        <v>12</v>
      </c>
      <c r="B307" s="3">
        <v>44074</v>
      </c>
      <c r="C307" s="5">
        <v>202</v>
      </c>
      <c r="D307" s="2">
        <f t="shared" si="4"/>
        <v>7</v>
      </c>
      <c r="E307" s="2" t="str">
        <f>_xlfn.XLOOKUP(VolumeByClient[[#This Row],[CLID]],GEOByClient[Mid],GEOByClient[GEOID])</f>
        <v>GEO1002</v>
      </c>
      <c r="F307" s="2" t="str">
        <f>INDEX(GEOByClient[GEOID],MATCH(VolumeByClient[[#This Row],[CLID]],GEOByClient[Right],0))</f>
        <v>GEO1002</v>
      </c>
      <c r="G307" s="2" t="str">
        <f>VLOOKUP(VolumeByClient[[#This Row],[Index Match Region ID]],GEONames[GEOID]:GEONames[GEONAME],2,FALSE)</f>
        <v>APAC</v>
      </c>
      <c r="H307" s="2" t="str">
        <f>"Q"&amp;ROUNDUP(MONTH(VolumeByClient[[#This Row],[Date]])/3,0)&amp;" "&amp;YEAR(VolumeByClient[[#This Row],[Date]])</f>
        <v>Q3 2020</v>
      </c>
      <c r="I307" s="2" t="str">
        <f>VLOOKUP(VolumeByClient[[#This Row],[Date]],QuarterDates[],3,TRUE)</f>
        <v>Q3 2020</v>
      </c>
      <c r="J307" s="2" t="str">
        <f>VLOOKUP(VolumeByClient[[#This Row],[Date]],QuarterDates[],6,TRUE)</f>
        <v>2020 Q3</v>
      </c>
      <c r="K307" s="2" t="str">
        <f>_xlfn.XLOOKUP(VolumeByClient[[#This Row],[Year and Quarter]],QuarterDates[Year/Quarter],QuarterDates[Quarter2])</f>
        <v>Q3</v>
      </c>
      <c r="L307" s="2">
        <f>_xlfn.XLOOKUP(VolumeByClient[[#This Row],[Year and Quarter]],QuarterDates[Year/Quarter],QuarterDates[Year])</f>
        <v>2020</v>
      </c>
    </row>
    <row r="308" spans="1:12" x14ac:dyDescent="0.15">
      <c r="A308" s="3" t="s">
        <v>12</v>
      </c>
      <c r="B308" s="3">
        <v>44104</v>
      </c>
      <c r="C308" s="5">
        <v>283</v>
      </c>
      <c r="D308" s="2">
        <f t="shared" si="4"/>
        <v>7</v>
      </c>
      <c r="E308" s="2" t="str">
        <f>_xlfn.XLOOKUP(VolumeByClient[[#This Row],[CLID]],GEOByClient[Mid],GEOByClient[GEOID])</f>
        <v>GEO1002</v>
      </c>
      <c r="F308" s="2" t="str">
        <f>INDEX(GEOByClient[GEOID],MATCH(VolumeByClient[[#This Row],[CLID]],GEOByClient[Right],0))</f>
        <v>GEO1002</v>
      </c>
      <c r="G308" s="2" t="str">
        <f>VLOOKUP(VolumeByClient[[#This Row],[Index Match Region ID]],GEONames[GEOID]:GEONames[GEONAME],2,FALSE)</f>
        <v>APAC</v>
      </c>
      <c r="H308" s="2" t="str">
        <f>"Q"&amp;ROUNDUP(MONTH(VolumeByClient[[#This Row],[Date]])/3,0)&amp;" "&amp;YEAR(VolumeByClient[[#This Row],[Date]])</f>
        <v>Q3 2020</v>
      </c>
      <c r="I308" s="2" t="str">
        <f>VLOOKUP(VolumeByClient[[#This Row],[Date]],QuarterDates[],3,TRUE)</f>
        <v>Q3 2020</v>
      </c>
      <c r="J308" s="2" t="str">
        <f>VLOOKUP(VolumeByClient[[#This Row],[Date]],QuarterDates[],6,TRUE)</f>
        <v>2020 Q3</v>
      </c>
      <c r="K308" s="2" t="str">
        <f>_xlfn.XLOOKUP(VolumeByClient[[#This Row],[Year and Quarter]],QuarterDates[Year/Quarter],QuarterDates[Quarter2])</f>
        <v>Q3</v>
      </c>
      <c r="L308" s="2">
        <f>_xlfn.XLOOKUP(VolumeByClient[[#This Row],[Year and Quarter]],QuarterDates[Year/Quarter],QuarterDates[Year])</f>
        <v>2020</v>
      </c>
    </row>
    <row r="309" spans="1:12" x14ac:dyDescent="0.15">
      <c r="A309" s="3" t="s">
        <v>12</v>
      </c>
      <c r="B309" s="3">
        <v>44135</v>
      </c>
      <c r="C309" s="5">
        <v>243</v>
      </c>
      <c r="D309" s="2">
        <f t="shared" si="4"/>
        <v>7</v>
      </c>
      <c r="E309" s="2" t="str">
        <f>_xlfn.XLOOKUP(VolumeByClient[[#This Row],[CLID]],GEOByClient[Mid],GEOByClient[GEOID])</f>
        <v>GEO1002</v>
      </c>
      <c r="F309" s="2" t="str">
        <f>INDEX(GEOByClient[GEOID],MATCH(VolumeByClient[[#This Row],[CLID]],GEOByClient[Right],0))</f>
        <v>GEO1002</v>
      </c>
      <c r="G309" s="2" t="str">
        <f>VLOOKUP(VolumeByClient[[#This Row],[Index Match Region ID]],GEONames[GEOID]:GEONames[GEONAME],2,FALSE)</f>
        <v>APAC</v>
      </c>
      <c r="H309" s="2" t="str">
        <f>"Q"&amp;ROUNDUP(MONTH(VolumeByClient[[#This Row],[Date]])/3,0)&amp;" "&amp;YEAR(VolumeByClient[[#This Row],[Date]])</f>
        <v>Q4 2020</v>
      </c>
      <c r="I309" s="2" t="str">
        <f>VLOOKUP(VolumeByClient[[#This Row],[Date]],QuarterDates[],3,TRUE)</f>
        <v>Q4 2020</v>
      </c>
      <c r="J309" s="2" t="str">
        <f>VLOOKUP(VolumeByClient[[#This Row],[Date]],QuarterDates[],6,TRUE)</f>
        <v>2020 Q4</v>
      </c>
      <c r="K309" s="2" t="str">
        <f>_xlfn.XLOOKUP(VolumeByClient[[#This Row],[Year and Quarter]],QuarterDates[Year/Quarter],QuarterDates[Quarter2])</f>
        <v>Q4</v>
      </c>
      <c r="L309" s="2">
        <f>_xlfn.XLOOKUP(VolumeByClient[[#This Row],[Year and Quarter]],QuarterDates[Year/Quarter],QuarterDates[Year])</f>
        <v>2020</v>
      </c>
    </row>
    <row r="310" spans="1:12" x14ac:dyDescent="0.15">
      <c r="A310" s="3" t="s">
        <v>12</v>
      </c>
      <c r="B310" s="3">
        <v>44165</v>
      </c>
      <c r="C310" s="5">
        <v>368</v>
      </c>
      <c r="D310" s="2">
        <f t="shared" si="4"/>
        <v>7</v>
      </c>
      <c r="E310" s="2" t="str">
        <f>_xlfn.XLOOKUP(VolumeByClient[[#This Row],[CLID]],GEOByClient[Mid],GEOByClient[GEOID])</f>
        <v>GEO1002</v>
      </c>
      <c r="F310" s="2" t="str">
        <f>INDEX(GEOByClient[GEOID],MATCH(VolumeByClient[[#This Row],[CLID]],GEOByClient[Right],0))</f>
        <v>GEO1002</v>
      </c>
      <c r="G310" s="2" t="str">
        <f>VLOOKUP(VolumeByClient[[#This Row],[Index Match Region ID]],GEONames[GEOID]:GEONames[GEONAME],2,FALSE)</f>
        <v>APAC</v>
      </c>
      <c r="H310" s="2" t="str">
        <f>"Q"&amp;ROUNDUP(MONTH(VolumeByClient[[#This Row],[Date]])/3,0)&amp;" "&amp;YEAR(VolumeByClient[[#This Row],[Date]])</f>
        <v>Q4 2020</v>
      </c>
      <c r="I310" s="2" t="str">
        <f>VLOOKUP(VolumeByClient[[#This Row],[Date]],QuarterDates[],3,TRUE)</f>
        <v>Q4 2020</v>
      </c>
      <c r="J310" s="2" t="str">
        <f>VLOOKUP(VolumeByClient[[#This Row],[Date]],QuarterDates[],6,TRUE)</f>
        <v>2020 Q4</v>
      </c>
      <c r="K310" s="2" t="str">
        <f>_xlfn.XLOOKUP(VolumeByClient[[#This Row],[Year and Quarter]],QuarterDates[Year/Quarter],QuarterDates[Quarter2])</f>
        <v>Q4</v>
      </c>
      <c r="L310" s="2">
        <f>_xlfn.XLOOKUP(VolumeByClient[[#This Row],[Year and Quarter]],QuarterDates[Year/Quarter],QuarterDates[Year])</f>
        <v>2020</v>
      </c>
    </row>
    <row r="311" spans="1:12" x14ac:dyDescent="0.15">
      <c r="A311" s="3" t="s">
        <v>12</v>
      </c>
      <c r="B311" s="3">
        <v>44196</v>
      </c>
      <c r="C311" s="5">
        <v>285</v>
      </c>
      <c r="D311" s="2">
        <f t="shared" si="4"/>
        <v>7</v>
      </c>
      <c r="E311" s="2" t="str">
        <f>_xlfn.XLOOKUP(VolumeByClient[[#This Row],[CLID]],GEOByClient[Mid],GEOByClient[GEOID])</f>
        <v>GEO1002</v>
      </c>
      <c r="F311" s="2" t="str">
        <f>INDEX(GEOByClient[GEOID],MATCH(VolumeByClient[[#This Row],[CLID]],GEOByClient[Right],0))</f>
        <v>GEO1002</v>
      </c>
      <c r="G311" s="2" t="str">
        <f>VLOOKUP(VolumeByClient[[#This Row],[Index Match Region ID]],GEONames[GEOID]:GEONames[GEONAME],2,FALSE)</f>
        <v>APAC</v>
      </c>
      <c r="H311" s="2" t="str">
        <f>"Q"&amp;ROUNDUP(MONTH(VolumeByClient[[#This Row],[Date]])/3,0)&amp;" "&amp;YEAR(VolumeByClient[[#This Row],[Date]])</f>
        <v>Q4 2020</v>
      </c>
      <c r="I311" s="2" t="str">
        <f>VLOOKUP(VolumeByClient[[#This Row],[Date]],QuarterDates[],3,TRUE)</f>
        <v>Q4 2020</v>
      </c>
      <c r="J311" s="2" t="str">
        <f>VLOOKUP(VolumeByClient[[#This Row],[Date]],QuarterDates[],6,TRUE)</f>
        <v>2020 Q4</v>
      </c>
      <c r="K311" s="2" t="str">
        <f>_xlfn.XLOOKUP(VolumeByClient[[#This Row],[Year and Quarter]],QuarterDates[Year/Quarter],QuarterDates[Quarter2])</f>
        <v>Q4</v>
      </c>
      <c r="L311" s="2">
        <f>_xlfn.XLOOKUP(VolumeByClient[[#This Row],[Year and Quarter]],QuarterDates[Year/Quarter],QuarterDates[Year])</f>
        <v>2020</v>
      </c>
    </row>
    <row r="312" spans="1:12" x14ac:dyDescent="0.15">
      <c r="A312" s="3" t="s">
        <v>12</v>
      </c>
      <c r="B312" s="3">
        <v>44377</v>
      </c>
      <c r="C312" s="5">
        <v>292</v>
      </c>
      <c r="D312" s="2">
        <f t="shared" si="4"/>
        <v>7</v>
      </c>
      <c r="E312" s="2" t="str">
        <f>_xlfn.XLOOKUP(VolumeByClient[[#This Row],[CLID]],GEOByClient[Mid],GEOByClient[GEOID])</f>
        <v>GEO1002</v>
      </c>
      <c r="F312" s="2" t="str">
        <f>INDEX(GEOByClient[GEOID],MATCH(VolumeByClient[[#This Row],[CLID]],GEOByClient[Right],0))</f>
        <v>GEO1002</v>
      </c>
      <c r="G312" s="2" t="str">
        <f>VLOOKUP(VolumeByClient[[#This Row],[Index Match Region ID]],GEONames[GEOID]:GEONames[GEONAME],2,FALSE)</f>
        <v>APAC</v>
      </c>
      <c r="H312" s="2" t="str">
        <f>"Q"&amp;ROUNDUP(MONTH(VolumeByClient[[#This Row],[Date]])/3,0)&amp;" "&amp;YEAR(VolumeByClient[[#This Row],[Date]])</f>
        <v>Q2 2021</v>
      </c>
      <c r="I312" s="2" t="str">
        <f>VLOOKUP(VolumeByClient[[#This Row],[Date]],QuarterDates[],3,TRUE)</f>
        <v>Q2 2021</v>
      </c>
      <c r="J312" s="2" t="str">
        <f>VLOOKUP(VolumeByClient[[#This Row],[Date]],QuarterDates[],6,TRUE)</f>
        <v>2021 Q2</v>
      </c>
      <c r="K312" s="2" t="str">
        <f>_xlfn.XLOOKUP(VolumeByClient[[#This Row],[Year and Quarter]],QuarterDates[Year/Quarter],QuarterDates[Quarter2])</f>
        <v>Q2</v>
      </c>
      <c r="L312" s="2">
        <f>_xlfn.XLOOKUP(VolumeByClient[[#This Row],[Year and Quarter]],QuarterDates[Year/Quarter],QuarterDates[Year])</f>
        <v>2021</v>
      </c>
    </row>
    <row r="313" spans="1:12" x14ac:dyDescent="0.15">
      <c r="A313" s="3" t="s">
        <v>12</v>
      </c>
      <c r="B313" s="3">
        <v>44347</v>
      </c>
      <c r="C313" s="5">
        <v>495</v>
      </c>
      <c r="D313" s="2">
        <f t="shared" si="4"/>
        <v>7</v>
      </c>
      <c r="E313" s="2" t="str">
        <f>_xlfn.XLOOKUP(VolumeByClient[[#This Row],[CLID]],GEOByClient[Mid],GEOByClient[GEOID])</f>
        <v>GEO1002</v>
      </c>
      <c r="F313" s="2" t="str">
        <f>INDEX(GEOByClient[GEOID],MATCH(VolumeByClient[[#This Row],[CLID]],GEOByClient[Right],0))</f>
        <v>GEO1002</v>
      </c>
      <c r="G313" s="2" t="str">
        <f>VLOOKUP(VolumeByClient[[#This Row],[Index Match Region ID]],GEONames[GEOID]:GEONames[GEONAME],2,FALSE)</f>
        <v>APAC</v>
      </c>
      <c r="H313" s="2" t="str">
        <f>"Q"&amp;ROUNDUP(MONTH(VolumeByClient[[#This Row],[Date]])/3,0)&amp;" "&amp;YEAR(VolumeByClient[[#This Row],[Date]])</f>
        <v>Q2 2021</v>
      </c>
      <c r="I313" s="2" t="str">
        <f>VLOOKUP(VolumeByClient[[#This Row],[Date]],QuarterDates[],3,TRUE)</f>
        <v>Q2 2021</v>
      </c>
      <c r="J313" s="2" t="str">
        <f>VLOOKUP(VolumeByClient[[#This Row],[Date]],QuarterDates[],6,TRUE)</f>
        <v>2021 Q2</v>
      </c>
      <c r="K313" s="2" t="str">
        <f>_xlfn.XLOOKUP(VolumeByClient[[#This Row],[Year and Quarter]],QuarterDates[Year/Quarter],QuarterDates[Quarter2])</f>
        <v>Q2</v>
      </c>
      <c r="L313" s="2">
        <f>_xlfn.XLOOKUP(VolumeByClient[[#This Row],[Year and Quarter]],QuarterDates[Year/Quarter],QuarterDates[Year])</f>
        <v>2021</v>
      </c>
    </row>
    <row r="314" spans="1:12" x14ac:dyDescent="0.15">
      <c r="A314" s="3" t="s">
        <v>12</v>
      </c>
      <c r="B314" s="3">
        <v>44316</v>
      </c>
      <c r="C314" s="5">
        <v>467</v>
      </c>
      <c r="D314" s="2">
        <f t="shared" si="4"/>
        <v>7</v>
      </c>
      <c r="E314" s="2" t="str">
        <f>_xlfn.XLOOKUP(VolumeByClient[[#This Row],[CLID]],GEOByClient[Mid],GEOByClient[GEOID])</f>
        <v>GEO1002</v>
      </c>
      <c r="F314" s="2" t="str">
        <f>INDEX(GEOByClient[GEOID],MATCH(VolumeByClient[[#This Row],[CLID]],GEOByClient[Right],0))</f>
        <v>GEO1002</v>
      </c>
      <c r="G314" s="2" t="str">
        <f>VLOOKUP(VolumeByClient[[#This Row],[Index Match Region ID]],GEONames[GEOID]:GEONames[GEONAME],2,FALSE)</f>
        <v>APAC</v>
      </c>
      <c r="H314" s="2" t="str">
        <f>"Q"&amp;ROUNDUP(MONTH(VolumeByClient[[#This Row],[Date]])/3,0)&amp;" "&amp;YEAR(VolumeByClient[[#This Row],[Date]])</f>
        <v>Q2 2021</v>
      </c>
      <c r="I314" s="2" t="str">
        <f>VLOOKUP(VolumeByClient[[#This Row],[Date]],QuarterDates[],3,TRUE)</f>
        <v>Q2 2021</v>
      </c>
      <c r="J314" s="2" t="str">
        <f>VLOOKUP(VolumeByClient[[#This Row],[Date]],QuarterDates[],6,TRUE)</f>
        <v>2021 Q2</v>
      </c>
      <c r="K314" s="2" t="str">
        <f>_xlfn.XLOOKUP(VolumeByClient[[#This Row],[Year and Quarter]],QuarterDates[Year/Quarter],QuarterDates[Quarter2])</f>
        <v>Q2</v>
      </c>
      <c r="L314" s="2">
        <f>_xlfn.XLOOKUP(VolumeByClient[[#This Row],[Year and Quarter]],QuarterDates[Year/Quarter],QuarterDates[Year])</f>
        <v>2021</v>
      </c>
    </row>
    <row r="315" spans="1:12" x14ac:dyDescent="0.15">
      <c r="A315" s="3" t="s">
        <v>12</v>
      </c>
      <c r="B315" s="3">
        <v>44286</v>
      </c>
      <c r="C315" s="5">
        <v>451</v>
      </c>
      <c r="D315" s="2">
        <f t="shared" si="4"/>
        <v>7</v>
      </c>
      <c r="E315" s="2" t="str">
        <f>_xlfn.XLOOKUP(VolumeByClient[[#This Row],[CLID]],GEOByClient[Mid],GEOByClient[GEOID])</f>
        <v>GEO1002</v>
      </c>
      <c r="F315" s="2" t="str">
        <f>INDEX(GEOByClient[GEOID],MATCH(VolumeByClient[[#This Row],[CLID]],GEOByClient[Right],0))</f>
        <v>GEO1002</v>
      </c>
      <c r="G315" s="2" t="str">
        <f>VLOOKUP(VolumeByClient[[#This Row],[Index Match Region ID]],GEONames[GEOID]:GEONames[GEONAME],2,FALSE)</f>
        <v>APAC</v>
      </c>
      <c r="H315" s="2" t="str">
        <f>"Q"&amp;ROUNDUP(MONTH(VolumeByClient[[#This Row],[Date]])/3,0)&amp;" "&amp;YEAR(VolumeByClient[[#This Row],[Date]])</f>
        <v>Q1 2021</v>
      </c>
      <c r="I315" s="2" t="str">
        <f>VLOOKUP(VolumeByClient[[#This Row],[Date]],QuarterDates[],3,TRUE)</f>
        <v>Q1 2021</v>
      </c>
      <c r="J315" s="2" t="str">
        <f>VLOOKUP(VolumeByClient[[#This Row],[Date]],QuarterDates[],6,TRUE)</f>
        <v>2021 Q1</v>
      </c>
      <c r="K315" s="2" t="str">
        <f>_xlfn.XLOOKUP(VolumeByClient[[#This Row],[Year and Quarter]],QuarterDates[Year/Quarter],QuarterDates[Quarter2])</f>
        <v>Q1</v>
      </c>
      <c r="L315" s="2">
        <f>_xlfn.XLOOKUP(VolumeByClient[[#This Row],[Year and Quarter]],QuarterDates[Year/Quarter],QuarterDates[Year])</f>
        <v>2021</v>
      </c>
    </row>
    <row r="316" spans="1:12" x14ac:dyDescent="0.15">
      <c r="A316" s="3" t="s">
        <v>12</v>
      </c>
      <c r="B316" s="3">
        <v>44255</v>
      </c>
      <c r="C316" s="5">
        <v>320</v>
      </c>
      <c r="D316" s="2">
        <f t="shared" si="4"/>
        <v>7</v>
      </c>
      <c r="E316" s="2" t="str">
        <f>_xlfn.XLOOKUP(VolumeByClient[[#This Row],[CLID]],GEOByClient[Mid],GEOByClient[GEOID])</f>
        <v>GEO1002</v>
      </c>
      <c r="F316" s="2" t="str">
        <f>INDEX(GEOByClient[GEOID],MATCH(VolumeByClient[[#This Row],[CLID]],GEOByClient[Right],0))</f>
        <v>GEO1002</v>
      </c>
      <c r="G316" s="2" t="str">
        <f>VLOOKUP(VolumeByClient[[#This Row],[Index Match Region ID]],GEONames[GEOID]:GEONames[GEONAME],2,FALSE)</f>
        <v>APAC</v>
      </c>
      <c r="H316" s="2" t="str">
        <f>"Q"&amp;ROUNDUP(MONTH(VolumeByClient[[#This Row],[Date]])/3,0)&amp;" "&amp;YEAR(VolumeByClient[[#This Row],[Date]])</f>
        <v>Q1 2021</v>
      </c>
      <c r="I316" s="2" t="str">
        <f>VLOOKUP(VolumeByClient[[#This Row],[Date]],QuarterDates[],3,TRUE)</f>
        <v>Q1 2021</v>
      </c>
      <c r="J316" s="2" t="str">
        <f>VLOOKUP(VolumeByClient[[#This Row],[Date]],QuarterDates[],6,TRUE)</f>
        <v>2021 Q1</v>
      </c>
      <c r="K316" s="2" t="str">
        <f>_xlfn.XLOOKUP(VolumeByClient[[#This Row],[Year and Quarter]],QuarterDates[Year/Quarter],QuarterDates[Quarter2])</f>
        <v>Q1</v>
      </c>
      <c r="L316" s="2">
        <f>_xlfn.XLOOKUP(VolumeByClient[[#This Row],[Year and Quarter]],QuarterDates[Year/Quarter],QuarterDates[Year])</f>
        <v>2021</v>
      </c>
    </row>
    <row r="317" spans="1:12" x14ac:dyDescent="0.15">
      <c r="A317" s="3" t="s">
        <v>12</v>
      </c>
      <c r="B317" s="3">
        <v>44227</v>
      </c>
      <c r="C317" s="5">
        <v>361</v>
      </c>
      <c r="D317" s="2">
        <f t="shared" si="4"/>
        <v>7</v>
      </c>
      <c r="E317" s="2" t="str">
        <f>_xlfn.XLOOKUP(VolumeByClient[[#This Row],[CLID]],GEOByClient[Mid],GEOByClient[GEOID])</f>
        <v>GEO1002</v>
      </c>
      <c r="F317" s="2" t="str">
        <f>INDEX(GEOByClient[GEOID],MATCH(VolumeByClient[[#This Row],[CLID]],GEOByClient[Right],0))</f>
        <v>GEO1002</v>
      </c>
      <c r="G317" s="2" t="str">
        <f>VLOOKUP(VolumeByClient[[#This Row],[Index Match Region ID]],GEONames[GEOID]:GEONames[GEONAME],2,FALSE)</f>
        <v>APAC</v>
      </c>
      <c r="H317" s="2" t="str">
        <f>"Q"&amp;ROUNDUP(MONTH(VolumeByClient[[#This Row],[Date]])/3,0)&amp;" "&amp;YEAR(VolumeByClient[[#This Row],[Date]])</f>
        <v>Q1 2021</v>
      </c>
      <c r="I317" s="2" t="str">
        <f>VLOOKUP(VolumeByClient[[#This Row],[Date]],QuarterDates[],3,TRUE)</f>
        <v>Q1 2021</v>
      </c>
      <c r="J317" s="2" t="str">
        <f>VLOOKUP(VolumeByClient[[#This Row],[Date]],QuarterDates[],6,TRUE)</f>
        <v>2021 Q1</v>
      </c>
      <c r="K317" s="2" t="str">
        <f>_xlfn.XLOOKUP(VolumeByClient[[#This Row],[Year and Quarter]],QuarterDates[Year/Quarter],QuarterDates[Quarter2])</f>
        <v>Q1</v>
      </c>
      <c r="L317" s="2">
        <f>_xlfn.XLOOKUP(VolumeByClient[[#This Row],[Year and Quarter]],QuarterDates[Year/Quarter],QuarterDates[Year])</f>
        <v>2021</v>
      </c>
    </row>
    <row r="318" spans="1:12" x14ac:dyDescent="0.15">
      <c r="A318" s="3" t="s">
        <v>51</v>
      </c>
      <c r="B318" s="3">
        <v>43861</v>
      </c>
      <c r="C318" s="5">
        <v>2691</v>
      </c>
      <c r="D318" s="2">
        <f t="shared" si="4"/>
        <v>7</v>
      </c>
      <c r="E318" s="2" t="str">
        <f>_xlfn.XLOOKUP(VolumeByClient[[#This Row],[CLID]],GEOByClient[Mid],GEOByClient[GEOID])</f>
        <v>GEO1001</v>
      </c>
      <c r="F318" s="2" t="str">
        <f>INDEX(GEOByClient[GEOID],MATCH(VolumeByClient[[#This Row],[CLID]],GEOByClient[Right],0))</f>
        <v>GEO1001</v>
      </c>
      <c r="G318" s="2" t="str">
        <f>VLOOKUP(VolumeByClient[[#This Row],[Index Match Region ID]],GEONames[GEOID]:GEONames[GEONAME],2,FALSE)</f>
        <v>NAM</v>
      </c>
      <c r="H318" s="2" t="str">
        <f>"Q"&amp;ROUNDUP(MONTH(VolumeByClient[[#This Row],[Date]])/3,0)&amp;" "&amp;YEAR(VolumeByClient[[#This Row],[Date]])</f>
        <v>Q1 2020</v>
      </c>
      <c r="I318" s="2" t="str">
        <f>VLOOKUP(VolumeByClient[[#This Row],[Date]],QuarterDates[],3,TRUE)</f>
        <v>Q1 2020</v>
      </c>
      <c r="J318" s="2" t="str">
        <f>VLOOKUP(VolumeByClient[[#This Row],[Date]],QuarterDates[],6,TRUE)</f>
        <v>2020 Q1</v>
      </c>
      <c r="K318" s="2" t="str">
        <f>_xlfn.XLOOKUP(VolumeByClient[[#This Row],[Year and Quarter]],QuarterDates[Year/Quarter],QuarterDates[Quarter2])</f>
        <v>Q1</v>
      </c>
      <c r="L318" s="2">
        <f>_xlfn.XLOOKUP(VolumeByClient[[#This Row],[Year and Quarter]],QuarterDates[Year/Quarter],QuarterDates[Year])</f>
        <v>2020</v>
      </c>
    </row>
    <row r="319" spans="1:12" x14ac:dyDescent="0.15">
      <c r="A319" s="3" t="s">
        <v>51</v>
      </c>
      <c r="B319" s="3">
        <v>43890</v>
      </c>
      <c r="C319" s="5">
        <v>2129</v>
      </c>
      <c r="D319" s="2">
        <f t="shared" si="4"/>
        <v>7</v>
      </c>
      <c r="E319" s="2" t="str">
        <f>_xlfn.XLOOKUP(VolumeByClient[[#This Row],[CLID]],GEOByClient[Mid],GEOByClient[GEOID])</f>
        <v>GEO1001</v>
      </c>
      <c r="F319" s="2" t="str">
        <f>INDEX(GEOByClient[GEOID],MATCH(VolumeByClient[[#This Row],[CLID]],GEOByClient[Right],0))</f>
        <v>GEO1001</v>
      </c>
      <c r="G319" s="2" t="str">
        <f>VLOOKUP(VolumeByClient[[#This Row],[Index Match Region ID]],GEONames[GEOID]:GEONames[GEONAME],2,FALSE)</f>
        <v>NAM</v>
      </c>
      <c r="H319" s="2" t="str">
        <f>"Q"&amp;ROUNDUP(MONTH(VolumeByClient[[#This Row],[Date]])/3,0)&amp;" "&amp;YEAR(VolumeByClient[[#This Row],[Date]])</f>
        <v>Q1 2020</v>
      </c>
      <c r="I319" s="2" t="str">
        <f>VLOOKUP(VolumeByClient[[#This Row],[Date]],QuarterDates[],3,TRUE)</f>
        <v>Q1 2020</v>
      </c>
      <c r="J319" s="2" t="str">
        <f>VLOOKUP(VolumeByClient[[#This Row],[Date]],QuarterDates[],6,TRUE)</f>
        <v>2020 Q1</v>
      </c>
      <c r="K319" s="2" t="str">
        <f>_xlfn.XLOOKUP(VolumeByClient[[#This Row],[Year and Quarter]],QuarterDates[Year/Quarter],QuarterDates[Quarter2])</f>
        <v>Q1</v>
      </c>
      <c r="L319" s="2">
        <f>_xlfn.XLOOKUP(VolumeByClient[[#This Row],[Year and Quarter]],QuarterDates[Year/Quarter],QuarterDates[Year])</f>
        <v>2020</v>
      </c>
    </row>
    <row r="320" spans="1:12" x14ac:dyDescent="0.15">
      <c r="A320" s="3" t="s">
        <v>51</v>
      </c>
      <c r="B320" s="3">
        <v>43921</v>
      </c>
      <c r="C320" s="5">
        <v>3258</v>
      </c>
      <c r="D320" s="2">
        <f t="shared" si="4"/>
        <v>7</v>
      </c>
      <c r="E320" s="2" t="str">
        <f>_xlfn.XLOOKUP(VolumeByClient[[#This Row],[CLID]],GEOByClient[Mid],GEOByClient[GEOID])</f>
        <v>GEO1001</v>
      </c>
      <c r="F320" s="2" t="str">
        <f>INDEX(GEOByClient[GEOID],MATCH(VolumeByClient[[#This Row],[CLID]],GEOByClient[Right],0))</f>
        <v>GEO1001</v>
      </c>
      <c r="G320" s="2" t="str">
        <f>VLOOKUP(VolumeByClient[[#This Row],[Index Match Region ID]],GEONames[GEOID]:GEONames[GEONAME],2,FALSE)</f>
        <v>NAM</v>
      </c>
      <c r="H320" s="2" t="str">
        <f>"Q"&amp;ROUNDUP(MONTH(VolumeByClient[[#This Row],[Date]])/3,0)&amp;" "&amp;YEAR(VolumeByClient[[#This Row],[Date]])</f>
        <v>Q1 2020</v>
      </c>
      <c r="I320" s="2" t="str">
        <f>VLOOKUP(VolumeByClient[[#This Row],[Date]],QuarterDates[],3,TRUE)</f>
        <v>Q1 2020</v>
      </c>
      <c r="J320" s="2" t="str">
        <f>VLOOKUP(VolumeByClient[[#This Row],[Date]],QuarterDates[],6,TRUE)</f>
        <v>2020 Q1</v>
      </c>
      <c r="K320" s="2" t="str">
        <f>_xlfn.XLOOKUP(VolumeByClient[[#This Row],[Year and Quarter]],QuarterDates[Year/Quarter],QuarterDates[Quarter2])</f>
        <v>Q1</v>
      </c>
      <c r="L320" s="2">
        <f>_xlfn.XLOOKUP(VolumeByClient[[#This Row],[Year and Quarter]],QuarterDates[Year/Quarter],QuarterDates[Year])</f>
        <v>2020</v>
      </c>
    </row>
    <row r="321" spans="1:12" x14ac:dyDescent="0.15">
      <c r="A321" s="3" t="s">
        <v>51</v>
      </c>
      <c r="B321" s="3">
        <v>43951</v>
      </c>
      <c r="C321" s="5">
        <v>2978</v>
      </c>
      <c r="D321" s="2">
        <f t="shared" si="4"/>
        <v>7</v>
      </c>
      <c r="E321" s="2" t="str">
        <f>_xlfn.XLOOKUP(VolumeByClient[[#This Row],[CLID]],GEOByClient[Mid],GEOByClient[GEOID])</f>
        <v>GEO1001</v>
      </c>
      <c r="F321" s="2" t="str">
        <f>INDEX(GEOByClient[GEOID],MATCH(VolumeByClient[[#This Row],[CLID]],GEOByClient[Right],0))</f>
        <v>GEO1001</v>
      </c>
      <c r="G321" s="2" t="str">
        <f>VLOOKUP(VolumeByClient[[#This Row],[Index Match Region ID]],GEONames[GEOID]:GEONames[GEONAME],2,FALSE)</f>
        <v>NAM</v>
      </c>
      <c r="H321" s="2" t="str">
        <f>"Q"&amp;ROUNDUP(MONTH(VolumeByClient[[#This Row],[Date]])/3,0)&amp;" "&amp;YEAR(VolumeByClient[[#This Row],[Date]])</f>
        <v>Q2 2020</v>
      </c>
      <c r="I321" s="2" t="str">
        <f>VLOOKUP(VolumeByClient[[#This Row],[Date]],QuarterDates[],3,TRUE)</f>
        <v>Q2 2020</v>
      </c>
      <c r="J321" s="2" t="str">
        <f>VLOOKUP(VolumeByClient[[#This Row],[Date]],QuarterDates[],6,TRUE)</f>
        <v>2020 Q2</v>
      </c>
      <c r="K321" s="2" t="str">
        <f>_xlfn.XLOOKUP(VolumeByClient[[#This Row],[Year and Quarter]],QuarterDates[Year/Quarter],QuarterDates[Quarter2])</f>
        <v>Q2</v>
      </c>
      <c r="L321" s="2">
        <f>_xlfn.XLOOKUP(VolumeByClient[[#This Row],[Year and Quarter]],QuarterDates[Year/Quarter],QuarterDates[Year])</f>
        <v>2020</v>
      </c>
    </row>
    <row r="322" spans="1:12" x14ac:dyDescent="0.15">
      <c r="A322" s="3" t="s">
        <v>51</v>
      </c>
      <c r="B322" s="3">
        <v>43982</v>
      </c>
      <c r="C322" s="5">
        <v>3544</v>
      </c>
      <c r="D322" s="2">
        <f t="shared" ref="D322:D385" si="5">LEN(A322)</f>
        <v>7</v>
      </c>
      <c r="E322" s="2" t="str">
        <f>_xlfn.XLOOKUP(VolumeByClient[[#This Row],[CLID]],GEOByClient[Mid],GEOByClient[GEOID])</f>
        <v>GEO1001</v>
      </c>
      <c r="F322" s="2" t="str">
        <f>INDEX(GEOByClient[GEOID],MATCH(VolumeByClient[[#This Row],[CLID]],GEOByClient[Right],0))</f>
        <v>GEO1001</v>
      </c>
      <c r="G322" s="2" t="str">
        <f>VLOOKUP(VolumeByClient[[#This Row],[Index Match Region ID]],GEONames[GEOID]:GEONames[GEONAME],2,FALSE)</f>
        <v>NAM</v>
      </c>
      <c r="H322" s="2" t="str">
        <f>"Q"&amp;ROUNDUP(MONTH(VolumeByClient[[#This Row],[Date]])/3,0)&amp;" "&amp;YEAR(VolumeByClient[[#This Row],[Date]])</f>
        <v>Q2 2020</v>
      </c>
      <c r="I322" s="2" t="str">
        <f>VLOOKUP(VolumeByClient[[#This Row],[Date]],QuarterDates[],3,TRUE)</f>
        <v>Q2 2020</v>
      </c>
      <c r="J322" s="2" t="str">
        <f>VLOOKUP(VolumeByClient[[#This Row],[Date]],QuarterDates[],6,TRUE)</f>
        <v>2020 Q2</v>
      </c>
      <c r="K322" s="2" t="str">
        <f>_xlfn.XLOOKUP(VolumeByClient[[#This Row],[Year and Quarter]],QuarterDates[Year/Quarter],QuarterDates[Quarter2])</f>
        <v>Q2</v>
      </c>
      <c r="L322" s="2">
        <f>_xlfn.XLOOKUP(VolumeByClient[[#This Row],[Year and Quarter]],QuarterDates[Year/Quarter],QuarterDates[Year])</f>
        <v>2020</v>
      </c>
    </row>
    <row r="323" spans="1:12" x14ac:dyDescent="0.15">
      <c r="A323" s="3" t="s">
        <v>51</v>
      </c>
      <c r="B323" s="3">
        <v>44012</v>
      </c>
      <c r="C323" s="5">
        <v>1845</v>
      </c>
      <c r="D323" s="2">
        <f t="shared" si="5"/>
        <v>7</v>
      </c>
      <c r="E323" s="2" t="str">
        <f>_xlfn.XLOOKUP(VolumeByClient[[#This Row],[CLID]],GEOByClient[Mid],GEOByClient[GEOID])</f>
        <v>GEO1001</v>
      </c>
      <c r="F323" s="2" t="str">
        <f>INDEX(GEOByClient[GEOID],MATCH(VolumeByClient[[#This Row],[CLID]],GEOByClient[Right],0))</f>
        <v>GEO1001</v>
      </c>
      <c r="G323" s="2" t="str">
        <f>VLOOKUP(VolumeByClient[[#This Row],[Index Match Region ID]],GEONames[GEOID]:GEONames[GEONAME],2,FALSE)</f>
        <v>NAM</v>
      </c>
      <c r="H323" s="2" t="str">
        <f>"Q"&amp;ROUNDUP(MONTH(VolumeByClient[[#This Row],[Date]])/3,0)&amp;" "&amp;YEAR(VolumeByClient[[#This Row],[Date]])</f>
        <v>Q2 2020</v>
      </c>
      <c r="I323" s="2" t="str">
        <f>VLOOKUP(VolumeByClient[[#This Row],[Date]],QuarterDates[],3,TRUE)</f>
        <v>Q2 2020</v>
      </c>
      <c r="J323" s="2" t="str">
        <f>VLOOKUP(VolumeByClient[[#This Row],[Date]],QuarterDates[],6,TRUE)</f>
        <v>2020 Q2</v>
      </c>
      <c r="K323" s="2" t="str">
        <f>_xlfn.XLOOKUP(VolumeByClient[[#This Row],[Year and Quarter]],QuarterDates[Year/Quarter],QuarterDates[Quarter2])</f>
        <v>Q2</v>
      </c>
      <c r="L323" s="2">
        <f>_xlfn.XLOOKUP(VolumeByClient[[#This Row],[Year and Quarter]],QuarterDates[Year/Quarter],QuarterDates[Year])</f>
        <v>2020</v>
      </c>
    </row>
    <row r="324" spans="1:12" x14ac:dyDescent="0.15">
      <c r="A324" s="3" t="s">
        <v>51</v>
      </c>
      <c r="B324" s="3">
        <v>44043</v>
      </c>
      <c r="C324" s="5">
        <v>2414</v>
      </c>
      <c r="D324" s="2">
        <f t="shared" si="5"/>
        <v>7</v>
      </c>
      <c r="E324" s="2" t="str">
        <f>_xlfn.XLOOKUP(VolumeByClient[[#This Row],[CLID]],GEOByClient[Mid],GEOByClient[GEOID])</f>
        <v>GEO1001</v>
      </c>
      <c r="F324" s="2" t="str">
        <f>INDEX(GEOByClient[GEOID],MATCH(VolumeByClient[[#This Row],[CLID]],GEOByClient[Right],0))</f>
        <v>GEO1001</v>
      </c>
      <c r="G324" s="2" t="str">
        <f>VLOOKUP(VolumeByClient[[#This Row],[Index Match Region ID]],GEONames[GEOID]:GEONames[GEONAME],2,FALSE)</f>
        <v>NAM</v>
      </c>
      <c r="H324" s="2" t="str">
        <f>"Q"&amp;ROUNDUP(MONTH(VolumeByClient[[#This Row],[Date]])/3,0)&amp;" "&amp;YEAR(VolumeByClient[[#This Row],[Date]])</f>
        <v>Q3 2020</v>
      </c>
      <c r="I324" s="2" t="str">
        <f>VLOOKUP(VolumeByClient[[#This Row],[Date]],QuarterDates[],3,TRUE)</f>
        <v>Q3 2020</v>
      </c>
      <c r="J324" s="2" t="str">
        <f>VLOOKUP(VolumeByClient[[#This Row],[Date]],QuarterDates[],6,TRUE)</f>
        <v>2020 Q3</v>
      </c>
      <c r="K324" s="2" t="str">
        <f>_xlfn.XLOOKUP(VolumeByClient[[#This Row],[Year and Quarter]],QuarterDates[Year/Quarter],QuarterDates[Quarter2])</f>
        <v>Q3</v>
      </c>
      <c r="L324" s="2">
        <f>_xlfn.XLOOKUP(VolumeByClient[[#This Row],[Year and Quarter]],QuarterDates[Year/Quarter],QuarterDates[Year])</f>
        <v>2020</v>
      </c>
    </row>
    <row r="325" spans="1:12" x14ac:dyDescent="0.15">
      <c r="A325" s="3" t="s">
        <v>51</v>
      </c>
      <c r="B325" s="3">
        <v>44074</v>
      </c>
      <c r="C325" s="5">
        <v>1281</v>
      </c>
      <c r="D325" s="2">
        <f t="shared" si="5"/>
        <v>7</v>
      </c>
      <c r="E325" s="2" t="str">
        <f>_xlfn.XLOOKUP(VolumeByClient[[#This Row],[CLID]],GEOByClient[Mid],GEOByClient[GEOID])</f>
        <v>GEO1001</v>
      </c>
      <c r="F325" s="2" t="str">
        <f>INDEX(GEOByClient[GEOID],MATCH(VolumeByClient[[#This Row],[CLID]],GEOByClient[Right],0))</f>
        <v>GEO1001</v>
      </c>
      <c r="G325" s="2" t="str">
        <f>VLOOKUP(VolumeByClient[[#This Row],[Index Match Region ID]],GEONames[GEOID]:GEONames[GEONAME],2,FALSE)</f>
        <v>NAM</v>
      </c>
      <c r="H325" s="2" t="str">
        <f>"Q"&amp;ROUNDUP(MONTH(VolumeByClient[[#This Row],[Date]])/3,0)&amp;" "&amp;YEAR(VolumeByClient[[#This Row],[Date]])</f>
        <v>Q3 2020</v>
      </c>
      <c r="I325" s="2" t="str">
        <f>VLOOKUP(VolumeByClient[[#This Row],[Date]],QuarterDates[],3,TRUE)</f>
        <v>Q3 2020</v>
      </c>
      <c r="J325" s="2" t="str">
        <f>VLOOKUP(VolumeByClient[[#This Row],[Date]],QuarterDates[],6,TRUE)</f>
        <v>2020 Q3</v>
      </c>
      <c r="K325" s="2" t="str">
        <f>_xlfn.XLOOKUP(VolumeByClient[[#This Row],[Year and Quarter]],QuarterDates[Year/Quarter],QuarterDates[Quarter2])</f>
        <v>Q3</v>
      </c>
      <c r="L325" s="2">
        <f>_xlfn.XLOOKUP(VolumeByClient[[#This Row],[Year and Quarter]],QuarterDates[Year/Quarter],QuarterDates[Year])</f>
        <v>2020</v>
      </c>
    </row>
    <row r="326" spans="1:12" x14ac:dyDescent="0.15">
      <c r="A326" s="3" t="s">
        <v>51</v>
      </c>
      <c r="B326" s="3">
        <v>44104</v>
      </c>
      <c r="C326" s="5">
        <v>2131</v>
      </c>
      <c r="D326" s="2">
        <f t="shared" si="5"/>
        <v>7</v>
      </c>
      <c r="E326" s="2" t="str">
        <f>_xlfn.XLOOKUP(VolumeByClient[[#This Row],[CLID]],GEOByClient[Mid],GEOByClient[GEOID])</f>
        <v>GEO1001</v>
      </c>
      <c r="F326" s="2" t="str">
        <f>INDEX(GEOByClient[GEOID],MATCH(VolumeByClient[[#This Row],[CLID]],GEOByClient[Right],0))</f>
        <v>GEO1001</v>
      </c>
      <c r="G326" s="2" t="str">
        <f>VLOOKUP(VolumeByClient[[#This Row],[Index Match Region ID]],GEONames[GEOID]:GEONames[GEONAME],2,FALSE)</f>
        <v>NAM</v>
      </c>
      <c r="H326" s="2" t="str">
        <f>"Q"&amp;ROUNDUP(MONTH(VolumeByClient[[#This Row],[Date]])/3,0)&amp;" "&amp;YEAR(VolumeByClient[[#This Row],[Date]])</f>
        <v>Q3 2020</v>
      </c>
      <c r="I326" s="2" t="str">
        <f>VLOOKUP(VolumeByClient[[#This Row],[Date]],QuarterDates[],3,TRUE)</f>
        <v>Q3 2020</v>
      </c>
      <c r="J326" s="2" t="str">
        <f>VLOOKUP(VolumeByClient[[#This Row],[Date]],QuarterDates[],6,TRUE)</f>
        <v>2020 Q3</v>
      </c>
      <c r="K326" s="2" t="str">
        <f>_xlfn.XLOOKUP(VolumeByClient[[#This Row],[Year and Quarter]],QuarterDates[Year/Quarter],QuarterDates[Quarter2])</f>
        <v>Q3</v>
      </c>
      <c r="L326" s="2">
        <f>_xlfn.XLOOKUP(VolumeByClient[[#This Row],[Year and Quarter]],QuarterDates[Year/Quarter],QuarterDates[Year])</f>
        <v>2020</v>
      </c>
    </row>
    <row r="327" spans="1:12" x14ac:dyDescent="0.15">
      <c r="A327" s="3" t="s">
        <v>51</v>
      </c>
      <c r="B327" s="3">
        <v>44135</v>
      </c>
      <c r="C327" s="5">
        <v>1560</v>
      </c>
      <c r="D327" s="2">
        <f t="shared" si="5"/>
        <v>7</v>
      </c>
      <c r="E327" s="2" t="str">
        <f>_xlfn.XLOOKUP(VolumeByClient[[#This Row],[CLID]],GEOByClient[Mid],GEOByClient[GEOID])</f>
        <v>GEO1001</v>
      </c>
      <c r="F327" s="2" t="str">
        <f>INDEX(GEOByClient[GEOID],MATCH(VolumeByClient[[#This Row],[CLID]],GEOByClient[Right],0))</f>
        <v>GEO1001</v>
      </c>
      <c r="G327" s="2" t="str">
        <f>VLOOKUP(VolumeByClient[[#This Row],[Index Match Region ID]],GEONames[GEOID]:GEONames[GEONAME],2,FALSE)</f>
        <v>NAM</v>
      </c>
      <c r="H327" s="2" t="str">
        <f>"Q"&amp;ROUNDUP(MONTH(VolumeByClient[[#This Row],[Date]])/3,0)&amp;" "&amp;YEAR(VolumeByClient[[#This Row],[Date]])</f>
        <v>Q4 2020</v>
      </c>
      <c r="I327" s="2" t="str">
        <f>VLOOKUP(VolumeByClient[[#This Row],[Date]],QuarterDates[],3,TRUE)</f>
        <v>Q4 2020</v>
      </c>
      <c r="J327" s="2" t="str">
        <f>VLOOKUP(VolumeByClient[[#This Row],[Date]],QuarterDates[],6,TRUE)</f>
        <v>2020 Q4</v>
      </c>
      <c r="K327" s="2" t="str">
        <f>_xlfn.XLOOKUP(VolumeByClient[[#This Row],[Year and Quarter]],QuarterDates[Year/Quarter],QuarterDates[Quarter2])</f>
        <v>Q4</v>
      </c>
      <c r="L327" s="2">
        <f>_xlfn.XLOOKUP(VolumeByClient[[#This Row],[Year and Quarter]],QuarterDates[Year/Quarter],QuarterDates[Year])</f>
        <v>2020</v>
      </c>
    </row>
    <row r="328" spans="1:12" x14ac:dyDescent="0.15">
      <c r="A328" s="3" t="s">
        <v>51</v>
      </c>
      <c r="B328" s="3">
        <v>44165</v>
      </c>
      <c r="C328" s="5">
        <v>2691</v>
      </c>
      <c r="D328" s="2">
        <f t="shared" si="5"/>
        <v>7</v>
      </c>
      <c r="E328" s="2" t="str">
        <f>_xlfn.XLOOKUP(VolumeByClient[[#This Row],[CLID]],GEOByClient[Mid],GEOByClient[GEOID])</f>
        <v>GEO1001</v>
      </c>
      <c r="F328" s="2" t="str">
        <f>INDEX(GEOByClient[GEOID],MATCH(VolumeByClient[[#This Row],[CLID]],GEOByClient[Right],0))</f>
        <v>GEO1001</v>
      </c>
      <c r="G328" s="2" t="str">
        <f>VLOOKUP(VolumeByClient[[#This Row],[Index Match Region ID]],GEONames[GEOID]:GEONames[GEONAME],2,FALSE)</f>
        <v>NAM</v>
      </c>
      <c r="H328" s="2" t="str">
        <f>"Q"&amp;ROUNDUP(MONTH(VolumeByClient[[#This Row],[Date]])/3,0)&amp;" "&amp;YEAR(VolumeByClient[[#This Row],[Date]])</f>
        <v>Q4 2020</v>
      </c>
      <c r="I328" s="2" t="str">
        <f>VLOOKUP(VolumeByClient[[#This Row],[Date]],QuarterDates[],3,TRUE)</f>
        <v>Q4 2020</v>
      </c>
      <c r="J328" s="2" t="str">
        <f>VLOOKUP(VolumeByClient[[#This Row],[Date]],QuarterDates[],6,TRUE)</f>
        <v>2020 Q4</v>
      </c>
      <c r="K328" s="2" t="str">
        <f>_xlfn.XLOOKUP(VolumeByClient[[#This Row],[Year and Quarter]],QuarterDates[Year/Quarter],QuarterDates[Quarter2])</f>
        <v>Q4</v>
      </c>
      <c r="L328" s="2">
        <f>_xlfn.XLOOKUP(VolumeByClient[[#This Row],[Year and Quarter]],QuarterDates[Year/Quarter],QuarterDates[Year])</f>
        <v>2020</v>
      </c>
    </row>
    <row r="329" spans="1:12" x14ac:dyDescent="0.15">
      <c r="A329" s="3" t="s">
        <v>51</v>
      </c>
      <c r="B329" s="3">
        <v>44196</v>
      </c>
      <c r="C329" s="5">
        <v>1843</v>
      </c>
      <c r="D329" s="2">
        <f t="shared" si="5"/>
        <v>7</v>
      </c>
      <c r="E329" s="2" t="str">
        <f>_xlfn.XLOOKUP(VolumeByClient[[#This Row],[CLID]],GEOByClient[Mid],GEOByClient[GEOID])</f>
        <v>GEO1001</v>
      </c>
      <c r="F329" s="2" t="str">
        <f>INDEX(GEOByClient[GEOID],MATCH(VolumeByClient[[#This Row],[CLID]],GEOByClient[Right],0))</f>
        <v>GEO1001</v>
      </c>
      <c r="G329" s="2" t="str">
        <f>VLOOKUP(VolumeByClient[[#This Row],[Index Match Region ID]],GEONames[GEOID]:GEONames[GEONAME],2,FALSE)</f>
        <v>NAM</v>
      </c>
      <c r="H329" s="2" t="str">
        <f>"Q"&amp;ROUNDUP(MONTH(VolumeByClient[[#This Row],[Date]])/3,0)&amp;" "&amp;YEAR(VolumeByClient[[#This Row],[Date]])</f>
        <v>Q4 2020</v>
      </c>
      <c r="I329" s="2" t="str">
        <f>VLOOKUP(VolumeByClient[[#This Row],[Date]],QuarterDates[],3,TRUE)</f>
        <v>Q4 2020</v>
      </c>
      <c r="J329" s="2" t="str">
        <f>VLOOKUP(VolumeByClient[[#This Row],[Date]],QuarterDates[],6,TRUE)</f>
        <v>2020 Q4</v>
      </c>
      <c r="K329" s="2" t="str">
        <f>_xlfn.XLOOKUP(VolumeByClient[[#This Row],[Year and Quarter]],QuarterDates[Year/Quarter],QuarterDates[Quarter2])</f>
        <v>Q4</v>
      </c>
      <c r="L329" s="2">
        <f>_xlfn.XLOOKUP(VolumeByClient[[#This Row],[Year and Quarter]],QuarterDates[Year/Quarter],QuarterDates[Year])</f>
        <v>2020</v>
      </c>
    </row>
    <row r="330" spans="1:12" x14ac:dyDescent="0.15">
      <c r="A330" s="3" t="s">
        <v>51</v>
      </c>
      <c r="B330" s="3">
        <v>44377</v>
      </c>
      <c r="C330" s="5">
        <v>1864</v>
      </c>
      <c r="D330" s="2">
        <f t="shared" si="5"/>
        <v>7</v>
      </c>
      <c r="E330" s="2" t="str">
        <f>_xlfn.XLOOKUP(VolumeByClient[[#This Row],[CLID]],GEOByClient[Mid],GEOByClient[GEOID])</f>
        <v>GEO1001</v>
      </c>
      <c r="F330" s="2" t="str">
        <f>INDEX(GEOByClient[GEOID],MATCH(VolumeByClient[[#This Row],[CLID]],GEOByClient[Right],0))</f>
        <v>GEO1001</v>
      </c>
      <c r="G330" s="2" t="str">
        <f>VLOOKUP(VolumeByClient[[#This Row],[Index Match Region ID]],GEONames[GEOID]:GEONames[GEONAME],2,FALSE)</f>
        <v>NAM</v>
      </c>
      <c r="H330" s="2" t="str">
        <f>"Q"&amp;ROUNDUP(MONTH(VolumeByClient[[#This Row],[Date]])/3,0)&amp;" "&amp;YEAR(VolumeByClient[[#This Row],[Date]])</f>
        <v>Q2 2021</v>
      </c>
      <c r="I330" s="2" t="str">
        <f>VLOOKUP(VolumeByClient[[#This Row],[Date]],QuarterDates[],3,TRUE)</f>
        <v>Q2 2021</v>
      </c>
      <c r="J330" s="2" t="str">
        <f>VLOOKUP(VolumeByClient[[#This Row],[Date]],QuarterDates[],6,TRUE)</f>
        <v>2021 Q2</v>
      </c>
      <c r="K330" s="2" t="str">
        <f>_xlfn.XLOOKUP(VolumeByClient[[#This Row],[Year and Quarter]],QuarterDates[Year/Quarter],QuarterDates[Quarter2])</f>
        <v>Q2</v>
      </c>
      <c r="L330" s="2">
        <f>_xlfn.XLOOKUP(VolumeByClient[[#This Row],[Year and Quarter]],QuarterDates[Year/Quarter],QuarterDates[Year])</f>
        <v>2021</v>
      </c>
    </row>
    <row r="331" spans="1:12" x14ac:dyDescent="0.15">
      <c r="A331" s="3" t="s">
        <v>51</v>
      </c>
      <c r="B331" s="3">
        <v>44347</v>
      </c>
      <c r="C331" s="5">
        <v>3527</v>
      </c>
      <c r="D331" s="2">
        <f t="shared" si="5"/>
        <v>7</v>
      </c>
      <c r="E331" s="2" t="str">
        <f>_xlfn.XLOOKUP(VolumeByClient[[#This Row],[CLID]],GEOByClient[Mid],GEOByClient[GEOID])</f>
        <v>GEO1001</v>
      </c>
      <c r="F331" s="2" t="str">
        <f>INDEX(GEOByClient[GEOID],MATCH(VolumeByClient[[#This Row],[CLID]],GEOByClient[Right],0))</f>
        <v>GEO1001</v>
      </c>
      <c r="G331" s="2" t="str">
        <f>VLOOKUP(VolumeByClient[[#This Row],[Index Match Region ID]],GEONames[GEOID]:GEONames[GEONAME],2,FALSE)</f>
        <v>NAM</v>
      </c>
      <c r="H331" s="2" t="str">
        <f>"Q"&amp;ROUNDUP(MONTH(VolumeByClient[[#This Row],[Date]])/3,0)&amp;" "&amp;YEAR(VolumeByClient[[#This Row],[Date]])</f>
        <v>Q2 2021</v>
      </c>
      <c r="I331" s="2" t="str">
        <f>VLOOKUP(VolumeByClient[[#This Row],[Date]],QuarterDates[],3,TRUE)</f>
        <v>Q2 2021</v>
      </c>
      <c r="J331" s="2" t="str">
        <f>VLOOKUP(VolumeByClient[[#This Row],[Date]],QuarterDates[],6,TRUE)</f>
        <v>2021 Q2</v>
      </c>
      <c r="K331" s="2" t="str">
        <f>_xlfn.XLOOKUP(VolumeByClient[[#This Row],[Year and Quarter]],QuarterDates[Year/Quarter],QuarterDates[Quarter2])</f>
        <v>Q2</v>
      </c>
      <c r="L331" s="2">
        <f>_xlfn.XLOOKUP(VolumeByClient[[#This Row],[Year and Quarter]],QuarterDates[Year/Quarter],QuarterDates[Year])</f>
        <v>2021</v>
      </c>
    </row>
    <row r="332" spans="1:12" x14ac:dyDescent="0.15">
      <c r="A332" s="3" t="s">
        <v>51</v>
      </c>
      <c r="B332" s="3">
        <v>44316</v>
      </c>
      <c r="C332" s="5">
        <v>3010</v>
      </c>
      <c r="D332" s="2">
        <f t="shared" si="5"/>
        <v>7</v>
      </c>
      <c r="E332" s="2" t="str">
        <f>_xlfn.XLOOKUP(VolumeByClient[[#This Row],[CLID]],GEOByClient[Mid],GEOByClient[GEOID])</f>
        <v>GEO1001</v>
      </c>
      <c r="F332" s="2" t="str">
        <f>INDEX(GEOByClient[GEOID],MATCH(VolumeByClient[[#This Row],[CLID]],GEOByClient[Right],0))</f>
        <v>GEO1001</v>
      </c>
      <c r="G332" s="2" t="str">
        <f>VLOOKUP(VolumeByClient[[#This Row],[Index Match Region ID]],GEONames[GEOID]:GEONames[GEONAME],2,FALSE)</f>
        <v>NAM</v>
      </c>
      <c r="H332" s="2" t="str">
        <f>"Q"&amp;ROUNDUP(MONTH(VolumeByClient[[#This Row],[Date]])/3,0)&amp;" "&amp;YEAR(VolumeByClient[[#This Row],[Date]])</f>
        <v>Q2 2021</v>
      </c>
      <c r="I332" s="2" t="str">
        <f>VLOOKUP(VolumeByClient[[#This Row],[Date]],QuarterDates[],3,TRUE)</f>
        <v>Q2 2021</v>
      </c>
      <c r="J332" s="2" t="str">
        <f>VLOOKUP(VolumeByClient[[#This Row],[Date]],QuarterDates[],6,TRUE)</f>
        <v>2021 Q2</v>
      </c>
      <c r="K332" s="2" t="str">
        <f>_xlfn.XLOOKUP(VolumeByClient[[#This Row],[Year and Quarter]],QuarterDates[Year/Quarter],QuarterDates[Quarter2])</f>
        <v>Q2</v>
      </c>
      <c r="L332" s="2">
        <f>_xlfn.XLOOKUP(VolumeByClient[[#This Row],[Year and Quarter]],QuarterDates[Year/Quarter],QuarterDates[Year])</f>
        <v>2021</v>
      </c>
    </row>
    <row r="333" spans="1:12" x14ac:dyDescent="0.15">
      <c r="A333" s="3" t="s">
        <v>51</v>
      </c>
      <c r="B333" s="3">
        <v>44286</v>
      </c>
      <c r="C333" s="5">
        <v>3387</v>
      </c>
      <c r="D333" s="2">
        <f t="shared" si="5"/>
        <v>7</v>
      </c>
      <c r="E333" s="2" t="str">
        <f>_xlfn.XLOOKUP(VolumeByClient[[#This Row],[CLID]],GEOByClient[Mid],GEOByClient[GEOID])</f>
        <v>GEO1001</v>
      </c>
      <c r="F333" s="2" t="str">
        <f>INDEX(GEOByClient[GEOID],MATCH(VolumeByClient[[#This Row],[CLID]],GEOByClient[Right],0))</f>
        <v>GEO1001</v>
      </c>
      <c r="G333" s="2" t="str">
        <f>VLOOKUP(VolumeByClient[[#This Row],[Index Match Region ID]],GEONames[GEOID]:GEONames[GEONAME],2,FALSE)</f>
        <v>NAM</v>
      </c>
      <c r="H333" s="2" t="str">
        <f>"Q"&amp;ROUNDUP(MONTH(VolumeByClient[[#This Row],[Date]])/3,0)&amp;" "&amp;YEAR(VolumeByClient[[#This Row],[Date]])</f>
        <v>Q1 2021</v>
      </c>
      <c r="I333" s="2" t="str">
        <f>VLOOKUP(VolumeByClient[[#This Row],[Date]],QuarterDates[],3,TRUE)</f>
        <v>Q1 2021</v>
      </c>
      <c r="J333" s="2" t="str">
        <f>VLOOKUP(VolumeByClient[[#This Row],[Date]],QuarterDates[],6,TRUE)</f>
        <v>2021 Q1</v>
      </c>
      <c r="K333" s="2" t="str">
        <f>_xlfn.XLOOKUP(VolumeByClient[[#This Row],[Year and Quarter]],QuarterDates[Year/Quarter],QuarterDates[Quarter2])</f>
        <v>Q1</v>
      </c>
      <c r="L333" s="2">
        <f>_xlfn.XLOOKUP(VolumeByClient[[#This Row],[Year and Quarter]],QuarterDates[Year/Quarter],QuarterDates[Year])</f>
        <v>2021</v>
      </c>
    </row>
    <row r="334" spans="1:12" x14ac:dyDescent="0.15">
      <c r="A334" s="3" t="s">
        <v>51</v>
      </c>
      <c r="B334" s="3">
        <v>44255</v>
      </c>
      <c r="C334" s="5">
        <v>2190</v>
      </c>
      <c r="D334" s="2">
        <f t="shared" si="5"/>
        <v>7</v>
      </c>
      <c r="E334" s="2" t="str">
        <f>_xlfn.XLOOKUP(VolumeByClient[[#This Row],[CLID]],GEOByClient[Mid],GEOByClient[GEOID])</f>
        <v>GEO1001</v>
      </c>
      <c r="F334" s="2" t="str">
        <f>INDEX(GEOByClient[GEOID],MATCH(VolumeByClient[[#This Row],[CLID]],GEOByClient[Right],0))</f>
        <v>GEO1001</v>
      </c>
      <c r="G334" s="2" t="str">
        <f>VLOOKUP(VolumeByClient[[#This Row],[Index Match Region ID]],GEONames[GEOID]:GEONames[GEONAME],2,FALSE)</f>
        <v>NAM</v>
      </c>
      <c r="H334" s="2" t="str">
        <f>"Q"&amp;ROUNDUP(MONTH(VolumeByClient[[#This Row],[Date]])/3,0)&amp;" "&amp;YEAR(VolumeByClient[[#This Row],[Date]])</f>
        <v>Q1 2021</v>
      </c>
      <c r="I334" s="2" t="str">
        <f>VLOOKUP(VolumeByClient[[#This Row],[Date]],QuarterDates[],3,TRUE)</f>
        <v>Q1 2021</v>
      </c>
      <c r="J334" s="2" t="str">
        <f>VLOOKUP(VolumeByClient[[#This Row],[Date]],QuarterDates[],6,TRUE)</f>
        <v>2021 Q1</v>
      </c>
      <c r="K334" s="2" t="str">
        <f>_xlfn.XLOOKUP(VolumeByClient[[#This Row],[Year and Quarter]],QuarterDates[Year/Quarter],QuarterDates[Quarter2])</f>
        <v>Q1</v>
      </c>
      <c r="L334" s="2">
        <f>_xlfn.XLOOKUP(VolumeByClient[[#This Row],[Year and Quarter]],QuarterDates[Year/Quarter],QuarterDates[Year])</f>
        <v>2021</v>
      </c>
    </row>
    <row r="335" spans="1:12" x14ac:dyDescent="0.15">
      <c r="A335" s="3" t="s">
        <v>51</v>
      </c>
      <c r="B335" s="3">
        <v>44227</v>
      </c>
      <c r="C335" s="5">
        <v>2719</v>
      </c>
      <c r="D335" s="2">
        <f t="shared" si="5"/>
        <v>7</v>
      </c>
      <c r="E335" s="2" t="str">
        <f>_xlfn.XLOOKUP(VolumeByClient[[#This Row],[CLID]],GEOByClient[Mid],GEOByClient[GEOID])</f>
        <v>GEO1001</v>
      </c>
      <c r="F335" s="2" t="str">
        <f>INDEX(GEOByClient[GEOID],MATCH(VolumeByClient[[#This Row],[CLID]],GEOByClient[Right],0))</f>
        <v>GEO1001</v>
      </c>
      <c r="G335" s="2" t="str">
        <f>VLOOKUP(VolumeByClient[[#This Row],[Index Match Region ID]],GEONames[GEOID]:GEONames[GEONAME],2,FALSE)</f>
        <v>NAM</v>
      </c>
      <c r="H335" s="2" t="str">
        <f>"Q"&amp;ROUNDUP(MONTH(VolumeByClient[[#This Row],[Date]])/3,0)&amp;" "&amp;YEAR(VolumeByClient[[#This Row],[Date]])</f>
        <v>Q1 2021</v>
      </c>
      <c r="I335" s="2" t="str">
        <f>VLOOKUP(VolumeByClient[[#This Row],[Date]],QuarterDates[],3,TRUE)</f>
        <v>Q1 2021</v>
      </c>
      <c r="J335" s="2" t="str">
        <f>VLOOKUP(VolumeByClient[[#This Row],[Date]],QuarterDates[],6,TRUE)</f>
        <v>2021 Q1</v>
      </c>
      <c r="K335" s="2" t="str">
        <f>_xlfn.XLOOKUP(VolumeByClient[[#This Row],[Year and Quarter]],QuarterDates[Year/Quarter],QuarterDates[Quarter2])</f>
        <v>Q1</v>
      </c>
      <c r="L335" s="2">
        <f>_xlfn.XLOOKUP(VolumeByClient[[#This Row],[Year and Quarter]],QuarterDates[Year/Quarter],QuarterDates[Year])</f>
        <v>2021</v>
      </c>
    </row>
    <row r="336" spans="1:12" x14ac:dyDescent="0.15">
      <c r="A336" s="3" t="s">
        <v>16</v>
      </c>
      <c r="B336" s="3">
        <v>43861</v>
      </c>
      <c r="C336" s="5">
        <v>484</v>
      </c>
      <c r="D336" s="2">
        <f t="shared" si="5"/>
        <v>7</v>
      </c>
      <c r="E336" s="2" t="str">
        <f>_xlfn.XLOOKUP(VolumeByClient[[#This Row],[CLID]],GEOByClient[Mid],GEOByClient[GEOID])</f>
        <v>GEO1004</v>
      </c>
      <c r="F336" s="2" t="str">
        <f>INDEX(GEOByClient[GEOID],MATCH(VolumeByClient[[#This Row],[CLID]],GEOByClient[Right],0))</f>
        <v>GEO1004</v>
      </c>
      <c r="G336" s="2" t="str">
        <f>VLOOKUP(VolumeByClient[[#This Row],[Index Match Region ID]],GEONames[GEOID]:GEONames[GEONAME],2,FALSE)</f>
        <v>LATAM</v>
      </c>
      <c r="H336" s="2" t="str">
        <f>"Q"&amp;ROUNDUP(MONTH(VolumeByClient[[#This Row],[Date]])/3,0)&amp;" "&amp;YEAR(VolumeByClient[[#This Row],[Date]])</f>
        <v>Q1 2020</v>
      </c>
      <c r="I336" s="2" t="str">
        <f>VLOOKUP(VolumeByClient[[#This Row],[Date]],QuarterDates[],3,TRUE)</f>
        <v>Q1 2020</v>
      </c>
      <c r="J336" s="2" t="str">
        <f>VLOOKUP(VolumeByClient[[#This Row],[Date]],QuarterDates[],6,TRUE)</f>
        <v>2020 Q1</v>
      </c>
      <c r="K336" s="2" t="str">
        <f>_xlfn.XLOOKUP(VolumeByClient[[#This Row],[Year and Quarter]],QuarterDates[Year/Quarter],QuarterDates[Quarter2])</f>
        <v>Q1</v>
      </c>
      <c r="L336" s="2">
        <f>_xlfn.XLOOKUP(VolumeByClient[[#This Row],[Year and Quarter]],QuarterDates[Year/Quarter],QuarterDates[Year])</f>
        <v>2020</v>
      </c>
    </row>
    <row r="337" spans="1:12" x14ac:dyDescent="0.15">
      <c r="A337" s="3" t="s">
        <v>16</v>
      </c>
      <c r="B337" s="3">
        <v>43890</v>
      </c>
      <c r="C337" s="5">
        <v>546</v>
      </c>
      <c r="D337" s="2">
        <f t="shared" si="5"/>
        <v>7</v>
      </c>
      <c r="E337" s="2" t="str">
        <f>_xlfn.XLOOKUP(VolumeByClient[[#This Row],[CLID]],GEOByClient[Mid],GEOByClient[GEOID])</f>
        <v>GEO1004</v>
      </c>
      <c r="F337" s="2" t="str">
        <f>INDEX(GEOByClient[GEOID],MATCH(VolumeByClient[[#This Row],[CLID]],GEOByClient[Right],0))</f>
        <v>GEO1004</v>
      </c>
      <c r="G337" s="2" t="str">
        <f>VLOOKUP(VolumeByClient[[#This Row],[Index Match Region ID]],GEONames[GEOID]:GEONames[GEONAME],2,FALSE)</f>
        <v>LATAM</v>
      </c>
      <c r="H337" s="2" t="str">
        <f>"Q"&amp;ROUNDUP(MONTH(VolumeByClient[[#This Row],[Date]])/3,0)&amp;" "&amp;YEAR(VolumeByClient[[#This Row],[Date]])</f>
        <v>Q1 2020</v>
      </c>
      <c r="I337" s="2" t="str">
        <f>VLOOKUP(VolumeByClient[[#This Row],[Date]],QuarterDates[],3,TRUE)</f>
        <v>Q1 2020</v>
      </c>
      <c r="J337" s="2" t="str">
        <f>VLOOKUP(VolumeByClient[[#This Row],[Date]],QuarterDates[],6,TRUE)</f>
        <v>2020 Q1</v>
      </c>
      <c r="K337" s="2" t="str">
        <f>_xlfn.XLOOKUP(VolumeByClient[[#This Row],[Year and Quarter]],QuarterDates[Year/Quarter],QuarterDates[Quarter2])</f>
        <v>Q1</v>
      </c>
      <c r="L337" s="2">
        <f>_xlfn.XLOOKUP(VolumeByClient[[#This Row],[Year and Quarter]],QuarterDates[Year/Quarter],QuarterDates[Year])</f>
        <v>2020</v>
      </c>
    </row>
    <row r="338" spans="1:12" x14ac:dyDescent="0.15">
      <c r="A338" s="3" t="s">
        <v>16</v>
      </c>
      <c r="B338" s="3">
        <v>43921</v>
      </c>
      <c r="C338" s="5">
        <v>609</v>
      </c>
      <c r="D338" s="2">
        <f t="shared" si="5"/>
        <v>7</v>
      </c>
      <c r="E338" s="2" t="str">
        <f>_xlfn.XLOOKUP(VolumeByClient[[#This Row],[CLID]],GEOByClient[Mid],GEOByClient[GEOID])</f>
        <v>GEO1004</v>
      </c>
      <c r="F338" s="2" t="str">
        <f>INDEX(GEOByClient[GEOID],MATCH(VolumeByClient[[#This Row],[CLID]],GEOByClient[Right],0))</f>
        <v>GEO1004</v>
      </c>
      <c r="G338" s="2" t="str">
        <f>VLOOKUP(VolumeByClient[[#This Row],[Index Match Region ID]],GEONames[GEOID]:GEONames[GEONAME],2,FALSE)</f>
        <v>LATAM</v>
      </c>
      <c r="H338" s="2" t="str">
        <f>"Q"&amp;ROUNDUP(MONTH(VolumeByClient[[#This Row],[Date]])/3,0)&amp;" "&amp;YEAR(VolumeByClient[[#This Row],[Date]])</f>
        <v>Q1 2020</v>
      </c>
      <c r="I338" s="2" t="str">
        <f>VLOOKUP(VolumeByClient[[#This Row],[Date]],QuarterDates[],3,TRUE)</f>
        <v>Q1 2020</v>
      </c>
      <c r="J338" s="2" t="str">
        <f>VLOOKUP(VolumeByClient[[#This Row],[Date]],QuarterDates[],6,TRUE)</f>
        <v>2020 Q1</v>
      </c>
      <c r="K338" s="2" t="str">
        <f>_xlfn.XLOOKUP(VolumeByClient[[#This Row],[Year and Quarter]],QuarterDates[Year/Quarter],QuarterDates[Quarter2])</f>
        <v>Q1</v>
      </c>
      <c r="L338" s="2">
        <f>_xlfn.XLOOKUP(VolumeByClient[[#This Row],[Year and Quarter]],QuarterDates[Year/Quarter],QuarterDates[Year])</f>
        <v>2020</v>
      </c>
    </row>
    <row r="339" spans="1:12" x14ac:dyDescent="0.15">
      <c r="A339" s="3" t="s">
        <v>16</v>
      </c>
      <c r="B339" s="3">
        <v>43951</v>
      </c>
      <c r="C339" s="5">
        <v>727</v>
      </c>
      <c r="D339" s="2">
        <f t="shared" si="5"/>
        <v>7</v>
      </c>
      <c r="E339" s="2" t="str">
        <f>_xlfn.XLOOKUP(VolumeByClient[[#This Row],[CLID]],GEOByClient[Mid],GEOByClient[GEOID])</f>
        <v>GEO1004</v>
      </c>
      <c r="F339" s="2" t="str">
        <f>INDEX(GEOByClient[GEOID],MATCH(VolumeByClient[[#This Row],[CLID]],GEOByClient[Right],0))</f>
        <v>GEO1004</v>
      </c>
      <c r="G339" s="2" t="str">
        <f>VLOOKUP(VolumeByClient[[#This Row],[Index Match Region ID]],GEONames[GEOID]:GEONames[GEONAME],2,FALSE)</f>
        <v>LATAM</v>
      </c>
      <c r="H339" s="2" t="str">
        <f>"Q"&amp;ROUNDUP(MONTH(VolumeByClient[[#This Row],[Date]])/3,0)&amp;" "&amp;YEAR(VolumeByClient[[#This Row],[Date]])</f>
        <v>Q2 2020</v>
      </c>
      <c r="I339" s="2" t="str">
        <f>VLOOKUP(VolumeByClient[[#This Row],[Date]],QuarterDates[],3,TRUE)</f>
        <v>Q2 2020</v>
      </c>
      <c r="J339" s="2" t="str">
        <f>VLOOKUP(VolumeByClient[[#This Row],[Date]],QuarterDates[],6,TRUE)</f>
        <v>2020 Q2</v>
      </c>
      <c r="K339" s="2" t="str">
        <f>_xlfn.XLOOKUP(VolumeByClient[[#This Row],[Year and Quarter]],QuarterDates[Year/Quarter],QuarterDates[Quarter2])</f>
        <v>Q2</v>
      </c>
      <c r="L339" s="2">
        <f>_xlfn.XLOOKUP(VolumeByClient[[#This Row],[Year and Quarter]],QuarterDates[Year/Quarter],QuarterDates[Year])</f>
        <v>2020</v>
      </c>
    </row>
    <row r="340" spans="1:12" x14ac:dyDescent="0.15">
      <c r="A340" s="3" t="s">
        <v>16</v>
      </c>
      <c r="B340" s="3">
        <v>43982</v>
      </c>
      <c r="C340" s="5">
        <v>663</v>
      </c>
      <c r="D340" s="2">
        <f t="shared" si="5"/>
        <v>7</v>
      </c>
      <c r="E340" s="2" t="str">
        <f>_xlfn.XLOOKUP(VolumeByClient[[#This Row],[CLID]],GEOByClient[Mid],GEOByClient[GEOID])</f>
        <v>GEO1004</v>
      </c>
      <c r="F340" s="2" t="str">
        <f>INDEX(GEOByClient[GEOID],MATCH(VolumeByClient[[#This Row],[CLID]],GEOByClient[Right],0))</f>
        <v>GEO1004</v>
      </c>
      <c r="G340" s="2" t="str">
        <f>VLOOKUP(VolumeByClient[[#This Row],[Index Match Region ID]],GEONames[GEOID]:GEONames[GEONAME],2,FALSE)</f>
        <v>LATAM</v>
      </c>
      <c r="H340" s="2" t="str">
        <f>"Q"&amp;ROUNDUP(MONTH(VolumeByClient[[#This Row],[Date]])/3,0)&amp;" "&amp;YEAR(VolumeByClient[[#This Row],[Date]])</f>
        <v>Q2 2020</v>
      </c>
      <c r="I340" s="2" t="str">
        <f>VLOOKUP(VolumeByClient[[#This Row],[Date]],QuarterDates[],3,TRUE)</f>
        <v>Q2 2020</v>
      </c>
      <c r="J340" s="2" t="str">
        <f>VLOOKUP(VolumeByClient[[#This Row],[Date]],QuarterDates[],6,TRUE)</f>
        <v>2020 Q2</v>
      </c>
      <c r="K340" s="2" t="str">
        <f>_xlfn.XLOOKUP(VolumeByClient[[#This Row],[Year and Quarter]],QuarterDates[Year/Quarter],QuarterDates[Quarter2])</f>
        <v>Q2</v>
      </c>
      <c r="L340" s="2">
        <f>_xlfn.XLOOKUP(VolumeByClient[[#This Row],[Year and Quarter]],QuarterDates[Year/Quarter],QuarterDates[Year])</f>
        <v>2020</v>
      </c>
    </row>
    <row r="341" spans="1:12" x14ac:dyDescent="0.15">
      <c r="A341" s="3" t="s">
        <v>16</v>
      </c>
      <c r="B341" s="3">
        <v>44012</v>
      </c>
      <c r="C341" s="5">
        <v>489</v>
      </c>
      <c r="D341" s="2">
        <f t="shared" si="5"/>
        <v>7</v>
      </c>
      <c r="E341" s="2" t="str">
        <f>_xlfn.XLOOKUP(VolumeByClient[[#This Row],[CLID]],GEOByClient[Mid],GEOByClient[GEOID])</f>
        <v>GEO1004</v>
      </c>
      <c r="F341" s="2" t="str">
        <f>INDEX(GEOByClient[GEOID],MATCH(VolumeByClient[[#This Row],[CLID]],GEOByClient[Right],0))</f>
        <v>GEO1004</v>
      </c>
      <c r="G341" s="2" t="str">
        <f>VLOOKUP(VolumeByClient[[#This Row],[Index Match Region ID]],GEONames[GEOID]:GEONames[GEONAME],2,FALSE)</f>
        <v>LATAM</v>
      </c>
      <c r="H341" s="2" t="str">
        <f>"Q"&amp;ROUNDUP(MONTH(VolumeByClient[[#This Row],[Date]])/3,0)&amp;" "&amp;YEAR(VolumeByClient[[#This Row],[Date]])</f>
        <v>Q2 2020</v>
      </c>
      <c r="I341" s="2" t="str">
        <f>VLOOKUP(VolumeByClient[[#This Row],[Date]],QuarterDates[],3,TRUE)</f>
        <v>Q2 2020</v>
      </c>
      <c r="J341" s="2" t="str">
        <f>VLOOKUP(VolumeByClient[[#This Row],[Date]],QuarterDates[],6,TRUE)</f>
        <v>2020 Q2</v>
      </c>
      <c r="K341" s="2" t="str">
        <f>_xlfn.XLOOKUP(VolumeByClient[[#This Row],[Year and Quarter]],QuarterDates[Year/Quarter],QuarterDates[Quarter2])</f>
        <v>Q2</v>
      </c>
      <c r="L341" s="2">
        <f>_xlfn.XLOOKUP(VolumeByClient[[#This Row],[Year and Quarter]],QuarterDates[Year/Quarter],QuarterDates[Year])</f>
        <v>2020</v>
      </c>
    </row>
    <row r="342" spans="1:12" x14ac:dyDescent="0.15">
      <c r="A342" s="3" t="s">
        <v>16</v>
      </c>
      <c r="B342" s="3">
        <v>44043</v>
      </c>
      <c r="C342" s="5">
        <v>422</v>
      </c>
      <c r="D342" s="2">
        <f t="shared" si="5"/>
        <v>7</v>
      </c>
      <c r="E342" s="2" t="str">
        <f>_xlfn.XLOOKUP(VolumeByClient[[#This Row],[CLID]],GEOByClient[Mid],GEOByClient[GEOID])</f>
        <v>GEO1004</v>
      </c>
      <c r="F342" s="2" t="str">
        <f>INDEX(GEOByClient[GEOID],MATCH(VolumeByClient[[#This Row],[CLID]],GEOByClient[Right],0))</f>
        <v>GEO1004</v>
      </c>
      <c r="G342" s="2" t="str">
        <f>VLOOKUP(VolumeByClient[[#This Row],[Index Match Region ID]],GEONames[GEOID]:GEONames[GEONAME],2,FALSE)</f>
        <v>LATAM</v>
      </c>
      <c r="H342" s="2" t="str">
        <f>"Q"&amp;ROUNDUP(MONTH(VolumeByClient[[#This Row],[Date]])/3,0)&amp;" "&amp;YEAR(VolumeByClient[[#This Row],[Date]])</f>
        <v>Q3 2020</v>
      </c>
      <c r="I342" s="2" t="str">
        <f>VLOOKUP(VolumeByClient[[#This Row],[Date]],QuarterDates[],3,TRUE)</f>
        <v>Q3 2020</v>
      </c>
      <c r="J342" s="2" t="str">
        <f>VLOOKUP(VolumeByClient[[#This Row],[Date]],QuarterDates[],6,TRUE)</f>
        <v>2020 Q3</v>
      </c>
      <c r="K342" s="2" t="str">
        <f>_xlfn.XLOOKUP(VolumeByClient[[#This Row],[Year and Quarter]],QuarterDates[Year/Quarter],QuarterDates[Quarter2])</f>
        <v>Q3</v>
      </c>
      <c r="L342" s="2">
        <f>_xlfn.XLOOKUP(VolumeByClient[[#This Row],[Year and Quarter]],QuarterDates[Year/Quarter],QuarterDates[Year])</f>
        <v>2020</v>
      </c>
    </row>
    <row r="343" spans="1:12" x14ac:dyDescent="0.15">
      <c r="A343" s="3" t="s">
        <v>16</v>
      </c>
      <c r="B343" s="3">
        <v>44074</v>
      </c>
      <c r="C343" s="5">
        <v>366</v>
      </c>
      <c r="D343" s="2">
        <f t="shared" si="5"/>
        <v>7</v>
      </c>
      <c r="E343" s="2" t="str">
        <f>_xlfn.XLOOKUP(VolumeByClient[[#This Row],[CLID]],GEOByClient[Mid],GEOByClient[GEOID])</f>
        <v>GEO1004</v>
      </c>
      <c r="F343" s="2" t="str">
        <f>INDEX(GEOByClient[GEOID],MATCH(VolumeByClient[[#This Row],[CLID]],GEOByClient[Right],0))</f>
        <v>GEO1004</v>
      </c>
      <c r="G343" s="2" t="str">
        <f>VLOOKUP(VolumeByClient[[#This Row],[Index Match Region ID]],GEONames[GEOID]:GEONames[GEONAME],2,FALSE)</f>
        <v>LATAM</v>
      </c>
      <c r="H343" s="2" t="str">
        <f>"Q"&amp;ROUNDUP(MONTH(VolumeByClient[[#This Row],[Date]])/3,0)&amp;" "&amp;YEAR(VolumeByClient[[#This Row],[Date]])</f>
        <v>Q3 2020</v>
      </c>
      <c r="I343" s="2" t="str">
        <f>VLOOKUP(VolumeByClient[[#This Row],[Date]],QuarterDates[],3,TRUE)</f>
        <v>Q3 2020</v>
      </c>
      <c r="J343" s="2" t="str">
        <f>VLOOKUP(VolumeByClient[[#This Row],[Date]],QuarterDates[],6,TRUE)</f>
        <v>2020 Q3</v>
      </c>
      <c r="K343" s="2" t="str">
        <f>_xlfn.XLOOKUP(VolumeByClient[[#This Row],[Year and Quarter]],QuarterDates[Year/Quarter],QuarterDates[Quarter2])</f>
        <v>Q3</v>
      </c>
      <c r="L343" s="2">
        <f>_xlfn.XLOOKUP(VolumeByClient[[#This Row],[Year and Quarter]],QuarterDates[Year/Quarter],QuarterDates[Year])</f>
        <v>2020</v>
      </c>
    </row>
    <row r="344" spans="1:12" x14ac:dyDescent="0.15">
      <c r="A344" s="3" t="s">
        <v>16</v>
      </c>
      <c r="B344" s="3">
        <v>44104</v>
      </c>
      <c r="C344" s="5">
        <v>365</v>
      </c>
      <c r="D344" s="2">
        <f t="shared" si="5"/>
        <v>7</v>
      </c>
      <c r="E344" s="2" t="str">
        <f>_xlfn.XLOOKUP(VolumeByClient[[#This Row],[CLID]],GEOByClient[Mid],GEOByClient[GEOID])</f>
        <v>GEO1004</v>
      </c>
      <c r="F344" s="2" t="str">
        <f>INDEX(GEOByClient[GEOID],MATCH(VolumeByClient[[#This Row],[CLID]],GEOByClient[Right],0))</f>
        <v>GEO1004</v>
      </c>
      <c r="G344" s="2" t="str">
        <f>VLOOKUP(VolumeByClient[[#This Row],[Index Match Region ID]],GEONames[GEOID]:GEONames[GEONAME],2,FALSE)</f>
        <v>LATAM</v>
      </c>
      <c r="H344" s="2" t="str">
        <f>"Q"&amp;ROUNDUP(MONTH(VolumeByClient[[#This Row],[Date]])/3,0)&amp;" "&amp;YEAR(VolumeByClient[[#This Row],[Date]])</f>
        <v>Q3 2020</v>
      </c>
      <c r="I344" s="2" t="str">
        <f>VLOOKUP(VolumeByClient[[#This Row],[Date]],QuarterDates[],3,TRUE)</f>
        <v>Q3 2020</v>
      </c>
      <c r="J344" s="2" t="str">
        <f>VLOOKUP(VolumeByClient[[#This Row],[Date]],QuarterDates[],6,TRUE)</f>
        <v>2020 Q3</v>
      </c>
      <c r="K344" s="2" t="str">
        <f>_xlfn.XLOOKUP(VolumeByClient[[#This Row],[Year and Quarter]],QuarterDates[Year/Quarter],QuarterDates[Quarter2])</f>
        <v>Q3</v>
      </c>
      <c r="L344" s="2">
        <f>_xlfn.XLOOKUP(VolumeByClient[[#This Row],[Year and Quarter]],QuarterDates[Year/Quarter],QuarterDates[Year])</f>
        <v>2020</v>
      </c>
    </row>
    <row r="345" spans="1:12" x14ac:dyDescent="0.15">
      <c r="A345" s="3" t="s">
        <v>16</v>
      </c>
      <c r="B345" s="3">
        <v>44135</v>
      </c>
      <c r="C345" s="5">
        <v>428</v>
      </c>
      <c r="D345" s="2">
        <f t="shared" si="5"/>
        <v>7</v>
      </c>
      <c r="E345" s="2" t="str">
        <f>_xlfn.XLOOKUP(VolumeByClient[[#This Row],[CLID]],GEOByClient[Mid],GEOByClient[GEOID])</f>
        <v>GEO1004</v>
      </c>
      <c r="F345" s="2" t="str">
        <f>INDEX(GEOByClient[GEOID],MATCH(VolumeByClient[[#This Row],[CLID]],GEOByClient[Right],0))</f>
        <v>GEO1004</v>
      </c>
      <c r="G345" s="2" t="str">
        <f>VLOOKUP(VolumeByClient[[#This Row],[Index Match Region ID]],GEONames[GEOID]:GEONames[GEONAME],2,FALSE)</f>
        <v>LATAM</v>
      </c>
      <c r="H345" s="2" t="str">
        <f>"Q"&amp;ROUNDUP(MONTH(VolumeByClient[[#This Row],[Date]])/3,0)&amp;" "&amp;YEAR(VolumeByClient[[#This Row],[Date]])</f>
        <v>Q4 2020</v>
      </c>
      <c r="I345" s="2" t="str">
        <f>VLOOKUP(VolumeByClient[[#This Row],[Date]],QuarterDates[],3,TRUE)</f>
        <v>Q4 2020</v>
      </c>
      <c r="J345" s="2" t="str">
        <f>VLOOKUP(VolumeByClient[[#This Row],[Date]],QuarterDates[],6,TRUE)</f>
        <v>2020 Q4</v>
      </c>
      <c r="K345" s="2" t="str">
        <f>_xlfn.XLOOKUP(VolumeByClient[[#This Row],[Year and Quarter]],QuarterDates[Year/Quarter],QuarterDates[Quarter2])</f>
        <v>Q4</v>
      </c>
      <c r="L345" s="2">
        <f>_xlfn.XLOOKUP(VolumeByClient[[#This Row],[Year and Quarter]],QuarterDates[Year/Quarter],QuarterDates[Year])</f>
        <v>2020</v>
      </c>
    </row>
    <row r="346" spans="1:12" x14ac:dyDescent="0.15">
      <c r="A346" s="3" t="s">
        <v>16</v>
      </c>
      <c r="B346" s="3">
        <v>44165</v>
      </c>
      <c r="C346" s="5">
        <v>486</v>
      </c>
      <c r="D346" s="2">
        <f t="shared" si="5"/>
        <v>7</v>
      </c>
      <c r="E346" s="2" t="str">
        <f>_xlfn.XLOOKUP(VolumeByClient[[#This Row],[CLID]],GEOByClient[Mid],GEOByClient[GEOID])</f>
        <v>GEO1004</v>
      </c>
      <c r="F346" s="2" t="str">
        <f>INDEX(GEOByClient[GEOID],MATCH(VolumeByClient[[#This Row],[CLID]],GEOByClient[Right],0))</f>
        <v>GEO1004</v>
      </c>
      <c r="G346" s="2" t="str">
        <f>VLOOKUP(VolumeByClient[[#This Row],[Index Match Region ID]],GEONames[GEOID]:GEONames[GEONAME],2,FALSE)</f>
        <v>LATAM</v>
      </c>
      <c r="H346" s="2" t="str">
        <f>"Q"&amp;ROUNDUP(MONTH(VolumeByClient[[#This Row],[Date]])/3,0)&amp;" "&amp;YEAR(VolumeByClient[[#This Row],[Date]])</f>
        <v>Q4 2020</v>
      </c>
      <c r="I346" s="2" t="str">
        <f>VLOOKUP(VolumeByClient[[#This Row],[Date]],QuarterDates[],3,TRUE)</f>
        <v>Q4 2020</v>
      </c>
      <c r="J346" s="2" t="str">
        <f>VLOOKUP(VolumeByClient[[#This Row],[Date]],QuarterDates[],6,TRUE)</f>
        <v>2020 Q4</v>
      </c>
      <c r="K346" s="2" t="str">
        <f>_xlfn.XLOOKUP(VolumeByClient[[#This Row],[Year and Quarter]],QuarterDates[Year/Quarter],QuarterDates[Quarter2])</f>
        <v>Q4</v>
      </c>
      <c r="L346" s="2">
        <f>_xlfn.XLOOKUP(VolumeByClient[[#This Row],[Year and Quarter]],QuarterDates[Year/Quarter],QuarterDates[Year])</f>
        <v>2020</v>
      </c>
    </row>
    <row r="347" spans="1:12" x14ac:dyDescent="0.15">
      <c r="A347" s="3" t="s">
        <v>16</v>
      </c>
      <c r="B347" s="3">
        <v>44196</v>
      </c>
      <c r="C347" s="5">
        <v>488</v>
      </c>
      <c r="D347" s="2">
        <f t="shared" si="5"/>
        <v>7</v>
      </c>
      <c r="E347" s="2" t="str">
        <f>_xlfn.XLOOKUP(VolumeByClient[[#This Row],[CLID]],GEOByClient[Mid],GEOByClient[GEOID])</f>
        <v>GEO1004</v>
      </c>
      <c r="F347" s="2" t="str">
        <f>INDEX(GEOByClient[GEOID],MATCH(VolumeByClient[[#This Row],[CLID]],GEOByClient[Right],0))</f>
        <v>GEO1004</v>
      </c>
      <c r="G347" s="2" t="str">
        <f>VLOOKUP(VolumeByClient[[#This Row],[Index Match Region ID]],GEONames[GEOID]:GEONames[GEONAME],2,FALSE)</f>
        <v>LATAM</v>
      </c>
      <c r="H347" s="2" t="str">
        <f>"Q"&amp;ROUNDUP(MONTH(VolumeByClient[[#This Row],[Date]])/3,0)&amp;" "&amp;YEAR(VolumeByClient[[#This Row],[Date]])</f>
        <v>Q4 2020</v>
      </c>
      <c r="I347" s="2" t="str">
        <f>VLOOKUP(VolumeByClient[[#This Row],[Date]],QuarterDates[],3,TRUE)</f>
        <v>Q4 2020</v>
      </c>
      <c r="J347" s="2" t="str">
        <f>VLOOKUP(VolumeByClient[[#This Row],[Date]],QuarterDates[],6,TRUE)</f>
        <v>2020 Q4</v>
      </c>
      <c r="K347" s="2" t="str">
        <f>_xlfn.XLOOKUP(VolumeByClient[[#This Row],[Year and Quarter]],QuarterDates[Year/Quarter],QuarterDates[Quarter2])</f>
        <v>Q4</v>
      </c>
      <c r="L347" s="2">
        <f>_xlfn.XLOOKUP(VolumeByClient[[#This Row],[Year and Quarter]],QuarterDates[Year/Quarter],QuarterDates[Year])</f>
        <v>2020</v>
      </c>
    </row>
    <row r="348" spans="1:12" x14ac:dyDescent="0.15">
      <c r="A348" s="3" t="s">
        <v>16</v>
      </c>
      <c r="B348" s="3">
        <v>44227</v>
      </c>
      <c r="C348" s="5">
        <v>483</v>
      </c>
      <c r="D348" s="2">
        <f t="shared" si="5"/>
        <v>7</v>
      </c>
      <c r="E348" s="2" t="str">
        <f>_xlfn.XLOOKUP(VolumeByClient[[#This Row],[CLID]],GEOByClient[Mid],GEOByClient[GEOID])</f>
        <v>GEO1004</v>
      </c>
      <c r="F348" s="2" t="str">
        <f>INDEX(GEOByClient[GEOID],MATCH(VolumeByClient[[#This Row],[CLID]],GEOByClient[Right],0))</f>
        <v>GEO1004</v>
      </c>
      <c r="G348" s="2" t="str">
        <f>VLOOKUP(VolumeByClient[[#This Row],[Index Match Region ID]],GEONames[GEOID]:GEONames[GEONAME],2,FALSE)</f>
        <v>LATAM</v>
      </c>
      <c r="H348" s="2" t="str">
        <f>"Q"&amp;ROUNDUP(MONTH(VolumeByClient[[#This Row],[Date]])/3,0)&amp;" "&amp;YEAR(VolumeByClient[[#This Row],[Date]])</f>
        <v>Q1 2021</v>
      </c>
      <c r="I348" s="2" t="str">
        <f>VLOOKUP(VolumeByClient[[#This Row],[Date]],QuarterDates[],3,TRUE)</f>
        <v>Q1 2021</v>
      </c>
      <c r="J348" s="2" t="str">
        <f>VLOOKUP(VolumeByClient[[#This Row],[Date]],QuarterDates[],6,TRUE)</f>
        <v>2021 Q1</v>
      </c>
      <c r="K348" s="2" t="str">
        <f>_xlfn.XLOOKUP(VolumeByClient[[#This Row],[Year and Quarter]],QuarterDates[Year/Quarter],QuarterDates[Quarter2])</f>
        <v>Q1</v>
      </c>
      <c r="L348" s="2">
        <f>_xlfn.XLOOKUP(VolumeByClient[[#This Row],[Year and Quarter]],QuarterDates[Year/Quarter],QuarterDates[Year])</f>
        <v>2021</v>
      </c>
    </row>
    <row r="349" spans="1:12" x14ac:dyDescent="0.15">
      <c r="A349" s="3" t="s">
        <v>43</v>
      </c>
      <c r="B349" s="3">
        <v>43861</v>
      </c>
      <c r="C349" s="5">
        <v>13597</v>
      </c>
      <c r="D349" s="2">
        <f t="shared" si="5"/>
        <v>7</v>
      </c>
      <c r="E349" s="2" t="str">
        <f>_xlfn.XLOOKUP(VolumeByClient[[#This Row],[CLID]],GEOByClient[Mid],GEOByClient[GEOID])</f>
        <v>GEO1002</v>
      </c>
      <c r="F349" s="2" t="str">
        <f>INDEX(GEOByClient[GEOID],MATCH(VolumeByClient[[#This Row],[CLID]],GEOByClient[Right],0))</f>
        <v>GEO1002</v>
      </c>
      <c r="G349" s="2" t="str">
        <f>VLOOKUP(VolumeByClient[[#This Row],[Index Match Region ID]],GEONames[GEOID]:GEONames[GEONAME],2,FALSE)</f>
        <v>APAC</v>
      </c>
      <c r="H349" s="2" t="str">
        <f>"Q"&amp;ROUNDUP(MONTH(VolumeByClient[[#This Row],[Date]])/3,0)&amp;" "&amp;YEAR(VolumeByClient[[#This Row],[Date]])</f>
        <v>Q1 2020</v>
      </c>
      <c r="I349" s="2" t="str">
        <f>VLOOKUP(VolumeByClient[[#This Row],[Date]],QuarterDates[],3,TRUE)</f>
        <v>Q1 2020</v>
      </c>
      <c r="J349" s="2" t="str">
        <f>VLOOKUP(VolumeByClient[[#This Row],[Date]],QuarterDates[],6,TRUE)</f>
        <v>2020 Q1</v>
      </c>
      <c r="K349" s="2" t="str">
        <f>_xlfn.XLOOKUP(VolumeByClient[[#This Row],[Year and Quarter]],QuarterDates[Year/Quarter],QuarterDates[Quarter2])</f>
        <v>Q1</v>
      </c>
      <c r="L349" s="2">
        <f>_xlfn.XLOOKUP(VolumeByClient[[#This Row],[Year and Quarter]],QuarterDates[Year/Quarter],QuarterDates[Year])</f>
        <v>2020</v>
      </c>
    </row>
    <row r="350" spans="1:12" x14ac:dyDescent="0.15">
      <c r="A350" s="3" t="s">
        <v>43</v>
      </c>
      <c r="B350" s="3">
        <v>43890</v>
      </c>
      <c r="C350" s="5">
        <v>15298</v>
      </c>
      <c r="D350" s="2">
        <f t="shared" si="5"/>
        <v>7</v>
      </c>
      <c r="E350" s="2" t="str">
        <f>_xlfn.XLOOKUP(VolumeByClient[[#This Row],[CLID]],GEOByClient[Mid],GEOByClient[GEOID])</f>
        <v>GEO1002</v>
      </c>
      <c r="F350" s="2" t="str">
        <f>INDEX(GEOByClient[GEOID],MATCH(VolumeByClient[[#This Row],[CLID]],GEOByClient[Right],0))</f>
        <v>GEO1002</v>
      </c>
      <c r="G350" s="2" t="str">
        <f>VLOOKUP(VolumeByClient[[#This Row],[Index Match Region ID]],GEONames[GEOID]:GEONames[GEONAME],2,FALSE)</f>
        <v>APAC</v>
      </c>
      <c r="H350" s="2" t="str">
        <f>"Q"&amp;ROUNDUP(MONTH(VolumeByClient[[#This Row],[Date]])/3,0)&amp;" "&amp;YEAR(VolumeByClient[[#This Row],[Date]])</f>
        <v>Q1 2020</v>
      </c>
      <c r="I350" s="2" t="str">
        <f>VLOOKUP(VolumeByClient[[#This Row],[Date]],QuarterDates[],3,TRUE)</f>
        <v>Q1 2020</v>
      </c>
      <c r="J350" s="2" t="str">
        <f>VLOOKUP(VolumeByClient[[#This Row],[Date]],QuarterDates[],6,TRUE)</f>
        <v>2020 Q1</v>
      </c>
      <c r="K350" s="2" t="str">
        <f>_xlfn.XLOOKUP(VolumeByClient[[#This Row],[Year and Quarter]],QuarterDates[Year/Quarter],QuarterDates[Quarter2])</f>
        <v>Q1</v>
      </c>
      <c r="L350" s="2">
        <f>_xlfn.XLOOKUP(VolumeByClient[[#This Row],[Year and Quarter]],QuarterDates[Year/Quarter],QuarterDates[Year])</f>
        <v>2020</v>
      </c>
    </row>
    <row r="351" spans="1:12" x14ac:dyDescent="0.15">
      <c r="A351" s="3" t="s">
        <v>43</v>
      </c>
      <c r="B351" s="3">
        <v>43921</v>
      </c>
      <c r="C351" s="5">
        <v>16992</v>
      </c>
      <c r="D351" s="2">
        <f t="shared" si="5"/>
        <v>7</v>
      </c>
      <c r="E351" s="2" t="str">
        <f>_xlfn.XLOOKUP(VolumeByClient[[#This Row],[CLID]],GEOByClient[Mid],GEOByClient[GEOID])</f>
        <v>GEO1002</v>
      </c>
      <c r="F351" s="2" t="str">
        <f>INDEX(GEOByClient[GEOID],MATCH(VolumeByClient[[#This Row],[CLID]],GEOByClient[Right],0))</f>
        <v>GEO1002</v>
      </c>
      <c r="G351" s="2" t="str">
        <f>VLOOKUP(VolumeByClient[[#This Row],[Index Match Region ID]],GEONames[GEOID]:GEONames[GEONAME],2,FALSE)</f>
        <v>APAC</v>
      </c>
      <c r="H351" s="2" t="str">
        <f>"Q"&amp;ROUNDUP(MONTH(VolumeByClient[[#This Row],[Date]])/3,0)&amp;" "&amp;YEAR(VolumeByClient[[#This Row],[Date]])</f>
        <v>Q1 2020</v>
      </c>
      <c r="I351" s="2" t="str">
        <f>VLOOKUP(VolumeByClient[[#This Row],[Date]],QuarterDates[],3,TRUE)</f>
        <v>Q1 2020</v>
      </c>
      <c r="J351" s="2" t="str">
        <f>VLOOKUP(VolumeByClient[[#This Row],[Date]],QuarterDates[],6,TRUE)</f>
        <v>2020 Q1</v>
      </c>
      <c r="K351" s="2" t="str">
        <f>_xlfn.XLOOKUP(VolumeByClient[[#This Row],[Year and Quarter]],QuarterDates[Year/Quarter],QuarterDates[Quarter2])</f>
        <v>Q1</v>
      </c>
      <c r="L351" s="2">
        <f>_xlfn.XLOOKUP(VolumeByClient[[#This Row],[Year and Quarter]],QuarterDates[Year/Quarter],QuarterDates[Year])</f>
        <v>2020</v>
      </c>
    </row>
    <row r="352" spans="1:12" x14ac:dyDescent="0.15">
      <c r="A352" s="3" t="s">
        <v>43</v>
      </c>
      <c r="B352" s="3">
        <v>43951</v>
      </c>
      <c r="C352" s="5">
        <v>20394</v>
      </c>
      <c r="D352" s="2">
        <f t="shared" si="5"/>
        <v>7</v>
      </c>
      <c r="E352" s="2" t="str">
        <f>_xlfn.XLOOKUP(VolumeByClient[[#This Row],[CLID]],GEOByClient[Mid],GEOByClient[GEOID])</f>
        <v>GEO1002</v>
      </c>
      <c r="F352" s="2" t="str">
        <f>INDEX(GEOByClient[GEOID],MATCH(VolumeByClient[[#This Row],[CLID]],GEOByClient[Right],0))</f>
        <v>GEO1002</v>
      </c>
      <c r="G352" s="2" t="str">
        <f>VLOOKUP(VolumeByClient[[#This Row],[Index Match Region ID]],GEONames[GEOID]:GEONames[GEONAME],2,FALSE)</f>
        <v>APAC</v>
      </c>
      <c r="H352" s="2" t="str">
        <f>"Q"&amp;ROUNDUP(MONTH(VolumeByClient[[#This Row],[Date]])/3,0)&amp;" "&amp;YEAR(VolumeByClient[[#This Row],[Date]])</f>
        <v>Q2 2020</v>
      </c>
      <c r="I352" s="2" t="str">
        <f>VLOOKUP(VolumeByClient[[#This Row],[Date]],QuarterDates[],3,TRUE)</f>
        <v>Q2 2020</v>
      </c>
      <c r="J352" s="2" t="str">
        <f>VLOOKUP(VolumeByClient[[#This Row],[Date]],QuarterDates[],6,TRUE)</f>
        <v>2020 Q2</v>
      </c>
      <c r="K352" s="2" t="str">
        <f>_xlfn.XLOOKUP(VolumeByClient[[#This Row],[Year and Quarter]],QuarterDates[Year/Quarter],QuarterDates[Quarter2])</f>
        <v>Q2</v>
      </c>
      <c r="L352" s="2">
        <f>_xlfn.XLOOKUP(VolumeByClient[[#This Row],[Year and Quarter]],QuarterDates[Year/Quarter],QuarterDates[Year])</f>
        <v>2020</v>
      </c>
    </row>
    <row r="353" spans="1:12" x14ac:dyDescent="0.15">
      <c r="A353" s="3" t="s">
        <v>43</v>
      </c>
      <c r="B353" s="3">
        <v>43982</v>
      </c>
      <c r="C353" s="5">
        <v>18695</v>
      </c>
      <c r="D353" s="2">
        <f t="shared" si="5"/>
        <v>7</v>
      </c>
      <c r="E353" s="2" t="str">
        <f>_xlfn.XLOOKUP(VolumeByClient[[#This Row],[CLID]],GEOByClient[Mid],GEOByClient[GEOID])</f>
        <v>GEO1002</v>
      </c>
      <c r="F353" s="2" t="str">
        <f>INDEX(GEOByClient[GEOID],MATCH(VolumeByClient[[#This Row],[CLID]],GEOByClient[Right],0))</f>
        <v>GEO1002</v>
      </c>
      <c r="G353" s="2" t="str">
        <f>VLOOKUP(VolumeByClient[[#This Row],[Index Match Region ID]],GEONames[GEOID]:GEONames[GEONAME],2,FALSE)</f>
        <v>APAC</v>
      </c>
      <c r="H353" s="2" t="str">
        <f>"Q"&amp;ROUNDUP(MONTH(VolumeByClient[[#This Row],[Date]])/3,0)&amp;" "&amp;YEAR(VolumeByClient[[#This Row],[Date]])</f>
        <v>Q2 2020</v>
      </c>
      <c r="I353" s="2" t="str">
        <f>VLOOKUP(VolumeByClient[[#This Row],[Date]],QuarterDates[],3,TRUE)</f>
        <v>Q2 2020</v>
      </c>
      <c r="J353" s="2" t="str">
        <f>VLOOKUP(VolumeByClient[[#This Row],[Date]],QuarterDates[],6,TRUE)</f>
        <v>2020 Q2</v>
      </c>
      <c r="K353" s="2" t="str">
        <f>_xlfn.XLOOKUP(VolumeByClient[[#This Row],[Year and Quarter]],QuarterDates[Year/Quarter],QuarterDates[Quarter2])</f>
        <v>Q2</v>
      </c>
      <c r="L353" s="2">
        <f>_xlfn.XLOOKUP(VolumeByClient[[#This Row],[Year and Quarter]],QuarterDates[Year/Quarter],QuarterDates[Year])</f>
        <v>2020</v>
      </c>
    </row>
    <row r="354" spans="1:12" x14ac:dyDescent="0.15">
      <c r="A354" s="3" t="s">
        <v>43</v>
      </c>
      <c r="B354" s="3">
        <v>44012</v>
      </c>
      <c r="C354" s="5">
        <v>13597</v>
      </c>
      <c r="D354" s="2">
        <f t="shared" si="5"/>
        <v>7</v>
      </c>
      <c r="E354" s="2" t="str">
        <f>_xlfn.XLOOKUP(VolumeByClient[[#This Row],[CLID]],GEOByClient[Mid],GEOByClient[GEOID])</f>
        <v>GEO1002</v>
      </c>
      <c r="F354" s="2" t="str">
        <f>INDEX(GEOByClient[GEOID],MATCH(VolumeByClient[[#This Row],[CLID]],GEOByClient[Right],0))</f>
        <v>GEO1002</v>
      </c>
      <c r="G354" s="2" t="str">
        <f>VLOOKUP(VolumeByClient[[#This Row],[Index Match Region ID]],GEONames[GEOID]:GEONames[GEONAME],2,FALSE)</f>
        <v>APAC</v>
      </c>
      <c r="H354" s="2" t="str">
        <f>"Q"&amp;ROUNDUP(MONTH(VolumeByClient[[#This Row],[Date]])/3,0)&amp;" "&amp;YEAR(VolumeByClient[[#This Row],[Date]])</f>
        <v>Q2 2020</v>
      </c>
      <c r="I354" s="2" t="str">
        <f>VLOOKUP(VolumeByClient[[#This Row],[Date]],QuarterDates[],3,TRUE)</f>
        <v>Q2 2020</v>
      </c>
      <c r="J354" s="2" t="str">
        <f>VLOOKUP(VolumeByClient[[#This Row],[Date]],QuarterDates[],6,TRUE)</f>
        <v>2020 Q2</v>
      </c>
      <c r="K354" s="2" t="str">
        <f>_xlfn.XLOOKUP(VolumeByClient[[#This Row],[Year and Quarter]],QuarterDates[Year/Quarter],QuarterDates[Quarter2])</f>
        <v>Q2</v>
      </c>
      <c r="L354" s="2">
        <f>_xlfn.XLOOKUP(VolumeByClient[[#This Row],[Year and Quarter]],QuarterDates[Year/Quarter],QuarterDates[Year])</f>
        <v>2020</v>
      </c>
    </row>
    <row r="355" spans="1:12" x14ac:dyDescent="0.15">
      <c r="A355" s="3" t="s">
        <v>43</v>
      </c>
      <c r="B355" s="3">
        <v>44043</v>
      </c>
      <c r="C355" s="5">
        <v>11899</v>
      </c>
      <c r="D355" s="2">
        <f t="shared" si="5"/>
        <v>7</v>
      </c>
      <c r="E355" s="2" t="str">
        <f>_xlfn.XLOOKUP(VolumeByClient[[#This Row],[CLID]],GEOByClient[Mid],GEOByClient[GEOID])</f>
        <v>GEO1002</v>
      </c>
      <c r="F355" s="2" t="str">
        <f>INDEX(GEOByClient[GEOID],MATCH(VolumeByClient[[#This Row],[CLID]],GEOByClient[Right],0))</f>
        <v>GEO1002</v>
      </c>
      <c r="G355" s="2" t="str">
        <f>VLOOKUP(VolumeByClient[[#This Row],[Index Match Region ID]],GEONames[GEOID]:GEONames[GEONAME],2,FALSE)</f>
        <v>APAC</v>
      </c>
      <c r="H355" s="2" t="str">
        <f>"Q"&amp;ROUNDUP(MONTH(VolumeByClient[[#This Row],[Date]])/3,0)&amp;" "&amp;YEAR(VolumeByClient[[#This Row],[Date]])</f>
        <v>Q3 2020</v>
      </c>
      <c r="I355" s="2" t="str">
        <f>VLOOKUP(VolumeByClient[[#This Row],[Date]],QuarterDates[],3,TRUE)</f>
        <v>Q3 2020</v>
      </c>
      <c r="J355" s="2" t="str">
        <f>VLOOKUP(VolumeByClient[[#This Row],[Date]],QuarterDates[],6,TRUE)</f>
        <v>2020 Q3</v>
      </c>
      <c r="K355" s="2" t="str">
        <f>_xlfn.XLOOKUP(VolumeByClient[[#This Row],[Year and Quarter]],QuarterDates[Year/Quarter],QuarterDates[Quarter2])</f>
        <v>Q3</v>
      </c>
      <c r="L355" s="2">
        <f>_xlfn.XLOOKUP(VolumeByClient[[#This Row],[Year and Quarter]],QuarterDates[Year/Quarter],QuarterDates[Year])</f>
        <v>2020</v>
      </c>
    </row>
    <row r="356" spans="1:12" x14ac:dyDescent="0.15">
      <c r="A356" s="3" t="s">
        <v>43</v>
      </c>
      <c r="B356" s="3">
        <v>44074</v>
      </c>
      <c r="C356" s="5">
        <v>10197</v>
      </c>
      <c r="D356" s="2">
        <f t="shared" si="5"/>
        <v>7</v>
      </c>
      <c r="E356" s="2" t="str">
        <f>_xlfn.XLOOKUP(VolumeByClient[[#This Row],[CLID]],GEOByClient[Mid],GEOByClient[GEOID])</f>
        <v>GEO1002</v>
      </c>
      <c r="F356" s="2" t="str">
        <f>INDEX(GEOByClient[GEOID],MATCH(VolumeByClient[[#This Row],[CLID]],GEOByClient[Right],0))</f>
        <v>GEO1002</v>
      </c>
      <c r="G356" s="2" t="str">
        <f>VLOOKUP(VolumeByClient[[#This Row],[Index Match Region ID]],GEONames[GEOID]:GEONames[GEONAME],2,FALSE)</f>
        <v>APAC</v>
      </c>
      <c r="H356" s="2" t="str">
        <f>"Q"&amp;ROUNDUP(MONTH(VolumeByClient[[#This Row],[Date]])/3,0)&amp;" "&amp;YEAR(VolumeByClient[[#This Row],[Date]])</f>
        <v>Q3 2020</v>
      </c>
      <c r="I356" s="2" t="str">
        <f>VLOOKUP(VolumeByClient[[#This Row],[Date]],QuarterDates[],3,TRUE)</f>
        <v>Q3 2020</v>
      </c>
      <c r="J356" s="2" t="str">
        <f>VLOOKUP(VolumeByClient[[#This Row],[Date]],QuarterDates[],6,TRUE)</f>
        <v>2020 Q3</v>
      </c>
      <c r="K356" s="2" t="str">
        <f>_xlfn.XLOOKUP(VolumeByClient[[#This Row],[Year and Quarter]],QuarterDates[Year/Quarter],QuarterDates[Quarter2])</f>
        <v>Q3</v>
      </c>
      <c r="L356" s="2">
        <f>_xlfn.XLOOKUP(VolumeByClient[[#This Row],[Year and Quarter]],QuarterDates[Year/Quarter],QuarterDates[Year])</f>
        <v>2020</v>
      </c>
    </row>
    <row r="357" spans="1:12" x14ac:dyDescent="0.15">
      <c r="A357" s="3" t="s">
        <v>43</v>
      </c>
      <c r="B357" s="3">
        <v>44104</v>
      </c>
      <c r="C357" s="5">
        <v>10196</v>
      </c>
      <c r="D357" s="2">
        <f t="shared" si="5"/>
        <v>7</v>
      </c>
      <c r="E357" s="2" t="str">
        <f>_xlfn.XLOOKUP(VolumeByClient[[#This Row],[CLID]],GEOByClient[Mid],GEOByClient[GEOID])</f>
        <v>GEO1002</v>
      </c>
      <c r="F357" s="2" t="str">
        <f>INDEX(GEOByClient[GEOID],MATCH(VolumeByClient[[#This Row],[CLID]],GEOByClient[Right],0))</f>
        <v>GEO1002</v>
      </c>
      <c r="G357" s="2" t="str">
        <f>VLOOKUP(VolumeByClient[[#This Row],[Index Match Region ID]],GEONames[GEOID]:GEONames[GEONAME],2,FALSE)</f>
        <v>APAC</v>
      </c>
      <c r="H357" s="2" t="str">
        <f>"Q"&amp;ROUNDUP(MONTH(VolumeByClient[[#This Row],[Date]])/3,0)&amp;" "&amp;YEAR(VolumeByClient[[#This Row],[Date]])</f>
        <v>Q3 2020</v>
      </c>
      <c r="I357" s="2" t="str">
        <f>VLOOKUP(VolumeByClient[[#This Row],[Date]],QuarterDates[],3,TRUE)</f>
        <v>Q3 2020</v>
      </c>
      <c r="J357" s="2" t="str">
        <f>VLOOKUP(VolumeByClient[[#This Row],[Date]],QuarterDates[],6,TRUE)</f>
        <v>2020 Q3</v>
      </c>
      <c r="K357" s="2" t="str">
        <f>_xlfn.XLOOKUP(VolumeByClient[[#This Row],[Year and Quarter]],QuarterDates[Year/Quarter],QuarterDates[Quarter2])</f>
        <v>Q3</v>
      </c>
      <c r="L357" s="2">
        <f>_xlfn.XLOOKUP(VolumeByClient[[#This Row],[Year and Quarter]],QuarterDates[Year/Quarter],QuarterDates[Year])</f>
        <v>2020</v>
      </c>
    </row>
    <row r="358" spans="1:12" x14ac:dyDescent="0.15">
      <c r="A358" s="3" t="s">
        <v>43</v>
      </c>
      <c r="B358" s="3">
        <v>44135</v>
      </c>
      <c r="C358" s="5">
        <v>11895</v>
      </c>
      <c r="D358" s="2">
        <f t="shared" si="5"/>
        <v>7</v>
      </c>
      <c r="E358" s="2" t="str">
        <f>_xlfn.XLOOKUP(VolumeByClient[[#This Row],[CLID]],GEOByClient[Mid],GEOByClient[GEOID])</f>
        <v>GEO1002</v>
      </c>
      <c r="F358" s="2" t="str">
        <f>INDEX(GEOByClient[GEOID],MATCH(VolumeByClient[[#This Row],[CLID]],GEOByClient[Right],0))</f>
        <v>GEO1002</v>
      </c>
      <c r="G358" s="2" t="str">
        <f>VLOOKUP(VolumeByClient[[#This Row],[Index Match Region ID]],GEONames[GEOID]:GEONames[GEONAME],2,FALSE)</f>
        <v>APAC</v>
      </c>
      <c r="H358" s="2" t="str">
        <f>"Q"&amp;ROUNDUP(MONTH(VolumeByClient[[#This Row],[Date]])/3,0)&amp;" "&amp;YEAR(VolumeByClient[[#This Row],[Date]])</f>
        <v>Q4 2020</v>
      </c>
      <c r="I358" s="2" t="str">
        <f>VLOOKUP(VolumeByClient[[#This Row],[Date]],QuarterDates[],3,TRUE)</f>
        <v>Q4 2020</v>
      </c>
      <c r="J358" s="2" t="str">
        <f>VLOOKUP(VolumeByClient[[#This Row],[Date]],QuarterDates[],6,TRUE)</f>
        <v>2020 Q4</v>
      </c>
      <c r="K358" s="2" t="str">
        <f>_xlfn.XLOOKUP(VolumeByClient[[#This Row],[Year and Quarter]],QuarterDates[Year/Quarter],QuarterDates[Quarter2])</f>
        <v>Q4</v>
      </c>
      <c r="L358" s="2">
        <f>_xlfn.XLOOKUP(VolumeByClient[[#This Row],[Year and Quarter]],QuarterDates[Year/Quarter],QuarterDates[Year])</f>
        <v>2020</v>
      </c>
    </row>
    <row r="359" spans="1:12" x14ac:dyDescent="0.15">
      <c r="A359" s="3" t="s">
        <v>43</v>
      </c>
      <c r="B359" s="3">
        <v>44165</v>
      </c>
      <c r="C359" s="5">
        <v>13596</v>
      </c>
      <c r="D359" s="2">
        <f t="shared" si="5"/>
        <v>7</v>
      </c>
      <c r="E359" s="2" t="str">
        <f>_xlfn.XLOOKUP(VolumeByClient[[#This Row],[CLID]],GEOByClient[Mid],GEOByClient[GEOID])</f>
        <v>GEO1002</v>
      </c>
      <c r="F359" s="2" t="str">
        <f>INDEX(GEOByClient[GEOID],MATCH(VolumeByClient[[#This Row],[CLID]],GEOByClient[Right],0))</f>
        <v>GEO1002</v>
      </c>
      <c r="G359" s="2" t="str">
        <f>VLOOKUP(VolumeByClient[[#This Row],[Index Match Region ID]],GEONames[GEOID]:GEONames[GEONAME],2,FALSE)</f>
        <v>APAC</v>
      </c>
      <c r="H359" s="2" t="str">
        <f>"Q"&amp;ROUNDUP(MONTH(VolumeByClient[[#This Row],[Date]])/3,0)&amp;" "&amp;YEAR(VolumeByClient[[#This Row],[Date]])</f>
        <v>Q4 2020</v>
      </c>
      <c r="I359" s="2" t="str">
        <f>VLOOKUP(VolumeByClient[[#This Row],[Date]],QuarterDates[],3,TRUE)</f>
        <v>Q4 2020</v>
      </c>
      <c r="J359" s="2" t="str">
        <f>VLOOKUP(VolumeByClient[[#This Row],[Date]],QuarterDates[],6,TRUE)</f>
        <v>2020 Q4</v>
      </c>
      <c r="K359" s="2" t="str">
        <f>_xlfn.XLOOKUP(VolumeByClient[[#This Row],[Year and Quarter]],QuarterDates[Year/Quarter],QuarterDates[Quarter2])</f>
        <v>Q4</v>
      </c>
      <c r="L359" s="2">
        <f>_xlfn.XLOOKUP(VolumeByClient[[#This Row],[Year and Quarter]],QuarterDates[Year/Quarter],QuarterDates[Year])</f>
        <v>2020</v>
      </c>
    </row>
    <row r="360" spans="1:12" x14ac:dyDescent="0.15">
      <c r="A360" s="3" t="s">
        <v>43</v>
      </c>
      <c r="B360" s="3">
        <v>44196</v>
      </c>
      <c r="C360" s="5">
        <v>13595</v>
      </c>
      <c r="D360" s="2">
        <f t="shared" si="5"/>
        <v>7</v>
      </c>
      <c r="E360" s="2" t="str">
        <f>_xlfn.XLOOKUP(VolumeByClient[[#This Row],[CLID]],GEOByClient[Mid],GEOByClient[GEOID])</f>
        <v>GEO1002</v>
      </c>
      <c r="F360" s="2" t="str">
        <f>INDEX(GEOByClient[GEOID],MATCH(VolumeByClient[[#This Row],[CLID]],GEOByClient[Right],0))</f>
        <v>GEO1002</v>
      </c>
      <c r="G360" s="2" t="str">
        <f>VLOOKUP(VolumeByClient[[#This Row],[Index Match Region ID]],GEONames[GEOID]:GEONames[GEONAME],2,FALSE)</f>
        <v>APAC</v>
      </c>
      <c r="H360" s="2" t="str">
        <f>"Q"&amp;ROUNDUP(MONTH(VolumeByClient[[#This Row],[Date]])/3,0)&amp;" "&amp;YEAR(VolumeByClient[[#This Row],[Date]])</f>
        <v>Q4 2020</v>
      </c>
      <c r="I360" s="2" t="str">
        <f>VLOOKUP(VolumeByClient[[#This Row],[Date]],QuarterDates[],3,TRUE)</f>
        <v>Q4 2020</v>
      </c>
      <c r="J360" s="2" t="str">
        <f>VLOOKUP(VolumeByClient[[#This Row],[Date]],QuarterDates[],6,TRUE)</f>
        <v>2020 Q4</v>
      </c>
      <c r="K360" s="2" t="str">
        <f>_xlfn.XLOOKUP(VolumeByClient[[#This Row],[Year and Quarter]],QuarterDates[Year/Quarter],QuarterDates[Quarter2])</f>
        <v>Q4</v>
      </c>
      <c r="L360" s="2">
        <f>_xlfn.XLOOKUP(VolumeByClient[[#This Row],[Year and Quarter]],QuarterDates[Year/Quarter],QuarterDates[Year])</f>
        <v>2020</v>
      </c>
    </row>
    <row r="361" spans="1:12" x14ac:dyDescent="0.15">
      <c r="A361" s="3" t="s">
        <v>43</v>
      </c>
      <c r="B361" s="3">
        <v>44377</v>
      </c>
      <c r="C361" s="5">
        <v>13732</v>
      </c>
      <c r="D361" s="2">
        <f t="shared" si="5"/>
        <v>7</v>
      </c>
      <c r="E361" s="2" t="str">
        <f>_xlfn.XLOOKUP(VolumeByClient[[#This Row],[CLID]],GEOByClient[Mid],GEOByClient[GEOID])</f>
        <v>GEO1002</v>
      </c>
      <c r="F361" s="2" t="str">
        <f>INDEX(GEOByClient[GEOID],MATCH(VolumeByClient[[#This Row],[CLID]],GEOByClient[Right],0))</f>
        <v>GEO1002</v>
      </c>
      <c r="G361" s="2" t="str">
        <f>VLOOKUP(VolumeByClient[[#This Row],[Index Match Region ID]],GEONames[GEOID]:GEONames[GEONAME],2,FALSE)</f>
        <v>APAC</v>
      </c>
      <c r="H361" s="2" t="str">
        <f>"Q"&amp;ROUNDUP(MONTH(VolumeByClient[[#This Row],[Date]])/3,0)&amp;" "&amp;YEAR(VolumeByClient[[#This Row],[Date]])</f>
        <v>Q2 2021</v>
      </c>
      <c r="I361" s="2" t="str">
        <f>VLOOKUP(VolumeByClient[[#This Row],[Date]],QuarterDates[],3,TRUE)</f>
        <v>Q2 2021</v>
      </c>
      <c r="J361" s="2" t="str">
        <f>VLOOKUP(VolumeByClient[[#This Row],[Date]],QuarterDates[],6,TRUE)</f>
        <v>2021 Q2</v>
      </c>
      <c r="K361" s="2" t="str">
        <f>_xlfn.XLOOKUP(VolumeByClient[[#This Row],[Year and Quarter]],QuarterDates[Year/Quarter],QuarterDates[Quarter2])</f>
        <v>Q2</v>
      </c>
      <c r="L361" s="2">
        <f>_xlfn.XLOOKUP(VolumeByClient[[#This Row],[Year and Quarter]],QuarterDates[Year/Quarter],QuarterDates[Year])</f>
        <v>2021</v>
      </c>
    </row>
    <row r="362" spans="1:12" x14ac:dyDescent="0.15">
      <c r="A362" s="3" t="s">
        <v>43</v>
      </c>
      <c r="B362" s="3">
        <v>44347</v>
      </c>
      <c r="C362" s="5">
        <v>19253</v>
      </c>
      <c r="D362" s="2">
        <f t="shared" si="5"/>
        <v>7</v>
      </c>
      <c r="E362" s="2" t="str">
        <f>_xlfn.XLOOKUP(VolumeByClient[[#This Row],[CLID]],GEOByClient[Mid],GEOByClient[GEOID])</f>
        <v>GEO1002</v>
      </c>
      <c r="F362" s="2" t="str">
        <f>INDEX(GEOByClient[GEOID],MATCH(VolumeByClient[[#This Row],[CLID]],GEOByClient[Right],0))</f>
        <v>GEO1002</v>
      </c>
      <c r="G362" s="2" t="str">
        <f>VLOOKUP(VolumeByClient[[#This Row],[Index Match Region ID]],GEONames[GEOID]:GEONames[GEONAME],2,FALSE)</f>
        <v>APAC</v>
      </c>
      <c r="H362" s="2" t="str">
        <f>"Q"&amp;ROUNDUP(MONTH(VolumeByClient[[#This Row],[Date]])/3,0)&amp;" "&amp;YEAR(VolumeByClient[[#This Row],[Date]])</f>
        <v>Q2 2021</v>
      </c>
      <c r="I362" s="2" t="str">
        <f>VLOOKUP(VolumeByClient[[#This Row],[Date]],QuarterDates[],3,TRUE)</f>
        <v>Q2 2021</v>
      </c>
      <c r="J362" s="2" t="str">
        <f>VLOOKUP(VolumeByClient[[#This Row],[Date]],QuarterDates[],6,TRUE)</f>
        <v>2021 Q2</v>
      </c>
      <c r="K362" s="2" t="str">
        <f>_xlfn.XLOOKUP(VolumeByClient[[#This Row],[Year and Quarter]],QuarterDates[Year/Quarter],QuarterDates[Quarter2])</f>
        <v>Q2</v>
      </c>
      <c r="L362" s="2">
        <f>_xlfn.XLOOKUP(VolumeByClient[[#This Row],[Year and Quarter]],QuarterDates[Year/Quarter],QuarterDates[Year])</f>
        <v>2021</v>
      </c>
    </row>
    <row r="363" spans="1:12" x14ac:dyDescent="0.15">
      <c r="A363" s="3" t="s">
        <v>43</v>
      </c>
      <c r="B363" s="3">
        <v>44316</v>
      </c>
      <c r="C363" s="5">
        <v>20185</v>
      </c>
      <c r="D363" s="2">
        <f t="shared" si="5"/>
        <v>7</v>
      </c>
      <c r="E363" s="2" t="str">
        <f>_xlfn.XLOOKUP(VolumeByClient[[#This Row],[CLID]],GEOByClient[Mid],GEOByClient[GEOID])</f>
        <v>GEO1002</v>
      </c>
      <c r="F363" s="2" t="str">
        <f>INDEX(GEOByClient[GEOID],MATCH(VolumeByClient[[#This Row],[CLID]],GEOByClient[Right],0))</f>
        <v>GEO1002</v>
      </c>
      <c r="G363" s="2" t="str">
        <f>VLOOKUP(VolumeByClient[[#This Row],[Index Match Region ID]],GEONames[GEOID]:GEONames[GEONAME],2,FALSE)</f>
        <v>APAC</v>
      </c>
      <c r="H363" s="2" t="str">
        <f>"Q"&amp;ROUNDUP(MONTH(VolumeByClient[[#This Row],[Date]])/3,0)&amp;" "&amp;YEAR(VolumeByClient[[#This Row],[Date]])</f>
        <v>Q2 2021</v>
      </c>
      <c r="I363" s="2" t="str">
        <f>VLOOKUP(VolumeByClient[[#This Row],[Date]],QuarterDates[],3,TRUE)</f>
        <v>Q2 2021</v>
      </c>
      <c r="J363" s="2" t="str">
        <f>VLOOKUP(VolumeByClient[[#This Row],[Date]],QuarterDates[],6,TRUE)</f>
        <v>2021 Q2</v>
      </c>
      <c r="K363" s="2" t="str">
        <f>_xlfn.XLOOKUP(VolumeByClient[[#This Row],[Year and Quarter]],QuarterDates[Year/Quarter],QuarterDates[Quarter2])</f>
        <v>Q2</v>
      </c>
      <c r="L363" s="2">
        <f>_xlfn.XLOOKUP(VolumeByClient[[#This Row],[Year and Quarter]],QuarterDates[Year/Quarter],QuarterDates[Year])</f>
        <v>2021</v>
      </c>
    </row>
    <row r="364" spans="1:12" x14ac:dyDescent="0.15">
      <c r="A364" s="3" t="s">
        <v>43</v>
      </c>
      <c r="B364" s="3">
        <v>44286</v>
      </c>
      <c r="C364" s="5">
        <v>17502</v>
      </c>
      <c r="D364" s="2">
        <f t="shared" si="5"/>
        <v>7</v>
      </c>
      <c r="E364" s="2" t="str">
        <f>_xlfn.XLOOKUP(VolumeByClient[[#This Row],[CLID]],GEOByClient[Mid],GEOByClient[GEOID])</f>
        <v>GEO1002</v>
      </c>
      <c r="F364" s="2" t="str">
        <f>INDEX(GEOByClient[GEOID],MATCH(VolumeByClient[[#This Row],[CLID]],GEOByClient[Right],0))</f>
        <v>GEO1002</v>
      </c>
      <c r="G364" s="2" t="str">
        <f>VLOOKUP(VolumeByClient[[#This Row],[Index Match Region ID]],GEONames[GEOID]:GEONames[GEONAME],2,FALSE)</f>
        <v>APAC</v>
      </c>
      <c r="H364" s="2" t="str">
        <f>"Q"&amp;ROUNDUP(MONTH(VolumeByClient[[#This Row],[Date]])/3,0)&amp;" "&amp;YEAR(VolumeByClient[[#This Row],[Date]])</f>
        <v>Q1 2021</v>
      </c>
      <c r="I364" s="2" t="str">
        <f>VLOOKUP(VolumeByClient[[#This Row],[Date]],QuarterDates[],3,TRUE)</f>
        <v>Q1 2021</v>
      </c>
      <c r="J364" s="2" t="str">
        <f>VLOOKUP(VolumeByClient[[#This Row],[Date]],QuarterDates[],6,TRUE)</f>
        <v>2021 Q1</v>
      </c>
      <c r="K364" s="2" t="str">
        <f>_xlfn.XLOOKUP(VolumeByClient[[#This Row],[Year and Quarter]],QuarterDates[Year/Quarter],QuarterDates[Quarter2])</f>
        <v>Q1</v>
      </c>
      <c r="L364" s="2">
        <f>_xlfn.XLOOKUP(VolumeByClient[[#This Row],[Year and Quarter]],QuarterDates[Year/Quarter],QuarterDates[Year])</f>
        <v>2021</v>
      </c>
    </row>
    <row r="365" spans="1:12" x14ac:dyDescent="0.15">
      <c r="A365" s="3" t="s">
        <v>43</v>
      </c>
      <c r="B365" s="3">
        <v>44255</v>
      </c>
      <c r="C365" s="5">
        <v>16057</v>
      </c>
      <c r="D365" s="2">
        <f t="shared" si="5"/>
        <v>7</v>
      </c>
      <c r="E365" s="2" t="str">
        <f>_xlfn.XLOOKUP(VolumeByClient[[#This Row],[CLID]],GEOByClient[Mid],GEOByClient[GEOID])</f>
        <v>GEO1002</v>
      </c>
      <c r="F365" s="2" t="str">
        <f>INDEX(GEOByClient[GEOID],MATCH(VolumeByClient[[#This Row],[CLID]],GEOByClient[Right],0))</f>
        <v>GEO1002</v>
      </c>
      <c r="G365" s="2" t="str">
        <f>VLOOKUP(VolumeByClient[[#This Row],[Index Match Region ID]],GEONames[GEOID]:GEONames[GEONAME],2,FALSE)</f>
        <v>APAC</v>
      </c>
      <c r="H365" s="2" t="str">
        <f>"Q"&amp;ROUNDUP(MONTH(VolumeByClient[[#This Row],[Date]])/3,0)&amp;" "&amp;YEAR(VolumeByClient[[#This Row],[Date]])</f>
        <v>Q1 2021</v>
      </c>
      <c r="I365" s="2" t="str">
        <f>VLOOKUP(VolumeByClient[[#This Row],[Date]],QuarterDates[],3,TRUE)</f>
        <v>Q1 2021</v>
      </c>
      <c r="J365" s="2" t="str">
        <f>VLOOKUP(VolumeByClient[[#This Row],[Date]],QuarterDates[],6,TRUE)</f>
        <v>2021 Q1</v>
      </c>
      <c r="K365" s="2" t="str">
        <f>_xlfn.XLOOKUP(VolumeByClient[[#This Row],[Year and Quarter]],QuarterDates[Year/Quarter],QuarterDates[Quarter2])</f>
        <v>Q1</v>
      </c>
      <c r="L365" s="2">
        <f>_xlfn.XLOOKUP(VolumeByClient[[#This Row],[Year and Quarter]],QuarterDates[Year/Quarter],QuarterDates[Year])</f>
        <v>2021</v>
      </c>
    </row>
    <row r="366" spans="1:12" x14ac:dyDescent="0.15">
      <c r="A366" s="3" t="s">
        <v>43</v>
      </c>
      <c r="B366" s="3">
        <v>44227</v>
      </c>
      <c r="C366" s="5">
        <v>14276</v>
      </c>
      <c r="D366" s="2">
        <f t="shared" si="5"/>
        <v>7</v>
      </c>
      <c r="E366" s="2" t="str">
        <f>_xlfn.XLOOKUP(VolumeByClient[[#This Row],[CLID]],GEOByClient[Mid],GEOByClient[GEOID])</f>
        <v>GEO1002</v>
      </c>
      <c r="F366" s="2" t="str">
        <f>INDEX(GEOByClient[GEOID],MATCH(VolumeByClient[[#This Row],[CLID]],GEOByClient[Right],0))</f>
        <v>GEO1002</v>
      </c>
      <c r="G366" s="2" t="str">
        <f>VLOOKUP(VolumeByClient[[#This Row],[Index Match Region ID]],GEONames[GEOID]:GEONames[GEONAME],2,FALSE)</f>
        <v>APAC</v>
      </c>
      <c r="H366" s="2" t="str">
        <f>"Q"&amp;ROUNDUP(MONTH(VolumeByClient[[#This Row],[Date]])/3,0)&amp;" "&amp;YEAR(VolumeByClient[[#This Row],[Date]])</f>
        <v>Q1 2021</v>
      </c>
      <c r="I366" s="2" t="str">
        <f>VLOOKUP(VolumeByClient[[#This Row],[Date]],QuarterDates[],3,TRUE)</f>
        <v>Q1 2021</v>
      </c>
      <c r="J366" s="2" t="str">
        <f>VLOOKUP(VolumeByClient[[#This Row],[Date]],QuarterDates[],6,TRUE)</f>
        <v>2021 Q1</v>
      </c>
      <c r="K366" s="2" t="str">
        <f>_xlfn.XLOOKUP(VolumeByClient[[#This Row],[Year and Quarter]],QuarterDates[Year/Quarter],QuarterDates[Quarter2])</f>
        <v>Q1</v>
      </c>
      <c r="L366" s="2">
        <f>_xlfn.XLOOKUP(VolumeByClient[[#This Row],[Year and Quarter]],QuarterDates[Year/Quarter],QuarterDates[Year])</f>
        <v>2021</v>
      </c>
    </row>
    <row r="367" spans="1:12" x14ac:dyDescent="0.15">
      <c r="A367" s="3" t="s">
        <v>26</v>
      </c>
      <c r="B367" s="3">
        <v>43861</v>
      </c>
      <c r="C367" s="5">
        <v>864</v>
      </c>
      <c r="D367" s="2">
        <f t="shared" si="5"/>
        <v>7</v>
      </c>
      <c r="E367" s="2" t="str">
        <f>_xlfn.XLOOKUP(VolumeByClient[[#This Row],[CLID]],GEOByClient[Mid],GEOByClient[GEOID])</f>
        <v>GEO1001</v>
      </c>
      <c r="F367" s="2" t="str">
        <f>INDEX(GEOByClient[GEOID],MATCH(VolumeByClient[[#This Row],[CLID]],GEOByClient[Right],0))</f>
        <v>GEO1001</v>
      </c>
      <c r="G367" s="2" t="str">
        <f>VLOOKUP(VolumeByClient[[#This Row],[Index Match Region ID]],GEONames[GEOID]:GEONames[GEONAME],2,FALSE)</f>
        <v>NAM</v>
      </c>
      <c r="H367" s="2" t="str">
        <f>"Q"&amp;ROUNDUP(MONTH(VolumeByClient[[#This Row],[Date]])/3,0)&amp;" "&amp;YEAR(VolumeByClient[[#This Row],[Date]])</f>
        <v>Q1 2020</v>
      </c>
      <c r="I367" s="2" t="str">
        <f>VLOOKUP(VolumeByClient[[#This Row],[Date]],QuarterDates[],3,TRUE)</f>
        <v>Q1 2020</v>
      </c>
      <c r="J367" s="2" t="str">
        <f>VLOOKUP(VolumeByClient[[#This Row],[Date]],QuarterDates[],6,TRUE)</f>
        <v>2020 Q1</v>
      </c>
      <c r="K367" s="2" t="str">
        <f>_xlfn.XLOOKUP(VolumeByClient[[#This Row],[Year and Quarter]],QuarterDates[Year/Quarter],QuarterDates[Quarter2])</f>
        <v>Q1</v>
      </c>
      <c r="L367" s="2">
        <f>_xlfn.XLOOKUP(VolumeByClient[[#This Row],[Year and Quarter]],QuarterDates[Year/Quarter],QuarterDates[Year])</f>
        <v>2020</v>
      </c>
    </row>
    <row r="368" spans="1:12" x14ac:dyDescent="0.15">
      <c r="A368" s="3" t="s">
        <v>26</v>
      </c>
      <c r="B368" s="3">
        <v>43890</v>
      </c>
      <c r="C368" s="5">
        <v>765</v>
      </c>
      <c r="D368" s="2">
        <f t="shared" si="5"/>
        <v>7</v>
      </c>
      <c r="E368" s="2" t="str">
        <f>_xlfn.XLOOKUP(VolumeByClient[[#This Row],[CLID]],GEOByClient[Mid],GEOByClient[GEOID])</f>
        <v>GEO1001</v>
      </c>
      <c r="F368" s="2" t="str">
        <f>INDEX(GEOByClient[GEOID],MATCH(VolumeByClient[[#This Row],[CLID]],GEOByClient[Right],0))</f>
        <v>GEO1001</v>
      </c>
      <c r="G368" s="2" t="str">
        <f>VLOOKUP(VolumeByClient[[#This Row],[Index Match Region ID]],GEONames[GEOID]:GEONames[GEONAME],2,FALSE)</f>
        <v>NAM</v>
      </c>
      <c r="H368" s="2" t="str">
        <f>"Q"&amp;ROUNDUP(MONTH(VolumeByClient[[#This Row],[Date]])/3,0)&amp;" "&amp;YEAR(VolumeByClient[[#This Row],[Date]])</f>
        <v>Q1 2020</v>
      </c>
      <c r="I368" s="2" t="str">
        <f>VLOOKUP(VolumeByClient[[#This Row],[Date]],QuarterDates[],3,TRUE)</f>
        <v>Q1 2020</v>
      </c>
      <c r="J368" s="2" t="str">
        <f>VLOOKUP(VolumeByClient[[#This Row],[Date]],QuarterDates[],6,TRUE)</f>
        <v>2020 Q1</v>
      </c>
      <c r="K368" s="2" t="str">
        <f>_xlfn.XLOOKUP(VolumeByClient[[#This Row],[Year and Quarter]],QuarterDates[Year/Quarter],QuarterDates[Quarter2])</f>
        <v>Q1</v>
      </c>
      <c r="L368" s="2">
        <f>_xlfn.XLOOKUP(VolumeByClient[[#This Row],[Year and Quarter]],QuarterDates[Year/Quarter],QuarterDates[Year])</f>
        <v>2020</v>
      </c>
    </row>
    <row r="369" spans="1:12" x14ac:dyDescent="0.15">
      <c r="A369" s="3" t="s">
        <v>26</v>
      </c>
      <c r="B369" s="3">
        <v>43921</v>
      </c>
      <c r="C369" s="5">
        <v>1051</v>
      </c>
      <c r="D369" s="2">
        <f t="shared" si="5"/>
        <v>7</v>
      </c>
      <c r="E369" s="2" t="str">
        <f>_xlfn.XLOOKUP(VolumeByClient[[#This Row],[CLID]],GEOByClient[Mid],GEOByClient[GEOID])</f>
        <v>GEO1001</v>
      </c>
      <c r="F369" s="2" t="str">
        <f>INDEX(GEOByClient[GEOID],MATCH(VolumeByClient[[#This Row],[CLID]],GEOByClient[Right],0))</f>
        <v>GEO1001</v>
      </c>
      <c r="G369" s="2" t="str">
        <f>VLOOKUP(VolumeByClient[[#This Row],[Index Match Region ID]],GEONames[GEOID]:GEONames[GEONAME],2,FALSE)</f>
        <v>NAM</v>
      </c>
      <c r="H369" s="2" t="str">
        <f>"Q"&amp;ROUNDUP(MONTH(VolumeByClient[[#This Row],[Date]])/3,0)&amp;" "&amp;YEAR(VolumeByClient[[#This Row],[Date]])</f>
        <v>Q1 2020</v>
      </c>
      <c r="I369" s="2" t="str">
        <f>VLOOKUP(VolumeByClient[[#This Row],[Date]],QuarterDates[],3,TRUE)</f>
        <v>Q1 2020</v>
      </c>
      <c r="J369" s="2" t="str">
        <f>VLOOKUP(VolumeByClient[[#This Row],[Date]],QuarterDates[],6,TRUE)</f>
        <v>2020 Q1</v>
      </c>
      <c r="K369" s="2" t="str">
        <f>_xlfn.XLOOKUP(VolumeByClient[[#This Row],[Year and Quarter]],QuarterDates[Year/Quarter],QuarterDates[Quarter2])</f>
        <v>Q1</v>
      </c>
      <c r="L369" s="2">
        <f>_xlfn.XLOOKUP(VolumeByClient[[#This Row],[Year and Quarter]],QuarterDates[Year/Quarter],QuarterDates[Year])</f>
        <v>2020</v>
      </c>
    </row>
    <row r="370" spans="1:12" x14ac:dyDescent="0.15">
      <c r="A370" s="3" t="s">
        <v>26</v>
      </c>
      <c r="B370" s="3">
        <v>43951</v>
      </c>
      <c r="C370" s="5">
        <v>1053</v>
      </c>
      <c r="D370" s="2">
        <f t="shared" si="5"/>
        <v>7</v>
      </c>
      <c r="E370" s="2" t="str">
        <f>_xlfn.XLOOKUP(VolumeByClient[[#This Row],[CLID]],GEOByClient[Mid],GEOByClient[GEOID])</f>
        <v>GEO1001</v>
      </c>
      <c r="F370" s="2" t="str">
        <f>INDEX(GEOByClient[GEOID],MATCH(VolumeByClient[[#This Row],[CLID]],GEOByClient[Right],0))</f>
        <v>GEO1001</v>
      </c>
      <c r="G370" s="2" t="str">
        <f>VLOOKUP(VolumeByClient[[#This Row],[Index Match Region ID]],GEONames[GEOID]:GEONames[GEONAME],2,FALSE)</f>
        <v>NAM</v>
      </c>
      <c r="H370" s="2" t="str">
        <f>"Q"&amp;ROUNDUP(MONTH(VolumeByClient[[#This Row],[Date]])/3,0)&amp;" "&amp;YEAR(VolumeByClient[[#This Row],[Date]])</f>
        <v>Q2 2020</v>
      </c>
      <c r="I370" s="2" t="str">
        <f>VLOOKUP(VolumeByClient[[#This Row],[Date]],QuarterDates[],3,TRUE)</f>
        <v>Q2 2020</v>
      </c>
      <c r="J370" s="2" t="str">
        <f>VLOOKUP(VolumeByClient[[#This Row],[Date]],QuarterDates[],6,TRUE)</f>
        <v>2020 Q2</v>
      </c>
      <c r="K370" s="2" t="str">
        <f>_xlfn.XLOOKUP(VolumeByClient[[#This Row],[Year and Quarter]],QuarterDates[Year/Quarter],QuarterDates[Quarter2])</f>
        <v>Q2</v>
      </c>
      <c r="L370" s="2">
        <f>_xlfn.XLOOKUP(VolumeByClient[[#This Row],[Year and Quarter]],QuarterDates[Year/Quarter],QuarterDates[Year])</f>
        <v>2020</v>
      </c>
    </row>
    <row r="371" spans="1:12" x14ac:dyDescent="0.15">
      <c r="A371" s="3" t="s">
        <v>26</v>
      </c>
      <c r="B371" s="3">
        <v>43982</v>
      </c>
      <c r="C371" s="5">
        <v>1146</v>
      </c>
      <c r="D371" s="2">
        <f t="shared" si="5"/>
        <v>7</v>
      </c>
      <c r="E371" s="2" t="str">
        <f>_xlfn.XLOOKUP(VolumeByClient[[#This Row],[CLID]],GEOByClient[Mid],GEOByClient[GEOID])</f>
        <v>GEO1001</v>
      </c>
      <c r="F371" s="2" t="str">
        <f>INDEX(GEOByClient[GEOID],MATCH(VolumeByClient[[#This Row],[CLID]],GEOByClient[Right],0))</f>
        <v>GEO1001</v>
      </c>
      <c r="G371" s="2" t="str">
        <f>VLOOKUP(VolumeByClient[[#This Row],[Index Match Region ID]],GEONames[GEOID]:GEONames[GEONAME],2,FALSE)</f>
        <v>NAM</v>
      </c>
      <c r="H371" s="2" t="str">
        <f>"Q"&amp;ROUNDUP(MONTH(VolumeByClient[[#This Row],[Date]])/3,0)&amp;" "&amp;YEAR(VolumeByClient[[#This Row],[Date]])</f>
        <v>Q2 2020</v>
      </c>
      <c r="I371" s="2" t="str">
        <f>VLOOKUP(VolumeByClient[[#This Row],[Date]],QuarterDates[],3,TRUE)</f>
        <v>Q2 2020</v>
      </c>
      <c r="J371" s="2" t="str">
        <f>VLOOKUP(VolumeByClient[[#This Row],[Date]],QuarterDates[],6,TRUE)</f>
        <v>2020 Q2</v>
      </c>
      <c r="K371" s="2" t="str">
        <f>_xlfn.XLOOKUP(VolumeByClient[[#This Row],[Year and Quarter]],QuarterDates[Year/Quarter],QuarterDates[Quarter2])</f>
        <v>Q2</v>
      </c>
      <c r="L371" s="2">
        <f>_xlfn.XLOOKUP(VolumeByClient[[#This Row],[Year and Quarter]],QuarterDates[Year/Quarter],QuarterDates[Year])</f>
        <v>2020</v>
      </c>
    </row>
    <row r="372" spans="1:12" x14ac:dyDescent="0.15">
      <c r="A372" s="3" t="s">
        <v>26</v>
      </c>
      <c r="B372" s="3">
        <v>44012</v>
      </c>
      <c r="C372" s="5">
        <v>674</v>
      </c>
      <c r="D372" s="2">
        <f t="shared" si="5"/>
        <v>7</v>
      </c>
      <c r="E372" s="2" t="str">
        <f>_xlfn.XLOOKUP(VolumeByClient[[#This Row],[CLID]],GEOByClient[Mid],GEOByClient[GEOID])</f>
        <v>GEO1001</v>
      </c>
      <c r="F372" s="2" t="str">
        <f>INDEX(GEOByClient[GEOID],MATCH(VolumeByClient[[#This Row],[CLID]],GEOByClient[Right],0))</f>
        <v>GEO1001</v>
      </c>
      <c r="G372" s="2" t="str">
        <f>VLOOKUP(VolumeByClient[[#This Row],[Index Match Region ID]],GEONames[GEOID]:GEONames[GEONAME],2,FALSE)</f>
        <v>NAM</v>
      </c>
      <c r="H372" s="2" t="str">
        <f>"Q"&amp;ROUNDUP(MONTH(VolumeByClient[[#This Row],[Date]])/3,0)&amp;" "&amp;YEAR(VolumeByClient[[#This Row],[Date]])</f>
        <v>Q2 2020</v>
      </c>
      <c r="I372" s="2" t="str">
        <f>VLOOKUP(VolumeByClient[[#This Row],[Date]],QuarterDates[],3,TRUE)</f>
        <v>Q2 2020</v>
      </c>
      <c r="J372" s="2" t="str">
        <f>VLOOKUP(VolumeByClient[[#This Row],[Date]],QuarterDates[],6,TRUE)</f>
        <v>2020 Q2</v>
      </c>
      <c r="K372" s="2" t="str">
        <f>_xlfn.XLOOKUP(VolumeByClient[[#This Row],[Year and Quarter]],QuarterDates[Year/Quarter],QuarterDates[Quarter2])</f>
        <v>Q2</v>
      </c>
      <c r="L372" s="2">
        <f>_xlfn.XLOOKUP(VolumeByClient[[#This Row],[Year and Quarter]],QuarterDates[Year/Quarter],QuarterDates[Year])</f>
        <v>2020</v>
      </c>
    </row>
    <row r="373" spans="1:12" x14ac:dyDescent="0.15">
      <c r="A373" s="3" t="s">
        <v>26</v>
      </c>
      <c r="B373" s="3">
        <v>44043</v>
      </c>
      <c r="C373" s="5">
        <v>764</v>
      </c>
      <c r="D373" s="2">
        <f t="shared" si="5"/>
        <v>7</v>
      </c>
      <c r="E373" s="2" t="str">
        <f>_xlfn.XLOOKUP(VolumeByClient[[#This Row],[CLID]],GEOByClient[Mid],GEOByClient[GEOID])</f>
        <v>GEO1001</v>
      </c>
      <c r="F373" s="2" t="str">
        <f>INDEX(GEOByClient[GEOID],MATCH(VolumeByClient[[#This Row],[CLID]],GEOByClient[Right],0))</f>
        <v>GEO1001</v>
      </c>
      <c r="G373" s="2" t="str">
        <f>VLOOKUP(VolumeByClient[[#This Row],[Index Match Region ID]],GEONames[GEOID]:GEONames[GEONAME],2,FALSE)</f>
        <v>NAM</v>
      </c>
      <c r="H373" s="2" t="str">
        <f>"Q"&amp;ROUNDUP(MONTH(VolumeByClient[[#This Row],[Date]])/3,0)&amp;" "&amp;YEAR(VolumeByClient[[#This Row],[Date]])</f>
        <v>Q3 2020</v>
      </c>
      <c r="I373" s="2" t="str">
        <f>VLOOKUP(VolumeByClient[[#This Row],[Date]],QuarterDates[],3,TRUE)</f>
        <v>Q3 2020</v>
      </c>
      <c r="J373" s="2" t="str">
        <f>VLOOKUP(VolumeByClient[[#This Row],[Date]],QuarterDates[],6,TRUE)</f>
        <v>2020 Q3</v>
      </c>
      <c r="K373" s="2" t="str">
        <f>_xlfn.XLOOKUP(VolumeByClient[[#This Row],[Year and Quarter]],QuarterDates[Year/Quarter],QuarterDates[Quarter2])</f>
        <v>Q3</v>
      </c>
      <c r="L373" s="2">
        <f>_xlfn.XLOOKUP(VolumeByClient[[#This Row],[Year and Quarter]],QuarterDates[Year/Quarter],QuarterDates[Year])</f>
        <v>2020</v>
      </c>
    </row>
    <row r="374" spans="1:12" x14ac:dyDescent="0.15">
      <c r="A374" s="3" t="s">
        <v>26</v>
      </c>
      <c r="B374" s="3">
        <v>44074</v>
      </c>
      <c r="C374" s="5">
        <v>482</v>
      </c>
      <c r="D374" s="2">
        <f t="shared" si="5"/>
        <v>7</v>
      </c>
      <c r="E374" s="2" t="str">
        <f>_xlfn.XLOOKUP(VolumeByClient[[#This Row],[CLID]],GEOByClient[Mid],GEOByClient[GEOID])</f>
        <v>GEO1001</v>
      </c>
      <c r="F374" s="2" t="str">
        <f>INDEX(GEOByClient[GEOID],MATCH(VolumeByClient[[#This Row],[CLID]],GEOByClient[Right],0))</f>
        <v>GEO1001</v>
      </c>
      <c r="G374" s="2" t="str">
        <f>VLOOKUP(VolumeByClient[[#This Row],[Index Match Region ID]],GEONames[GEOID]:GEONames[GEONAME],2,FALSE)</f>
        <v>NAM</v>
      </c>
      <c r="H374" s="2" t="str">
        <f>"Q"&amp;ROUNDUP(MONTH(VolumeByClient[[#This Row],[Date]])/3,0)&amp;" "&amp;YEAR(VolumeByClient[[#This Row],[Date]])</f>
        <v>Q3 2020</v>
      </c>
      <c r="I374" s="2" t="str">
        <f>VLOOKUP(VolumeByClient[[#This Row],[Date]],QuarterDates[],3,TRUE)</f>
        <v>Q3 2020</v>
      </c>
      <c r="J374" s="2" t="str">
        <f>VLOOKUP(VolumeByClient[[#This Row],[Date]],QuarterDates[],6,TRUE)</f>
        <v>2020 Q3</v>
      </c>
      <c r="K374" s="2" t="str">
        <f>_xlfn.XLOOKUP(VolumeByClient[[#This Row],[Year and Quarter]],QuarterDates[Year/Quarter],QuarterDates[Quarter2])</f>
        <v>Q3</v>
      </c>
      <c r="L374" s="2">
        <f>_xlfn.XLOOKUP(VolumeByClient[[#This Row],[Year and Quarter]],QuarterDates[Year/Quarter],QuarterDates[Year])</f>
        <v>2020</v>
      </c>
    </row>
    <row r="375" spans="1:12" x14ac:dyDescent="0.15">
      <c r="A375" s="3" t="s">
        <v>26</v>
      </c>
      <c r="B375" s="3">
        <v>44104</v>
      </c>
      <c r="C375" s="5">
        <v>673</v>
      </c>
      <c r="D375" s="2">
        <f t="shared" si="5"/>
        <v>7</v>
      </c>
      <c r="E375" s="2" t="str">
        <f>_xlfn.XLOOKUP(VolumeByClient[[#This Row],[CLID]],GEOByClient[Mid],GEOByClient[GEOID])</f>
        <v>GEO1001</v>
      </c>
      <c r="F375" s="2" t="str">
        <f>INDEX(GEOByClient[GEOID],MATCH(VolumeByClient[[#This Row],[CLID]],GEOByClient[Right],0))</f>
        <v>GEO1001</v>
      </c>
      <c r="G375" s="2" t="str">
        <f>VLOOKUP(VolumeByClient[[#This Row],[Index Match Region ID]],GEONames[GEOID]:GEONames[GEONAME],2,FALSE)</f>
        <v>NAM</v>
      </c>
      <c r="H375" s="2" t="str">
        <f>"Q"&amp;ROUNDUP(MONTH(VolumeByClient[[#This Row],[Date]])/3,0)&amp;" "&amp;YEAR(VolumeByClient[[#This Row],[Date]])</f>
        <v>Q3 2020</v>
      </c>
      <c r="I375" s="2" t="str">
        <f>VLOOKUP(VolumeByClient[[#This Row],[Date]],QuarterDates[],3,TRUE)</f>
        <v>Q3 2020</v>
      </c>
      <c r="J375" s="2" t="str">
        <f>VLOOKUP(VolumeByClient[[#This Row],[Date]],QuarterDates[],6,TRUE)</f>
        <v>2020 Q3</v>
      </c>
      <c r="K375" s="2" t="str">
        <f>_xlfn.XLOOKUP(VolumeByClient[[#This Row],[Year and Quarter]],QuarterDates[Year/Quarter],QuarterDates[Quarter2])</f>
        <v>Q3</v>
      </c>
      <c r="L375" s="2">
        <f>_xlfn.XLOOKUP(VolumeByClient[[#This Row],[Year and Quarter]],QuarterDates[Year/Quarter],QuarterDates[Year])</f>
        <v>2020</v>
      </c>
    </row>
    <row r="376" spans="1:12" x14ac:dyDescent="0.15">
      <c r="A376" s="3" t="s">
        <v>26</v>
      </c>
      <c r="B376" s="3">
        <v>44135</v>
      </c>
      <c r="C376" s="5">
        <v>575</v>
      </c>
      <c r="D376" s="2">
        <f t="shared" si="5"/>
        <v>7</v>
      </c>
      <c r="E376" s="2" t="str">
        <f>_xlfn.XLOOKUP(VolumeByClient[[#This Row],[CLID]],GEOByClient[Mid],GEOByClient[GEOID])</f>
        <v>GEO1001</v>
      </c>
      <c r="F376" s="2" t="str">
        <f>INDEX(GEOByClient[GEOID],MATCH(VolumeByClient[[#This Row],[CLID]],GEOByClient[Right],0))</f>
        <v>GEO1001</v>
      </c>
      <c r="G376" s="2" t="str">
        <f>VLOOKUP(VolumeByClient[[#This Row],[Index Match Region ID]],GEONames[GEOID]:GEONames[GEONAME],2,FALSE)</f>
        <v>NAM</v>
      </c>
      <c r="H376" s="2" t="str">
        <f>"Q"&amp;ROUNDUP(MONTH(VolumeByClient[[#This Row],[Date]])/3,0)&amp;" "&amp;YEAR(VolumeByClient[[#This Row],[Date]])</f>
        <v>Q4 2020</v>
      </c>
      <c r="I376" s="2" t="str">
        <f>VLOOKUP(VolumeByClient[[#This Row],[Date]],QuarterDates[],3,TRUE)</f>
        <v>Q4 2020</v>
      </c>
      <c r="J376" s="2" t="str">
        <f>VLOOKUP(VolumeByClient[[#This Row],[Date]],QuarterDates[],6,TRUE)</f>
        <v>2020 Q4</v>
      </c>
      <c r="K376" s="2" t="str">
        <f>_xlfn.XLOOKUP(VolumeByClient[[#This Row],[Year and Quarter]],QuarterDates[Year/Quarter],QuarterDates[Quarter2])</f>
        <v>Q4</v>
      </c>
      <c r="L376" s="2">
        <f>_xlfn.XLOOKUP(VolumeByClient[[#This Row],[Year and Quarter]],QuarterDates[Year/Quarter],QuarterDates[Year])</f>
        <v>2020</v>
      </c>
    </row>
    <row r="377" spans="1:12" x14ac:dyDescent="0.15">
      <c r="A377" s="3" t="s">
        <v>26</v>
      </c>
      <c r="B377" s="3">
        <v>44165</v>
      </c>
      <c r="C377" s="5">
        <v>865</v>
      </c>
      <c r="D377" s="2">
        <f t="shared" si="5"/>
        <v>7</v>
      </c>
      <c r="E377" s="2" t="str">
        <f>_xlfn.XLOOKUP(VolumeByClient[[#This Row],[CLID]],GEOByClient[Mid],GEOByClient[GEOID])</f>
        <v>GEO1001</v>
      </c>
      <c r="F377" s="2" t="str">
        <f>INDEX(GEOByClient[GEOID],MATCH(VolumeByClient[[#This Row],[CLID]],GEOByClient[Right],0))</f>
        <v>GEO1001</v>
      </c>
      <c r="G377" s="2" t="str">
        <f>VLOOKUP(VolumeByClient[[#This Row],[Index Match Region ID]],GEONames[GEOID]:GEONames[GEONAME],2,FALSE)</f>
        <v>NAM</v>
      </c>
      <c r="H377" s="2" t="str">
        <f>"Q"&amp;ROUNDUP(MONTH(VolumeByClient[[#This Row],[Date]])/3,0)&amp;" "&amp;YEAR(VolumeByClient[[#This Row],[Date]])</f>
        <v>Q4 2020</v>
      </c>
      <c r="I377" s="2" t="str">
        <f>VLOOKUP(VolumeByClient[[#This Row],[Date]],QuarterDates[],3,TRUE)</f>
        <v>Q4 2020</v>
      </c>
      <c r="J377" s="2" t="str">
        <f>VLOOKUP(VolumeByClient[[#This Row],[Date]],QuarterDates[],6,TRUE)</f>
        <v>2020 Q4</v>
      </c>
      <c r="K377" s="2" t="str">
        <f>_xlfn.XLOOKUP(VolumeByClient[[#This Row],[Year and Quarter]],QuarterDates[Year/Quarter],QuarterDates[Quarter2])</f>
        <v>Q4</v>
      </c>
      <c r="L377" s="2">
        <f>_xlfn.XLOOKUP(VolumeByClient[[#This Row],[Year and Quarter]],QuarterDates[Year/Quarter],QuarterDates[Year])</f>
        <v>2020</v>
      </c>
    </row>
    <row r="378" spans="1:12" x14ac:dyDescent="0.15">
      <c r="A378" s="3" t="s">
        <v>26</v>
      </c>
      <c r="B378" s="3">
        <v>44196</v>
      </c>
      <c r="C378" s="5">
        <v>674</v>
      </c>
      <c r="D378" s="2">
        <f t="shared" si="5"/>
        <v>7</v>
      </c>
      <c r="E378" s="2" t="str">
        <f>_xlfn.XLOOKUP(VolumeByClient[[#This Row],[CLID]],GEOByClient[Mid],GEOByClient[GEOID])</f>
        <v>GEO1001</v>
      </c>
      <c r="F378" s="2" t="str">
        <f>INDEX(GEOByClient[GEOID],MATCH(VolumeByClient[[#This Row],[CLID]],GEOByClient[Right],0))</f>
        <v>GEO1001</v>
      </c>
      <c r="G378" s="2" t="str">
        <f>VLOOKUP(VolumeByClient[[#This Row],[Index Match Region ID]],GEONames[GEOID]:GEONames[GEONAME],2,FALSE)</f>
        <v>NAM</v>
      </c>
      <c r="H378" s="2" t="str">
        <f>"Q"&amp;ROUNDUP(MONTH(VolumeByClient[[#This Row],[Date]])/3,0)&amp;" "&amp;YEAR(VolumeByClient[[#This Row],[Date]])</f>
        <v>Q4 2020</v>
      </c>
      <c r="I378" s="2" t="str">
        <f>VLOOKUP(VolumeByClient[[#This Row],[Date]],QuarterDates[],3,TRUE)</f>
        <v>Q4 2020</v>
      </c>
      <c r="J378" s="2" t="str">
        <f>VLOOKUP(VolumeByClient[[#This Row],[Date]],QuarterDates[],6,TRUE)</f>
        <v>2020 Q4</v>
      </c>
      <c r="K378" s="2" t="str">
        <f>_xlfn.XLOOKUP(VolumeByClient[[#This Row],[Year and Quarter]],QuarterDates[Year/Quarter],QuarterDates[Quarter2])</f>
        <v>Q4</v>
      </c>
      <c r="L378" s="2">
        <f>_xlfn.XLOOKUP(VolumeByClient[[#This Row],[Year and Quarter]],QuarterDates[Year/Quarter],QuarterDates[Year])</f>
        <v>2020</v>
      </c>
    </row>
    <row r="379" spans="1:12" x14ac:dyDescent="0.15">
      <c r="A379" s="3" t="s">
        <v>26</v>
      </c>
      <c r="B379" s="3">
        <v>44377</v>
      </c>
      <c r="C379" s="5">
        <v>681</v>
      </c>
      <c r="D379" s="2">
        <f t="shared" si="5"/>
        <v>7</v>
      </c>
      <c r="E379" s="2" t="str">
        <f>_xlfn.XLOOKUP(VolumeByClient[[#This Row],[CLID]],GEOByClient[Mid],GEOByClient[GEOID])</f>
        <v>GEO1001</v>
      </c>
      <c r="F379" s="2" t="str">
        <f>INDEX(GEOByClient[GEOID],MATCH(VolumeByClient[[#This Row],[CLID]],GEOByClient[Right],0))</f>
        <v>GEO1001</v>
      </c>
      <c r="G379" s="2" t="str">
        <f>VLOOKUP(VolumeByClient[[#This Row],[Index Match Region ID]],GEONames[GEOID]:GEONames[GEONAME],2,FALSE)</f>
        <v>NAM</v>
      </c>
      <c r="H379" s="2" t="str">
        <f>"Q"&amp;ROUNDUP(MONTH(VolumeByClient[[#This Row],[Date]])/3,0)&amp;" "&amp;YEAR(VolumeByClient[[#This Row],[Date]])</f>
        <v>Q2 2021</v>
      </c>
      <c r="I379" s="2" t="str">
        <f>VLOOKUP(VolumeByClient[[#This Row],[Date]],QuarterDates[],3,TRUE)</f>
        <v>Q2 2021</v>
      </c>
      <c r="J379" s="2" t="str">
        <f>VLOOKUP(VolumeByClient[[#This Row],[Date]],QuarterDates[],6,TRUE)</f>
        <v>2021 Q2</v>
      </c>
      <c r="K379" s="2" t="str">
        <f>_xlfn.XLOOKUP(VolumeByClient[[#This Row],[Year and Quarter]],QuarterDates[Year/Quarter],QuarterDates[Quarter2])</f>
        <v>Q2</v>
      </c>
      <c r="L379" s="2">
        <f>_xlfn.XLOOKUP(VolumeByClient[[#This Row],[Year and Quarter]],QuarterDates[Year/Quarter],QuarterDates[Year])</f>
        <v>2021</v>
      </c>
    </row>
    <row r="380" spans="1:12" x14ac:dyDescent="0.15">
      <c r="A380" s="3" t="s">
        <v>26</v>
      </c>
      <c r="B380" s="3">
        <v>44347</v>
      </c>
      <c r="C380" s="5">
        <v>1136</v>
      </c>
      <c r="D380" s="2">
        <f t="shared" si="5"/>
        <v>7</v>
      </c>
      <c r="E380" s="2" t="str">
        <f>_xlfn.XLOOKUP(VolumeByClient[[#This Row],[CLID]],GEOByClient[Mid],GEOByClient[GEOID])</f>
        <v>GEO1001</v>
      </c>
      <c r="F380" s="2" t="str">
        <f>INDEX(GEOByClient[GEOID],MATCH(VolumeByClient[[#This Row],[CLID]],GEOByClient[Right],0))</f>
        <v>GEO1001</v>
      </c>
      <c r="G380" s="2" t="str">
        <f>VLOOKUP(VolumeByClient[[#This Row],[Index Match Region ID]],GEONames[GEOID]:GEONames[GEONAME],2,FALSE)</f>
        <v>NAM</v>
      </c>
      <c r="H380" s="2" t="str">
        <f>"Q"&amp;ROUNDUP(MONTH(VolumeByClient[[#This Row],[Date]])/3,0)&amp;" "&amp;YEAR(VolumeByClient[[#This Row],[Date]])</f>
        <v>Q2 2021</v>
      </c>
      <c r="I380" s="2" t="str">
        <f>VLOOKUP(VolumeByClient[[#This Row],[Date]],QuarterDates[],3,TRUE)</f>
        <v>Q2 2021</v>
      </c>
      <c r="J380" s="2" t="str">
        <f>VLOOKUP(VolumeByClient[[#This Row],[Date]],QuarterDates[],6,TRUE)</f>
        <v>2021 Q2</v>
      </c>
      <c r="K380" s="2" t="str">
        <f>_xlfn.XLOOKUP(VolumeByClient[[#This Row],[Year and Quarter]],QuarterDates[Year/Quarter],QuarterDates[Quarter2])</f>
        <v>Q2</v>
      </c>
      <c r="L380" s="2">
        <f>_xlfn.XLOOKUP(VolumeByClient[[#This Row],[Year and Quarter]],QuarterDates[Year/Quarter],QuarterDates[Year])</f>
        <v>2021</v>
      </c>
    </row>
    <row r="381" spans="1:12" x14ac:dyDescent="0.15">
      <c r="A381" s="3" t="s">
        <v>26</v>
      </c>
      <c r="B381" s="3">
        <v>44316</v>
      </c>
      <c r="C381" s="5">
        <v>1095</v>
      </c>
      <c r="D381" s="2">
        <f t="shared" si="5"/>
        <v>7</v>
      </c>
      <c r="E381" s="2" t="str">
        <f>_xlfn.XLOOKUP(VolumeByClient[[#This Row],[CLID]],GEOByClient[Mid],GEOByClient[GEOID])</f>
        <v>GEO1001</v>
      </c>
      <c r="F381" s="2" t="str">
        <f>INDEX(GEOByClient[GEOID],MATCH(VolumeByClient[[#This Row],[CLID]],GEOByClient[Right],0))</f>
        <v>GEO1001</v>
      </c>
      <c r="G381" s="2" t="str">
        <f>VLOOKUP(VolumeByClient[[#This Row],[Index Match Region ID]],GEONames[GEOID]:GEONames[GEONAME],2,FALSE)</f>
        <v>NAM</v>
      </c>
      <c r="H381" s="2" t="str">
        <f>"Q"&amp;ROUNDUP(MONTH(VolumeByClient[[#This Row],[Date]])/3,0)&amp;" "&amp;YEAR(VolumeByClient[[#This Row],[Date]])</f>
        <v>Q2 2021</v>
      </c>
      <c r="I381" s="2" t="str">
        <f>VLOOKUP(VolumeByClient[[#This Row],[Date]],QuarterDates[],3,TRUE)</f>
        <v>Q2 2021</v>
      </c>
      <c r="J381" s="2" t="str">
        <f>VLOOKUP(VolumeByClient[[#This Row],[Date]],QuarterDates[],6,TRUE)</f>
        <v>2021 Q2</v>
      </c>
      <c r="K381" s="2" t="str">
        <f>_xlfn.XLOOKUP(VolumeByClient[[#This Row],[Year and Quarter]],QuarterDates[Year/Quarter],QuarterDates[Quarter2])</f>
        <v>Q2</v>
      </c>
      <c r="L381" s="2">
        <f>_xlfn.XLOOKUP(VolumeByClient[[#This Row],[Year and Quarter]],QuarterDates[Year/Quarter],QuarterDates[Year])</f>
        <v>2021</v>
      </c>
    </row>
    <row r="382" spans="1:12" x14ac:dyDescent="0.15">
      <c r="A382" s="3" t="s">
        <v>26</v>
      </c>
      <c r="B382" s="3">
        <v>44286</v>
      </c>
      <c r="C382" s="5">
        <v>1043</v>
      </c>
      <c r="D382" s="2">
        <f t="shared" si="5"/>
        <v>7</v>
      </c>
      <c r="E382" s="2" t="str">
        <f>_xlfn.XLOOKUP(VolumeByClient[[#This Row],[CLID]],GEOByClient[Mid],GEOByClient[GEOID])</f>
        <v>GEO1001</v>
      </c>
      <c r="F382" s="2" t="str">
        <f>INDEX(GEOByClient[GEOID],MATCH(VolumeByClient[[#This Row],[CLID]],GEOByClient[Right],0))</f>
        <v>GEO1001</v>
      </c>
      <c r="G382" s="2" t="str">
        <f>VLOOKUP(VolumeByClient[[#This Row],[Index Match Region ID]],GEONames[GEOID]:GEONames[GEONAME],2,FALSE)</f>
        <v>NAM</v>
      </c>
      <c r="H382" s="2" t="str">
        <f>"Q"&amp;ROUNDUP(MONTH(VolumeByClient[[#This Row],[Date]])/3,0)&amp;" "&amp;YEAR(VolumeByClient[[#This Row],[Date]])</f>
        <v>Q1 2021</v>
      </c>
      <c r="I382" s="2" t="str">
        <f>VLOOKUP(VolumeByClient[[#This Row],[Date]],QuarterDates[],3,TRUE)</f>
        <v>Q1 2021</v>
      </c>
      <c r="J382" s="2" t="str">
        <f>VLOOKUP(VolumeByClient[[#This Row],[Date]],QuarterDates[],6,TRUE)</f>
        <v>2021 Q1</v>
      </c>
      <c r="K382" s="2" t="str">
        <f>_xlfn.XLOOKUP(VolumeByClient[[#This Row],[Year and Quarter]],QuarterDates[Year/Quarter],QuarterDates[Quarter2])</f>
        <v>Q1</v>
      </c>
      <c r="L382" s="2">
        <f>_xlfn.XLOOKUP(VolumeByClient[[#This Row],[Year and Quarter]],QuarterDates[Year/Quarter],QuarterDates[Year])</f>
        <v>2021</v>
      </c>
    </row>
    <row r="383" spans="1:12" x14ac:dyDescent="0.15">
      <c r="A383" s="3" t="s">
        <v>26</v>
      </c>
      <c r="B383" s="3">
        <v>44255</v>
      </c>
      <c r="C383" s="5">
        <v>797</v>
      </c>
      <c r="D383" s="2">
        <f t="shared" si="5"/>
        <v>7</v>
      </c>
      <c r="E383" s="2" t="str">
        <f>_xlfn.XLOOKUP(VolumeByClient[[#This Row],[CLID]],GEOByClient[Mid],GEOByClient[GEOID])</f>
        <v>GEO1001</v>
      </c>
      <c r="F383" s="2" t="str">
        <f>INDEX(GEOByClient[GEOID],MATCH(VolumeByClient[[#This Row],[CLID]],GEOByClient[Right],0))</f>
        <v>GEO1001</v>
      </c>
      <c r="G383" s="2" t="str">
        <f>VLOOKUP(VolumeByClient[[#This Row],[Index Match Region ID]],GEONames[GEOID]:GEONames[GEONAME],2,FALSE)</f>
        <v>NAM</v>
      </c>
      <c r="H383" s="2" t="str">
        <f>"Q"&amp;ROUNDUP(MONTH(VolumeByClient[[#This Row],[Date]])/3,0)&amp;" "&amp;YEAR(VolumeByClient[[#This Row],[Date]])</f>
        <v>Q1 2021</v>
      </c>
      <c r="I383" s="2" t="str">
        <f>VLOOKUP(VolumeByClient[[#This Row],[Date]],QuarterDates[],3,TRUE)</f>
        <v>Q1 2021</v>
      </c>
      <c r="J383" s="2" t="str">
        <f>VLOOKUP(VolumeByClient[[#This Row],[Date]],QuarterDates[],6,TRUE)</f>
        <v>2021 Q1</v>
      </c>
      <c r="K383" s="2" t="str">
        <f>_xlfn.XLOOKUP(VolumeByClient[[#This Row],[Year and Quarter]],QuarterDates[Year/Quarter],QuarterDates[Quarter2])</f>
        <v>Q1</v>
      </c>
      <c r="L383" s="2">
        <f>_xlfn.XLOOKUP(VolumeByClient[[#This Row],[Year and Quarter]],QuarterDates[Year/Quarter],QuarterDates[Year])</f>
        <v>2021</v>
      </c>
    </row>
    <row r="384" spans="1:12" x14ac:dyDescent="0.15">
      <c r="A384" s="3" t="s">
        <v>26</v>
      </c>
      <c r="B384" s="3">
        <v>44227</v>
      </c>
      <c r="C384" s="5">
        <v>859</v>
      </c>
      <c r="D384" s="2">
        <f t="shared" si="5"/>
        <v>7</v>
      </c>
      <c r="E384" s="2" t="str">
        <f>_xlfn.XLOOKUP(VolumeByClient[[#This Row],[CLID]],GEOByClient[Mid],GEOByClient[GEOID])</f>
        <v>GEO1001</v>
      </c>
      <c r="F384" s="2" t="str">
        <f>INDEX(GEOByClient[GEOID],MATCH(VolumeByClient[[#This Row],[CLID]],GEOByClient[Right],0))</f>
        <v>GEO1001</v>
      </c>
      <c r="G384" s="2" t="str">
        <f>VLOOKUP(VolumeByClient[[#This Row],[Index Match Region ID]],GEONames[GEOID]:GEONames[GEONAME],2,FALSE)</f>
        <v>NAM</v>
      </c>
      <c r="H384" s="2" t="str">
        <f>"Q"&amp;ROUNDUP(MONTH(VolumeByClient[[#This Row],[Date]])/3,0)&amp;" "&amp;YEAR(VolumeByClient[[#This Row],[Date]])</f>
        <v>Q1 2021</v>
      </c>
      <c r="I384" s="2" t="str">
        <f>VLOOKUP(VolumeByClient[[#This Row],[Date]],QuarterDates[],3,TRUE)</f>
        <v>Q1 2021</v>
      </c>
      <c r="J384" s="2" t="str">
        <f>VLOOKUP(VolumeByClient[[#This Row],[Date]],QuarterDates[],6,TRUE)</f>
        <v>2021 Q1</v>
      </c>
      <c r="K384" s="2" t="str">
        <f>_xlfn.XLOOKUP(VolumeByClient[[#This Row],[Year and Quarter]],QuarterDates[Year/Quarter],QuarterDates[Quarter2])</f>
        <v>Q1</v>
      </c>
      <c r="L384" s="2">
        <f>_xlfn.XLOOKUP(VolumeByClient[[#This Row],[Year and Quarter]],QuarterDates[Year/Quarter],QuarterDates[Year])</f>
        <v>2021</v>
      </c>
    </row>
    <row r="385" spans="1:12" x14ac:dyDescent="0.15">
      <c r="A385" s="3" t="s">
        <v>34</v>
      </c>
      <c r="B385" s="3">
        <v>44165</v>
      </c>
      <c r="C385" s="5">
        <v>916</v>
      </c>
      <c r="D385" s="2">
        <f t="shared" si="5"/>
        <v>7</v>
      </c>
      <c r="E385" s="2" t="str">
        <f>_xlfn.XLOOKUP(VolumeByClient[[#This Row],[CLID]],GEOByClient[Mid],GEOByClient[GEOID])</f>
        <v>GEO1001</v>
      </c>
      <c r="F385" s="2" t="str">
        <f>INDEX(GEOByClient[GEOID],MATCH(VolumeByClient[[#This Row],[CLID]],GEOByClient[Right],0))</f>
        <v>GEO1001</v>
      </c>
      <c r="G385" s="2" t="str">
        <f>VLOOKUP(VolumeByClient[[#This Row],[Index Match Region ID]],GEONames[GEOID]:GEONames[GEONAME],2,FALSE)</f>
        <v>NAM</v>
      </c>
      <c r="H385" s="2" t="str">
        <f>"Q"&amp;ROUNDUP(MONTH(VolumeByClient[[#This Row],[Date]])/3,0)&amp;" "&amp;YEAR(VolumeByClient[[#This Row],[Date]])</f>
        <v>Q4 2020</v>
      </c>
      <c r="I385" s="2" t="str">
        <f>VLOOKUP(VolumeByClient[[#This Row],[Date]],QuarterDates[],3,TRUE)</f>
        <v>Q4 2020</v>
      </c>
      <c r="J385" s="2" t="str">
        <f>VLOOKUP(VolumeByClient[[#This Row],[Date]],QuarterDates[],6,TRUE)</f>
        <v>2020 Q4</v>
      </c>
      <c r="K385" s="2" t="str">
        <f>_xlfn.XLOOKUP(VolumeByClient[[#This Row],[Year and Quarter]],QuarterDates[Year/Quarter],QuarterDates[Quarter2])</f>
        <v>Q4</v>
      </c>
      <c r="L385" s="2">
        <f>_xlfn.XLOOKUP(VolumeByClient[[#This Row],[Year and Quarter]],QuarterDates[Year/Quarter],QuarterDates[Year])</f>
        <v>2020</v>
      </c>
    </row>
    <row r="386" spans="1:12" x14ac:dyDescent="0.15">
      <c r="A386" s="3" t="s">
        <v>34</v>
      </c>
      <c r="B386" s="3">
        <v>44196</v>
      </c>
      <c r="C386" s="5">
        <v>1176</v>
      </c>
      <c r="D386" s="2">
        <f t="shared" ref="D386:D449" si="6">LEN(A386)</f>
        <v>7</v>
      </c>
      <c r="E386" s="2" t="str">
        <f>_xlfn.XLOOKUP(VolumeByClient[[#This Row],[CLID]],GEOByClient[Mid],GEOByClient[GEOID])</f>
        <v>GEO1001</v>
      </c>
      <c r="F386" s="2" t="str">
        <f>INDEX(GEOByClient[GEOID],MATCH(VolumeByClient[[#This Row],[CLID]],GEOByClient[Right],0))</f>
        <v>GEO1001</v>
      </c>
      <c r="G386" s="2" t="str">
        <f>VLOOKUP(VolumeByClient[[#This Row],[Index Match Region ID]],GEONames[GEOID]:GEONames[GEONAME],2,FALSE)</f>
        <v>NAM</v>
      </c>
      <c r="H386" s="2" t="str">
        <f>"Q"&amp;ROUNDUP(MONTH(VolumeByClient[[#This Row],[Date]])/3,0)&amp;" "&amp;YEAR(VolumeByClient[[#This Row],[Date]])</f>
        <v>Q4 2020</v>
      </c>
      <c r="I386" s="2" t="str">
        <f>VLOOKUP(VolumeByClient[[#This Row],[Date]],QuarterDates[],3,TRUE)</f>
        <v>Q4 2020</v>
      </c>
      <c r="J386" s="2" t="str">
        <f>VLOOKUP(VolumeByClient[[#This Row],[Date]],QuarterDates[],6,TRUE)</f>
        <v>2020 Q4</v>
      </c>
      <c r="K386" s="2" t="str">
        <f>_xlfn.XLOOKUP(VolumeByClient[[#This Row],[Year and Quarter]],QuarterDates[Year/Quarter],QuarterDates[Quarter2])</f>
        <v>Q4</v>
      </c>
      <c r="L386" s="2">
        <f>_xlfn.XLOOKUP(VolumeByClient[[#This Row],[Year and Quarter]],QuarterDates[Year/Quarter],QuarterDates[Year])</f>
        <v>2020</v>
      </c>
    </row>
    <row r="387" spans="1:12" x14ac:dyDescent="0.15">
      <c r="A387" s="3" t="s">
        <v>34</v>
      </c>
      <c r="B387" s="3">
        <v>44377</v>
      </c>
      <c r="C387" s="5">
        <v>1193</v>
      </c>
      <c r="D387" s="2">
        <f t="shared" si="6"/>
        <v>7</v>
      </c>
      <c r="E387" s="2" t="str">
        <f>_xlfn.XLOOKUP(VolumeByClient[[#This Row],[CLID]],GEOByClient[Mid],GEOByClient[GEOID])</f>
        <v>GEO1001</v>
      </c>
      <c r="F387" s="2" t="str">
        <f>INDEX(GEOByClient[GEOID],MATCH(VolumeByClient[[#This Row],[CLID]],GEOByClient[Right],0))</f>
        <v>GEO1001</v>
      </c>
      <c r="G387" s="2" t="str">
        <f>VLOOKUP(VolumeByClient[[#This Row],[Index Match Region ID]],GEONames[GEOID]:GEONames[GEONAME],2,FALSE)</f>
        <v>NAM</v>
      </c>
      <c r="H387" s="2" t="str">
        <f>"Q"&amp;ROUNDUP(MONTH(VolumeByClient[[#This Row],[Date]])/3,0)&amp;" "&amp;YEAR(VolumeByClient[[#This Row],[Date]])</f>
        <v>Q2 2021</v>
      </c>
      <c r="I387" s="2" t="str">
        <f>VLOOKUP(VolumeByClient[[#This Row],[Date]],QuarterDates[],3,TRUE)</f>
        <v>Q2 2021</v>
      </c>
      <c r="J387" s="2" t="str">
        <f>VLOOKUP(VolumeByClient[[#This Row],[Date]],QuarterDates[],6,TRUE)</f>
        <v>2021 Q2</v>
      </c>
      <c r="K387" s="2" t="str">
        <f>_xlfn.XLOOKUP(VolumeByClient[[#This Row],[Year and Quarter]],QuarterDates[Year/Quarter],QuarterDates[Quarter2])</f>
        <v>Q2</v>
      </c>
      <c r="L387" s="2">
        <f>_xlfn.XLOOKUP(VolumeByClient[[#This Row],[Year and Quarter]],QuarterDates[Year/Quarter],QuarterDates[Year])</f>
        <v>2021</v>
      </c>
    </row>
    <row r="388" spans="1:12" x14ac:dyDescent="0.15">
      <c r="A388" s="3" t="s">
        <v>34</v>
      </c>
      <c r="B388" s="3">
        <v>44347</v>
      </c>
      <c r="C388" s="5">
        <v>1360</v>
      </c>
      <c r="D388" s="2">
        <f t="shared" si="6"/>
        <v>7</v>
      </c>
      <c r="E388" s="2" t="str">
        <f>_xlfn.XLOOKUP(VolumeByClient[[#This Row],[CLID]],GEOByClient[Mid],GEOByClient[GEOID])</f>
        <v>GEO1001</v>
      </c>
      <c r="F388" s="2" t="str">
        <f>INDEX(GEOByClient[GEOID],MATCH(VolumeByClient[[#This Row],[CLID]],GEOByClient[Right],0))</f>
        <v>GEO1001</v>
      </c>
      <c r="G388" s="2" t="str">
        <f>VLOOKUP(VolumeByClient[[#This Row],[Index Match Region ID]],GEONames[GEOID]:GEONames[GEONAME],2,FALSE)</f>
        <v>NAM</v>
      </c>
      <c r="H388" s="2" t="str">
        <f>"Q"&amp;ROUNDUP(MONTH(VolumeByClient[[#This Row],[Date]])/3,0)&amp;" "&amp;YEAR(VolumeByClient[[#This Row],[Date]])</f>
        <v>Q2 2021</v>
      </c>
      <c r="I388" s="2" t="str">
        <f>VLOOKUP(VolumeByClient[[#This Row],[Date]],QuarterDates[],3,TRUE)</f>
        <v>Q2 2021</v>
      </c>
      <c r="J388" s="2" t="str">
        <f>VLOOKUP(VolumeByClient[[#This Row],[Date]],QuarterDates[],6,TRUE)</f>
        <v>2021 Q2</v>
      </c>
      <c r="K388" s="2" t="str">
        <f>_xlfn.XLOOKUP(VolumeByClient[[#This Row],[Year and Quarter]],QuarterDates[Year/Quarter],QuarterDates[Quarter2])</f>
        <v>Q2</v>
      </c>
      <c r="L388" s="2">
        <f>_xlfn.XLOOKUP(VolumeByClient[[#This Row],[Year and Quarter]],QuarterDates[Year/Quarter],QuarterDates[Year])</f>
        <v>2021</v>
      </c>
    </row>
    <row r="389" spans="1:12" x14ac:dyDescent="0.15">
      <c r="A389" s="3" t="s">
        <v>34</v>
      </c>
      <c r="B389" s="3">
        <v>44316</v>
      </c>
      <c r="C389" s="5">
        <v>1768</v>
      </c>
      <c r="D389" s="2">
        <f t="shared" si="6"/>
        <v>7</v>
      </c>
      <c r="E389" s="2" t="str">
        <f>_xlfn.XLOOKUP(VolumeByClient[[#This Row],[CLID]],GEOByClient[Mid],GEOByClient[GEOID])</f>
        <v>GEO1001</v>
      </c>
      <c r="F389" s="2" t="str">
        <f>INDEX(GEOByClient[GEOID],MATCH(VolumeByClient[[#This Row],[CLID]],GEOByClient[Right],0))</f>
        <v>GEO1001</v>
      </c>
      <c r="G389" s="2" t="str">
        <f>VLOOKUP(VolumeByClient[[#This Row],[Index Match Region ID]],GEONames[GEOID]:GEONames[GEONAME],2,FALSE)</f>
        <v>NAM</v>
      </c>
      <c r="H389" s="2" t="str">
        <f>"Q"&amp;ROUNDUP(MONTH(VolumeByClient[[#This Row],[Date]])/3,0)&amp;" "&amp;YEAR(VolumeByClient[[#This Row],[Date]])</f>
        <v>Q2 2021</v>
      </c>
      <c r="I389" s="2" t="str">
        <f>VLOOKUP(VolumeByClient[[#This Row],[Date]],QuarterDates[],3,TRUE)</f>
        <v>Q2 2021</v>
      </c>
      <c r="J389" s="2" t="str">
        <f>VLOOKUP(VolumeByClient[[#This Row],[Date]],QuarterDates[],6,TRUE)</f>
        <v>2021 Q2</v>
      </c>
      <c r="K389" s="2" t="str">
        <f>_xlfn.XLOOKUP(VolumeByClient[[#This Row],[Year and Quarter]],QuarterDates[Year/Quarter],QuarterDates[Quarter2])</f>
        <v>Q2</v>
      </c>
      <c r="L389" s="2">
        <f>_xlfn.XLOOKUP(VolumeByClient[[#This Row],[Year and Quarter]],QuarterDates[Year/Quarter],QuarterDates[Year])</f>
        <v>2021</v>
      </c>
    </row>
    <row r="390" spans="1:12" x14ac:dyDescent="0.15">
      <c r="A390" s="3" t="s">
        <v>34</v>
      </c>
      <c r="B390" s="3">
        <v>44286</v>
      </c>
      <c r="C390" s="5">
        <v>1192</v>
      </c>
      <c r="D390" s="2">
        <f t="shared" si="6"/>
        <v>7</v>
      </c>
      <c r="E390" s="2" t="str">
        <f>_xlfn.XLOOKUP(VolumeByClient[[#This Row],[CLID]],GEOByClient[Mid],GEOByClient[GEOID])</f>
        <v>GEO1001</v>
      </c>
      <c r="F390" s="2" t="str">
        <f>INDEX(GEOByClient[GEOID],MATCH(VolumeByClient[[#This Row],[CLID]],GEOByClient[Right],0))</f>
        <v>GEO1001</v>
      </c>
      <c r="G390" s="2" t="str">
        <f>VLOOKUP(VolumeByClient[[#This Row],[Index Match Region ID]],GEONames[GEOID]:GEONames[GEONAME],2,FALSE)</f>
        <v>NAM</v>
      </c>
      <c r="H390" s="2" t="str">
        <f>"Q"&amp;ROUNDUP(MONTH(VolumeByClient[[#This Row],[Date]])/3,0)&amp;" "&amp;YEAR(VolumeByClient[[#This Row],[Date]])</f>
        <v>Q1 2021</v>
      </c>
      <c r="I390" s="2" t="str">
        <f>VLOOKUP(VolumeByClient[[#This Row],[Date]],QuarterDates[],3,TRUE)</f>
        <v>Q1 2021</v>
      </c>
      <c r="J390" s="2" t="str">
        <f>VLOOKUP(VolumeByClient[[#This Row],[Date]],QuarterDates[],6,TRUE)</f>
        <v>2021 Q1</v>
      </c>
      <c r="K390" s="2" t="str">
        <f>_xlfn.XLOOKUP(VolumeByClient[[#This Row],[Year and Quarter]],QuarterDates[Year/Quarter],QuarterDates[Quarter2])</f>
        <v>Q1</v>
      </c>
      <c r="L390" s="2">
        <f>_xlfn.XLOOKUP(VolumeByClient[[#This Row],[Year and Quarter]],QuarterDates[Year/Quarter],QuarterDates[Year])</f>
        <v>2021</v>
      </c>
    </row>
    <row r="391" spans="1:12" x14ac:dyDescent="0.15">
      <c r="A391" s="3" t="s">
        <v>34</v>
      </c>
      <c r="B391" s="3">
        <v>44255</v>
      </c>
      <c r="C391" s="5">
        <v>1332</v>
      </c>
      <c r="D391" s="2">
        <f t="shared" si="6"/>
        <v>7</v>
      </c>
      <c r="E391" s="2" t="str">
        <f>_xlfn.XLOOKUP(VolumeByClient[[#This Row],[CLID]],GEOByClient[Mid],GEOByClient[GEOID])</f>
        <v>GEO1001</v>
      </c>
      <c r="F391" s="2" t="str">
        <f>INDEX(GEOByClient[GEOID],MATCH(VolumeByClient[[#This Row],[CLID]],GEOByClient[Right],0))</f>
        <v>GEO1001</v>
      </c>
      <c r="G391" s="2" t="str">
        <f>VLOOKUP(VolumeByClient[[#This Row],[Index Match Region ID]],GEONames[GEOID]:GEONames[GEONAME],2,FALSE)</f>
        <v>NAM</v>
      </c>
      <c r="H391" s="2" t="str">
        <f>"Q"&amp;ROUNDUP(MONTH(VolumeByClient[[#This Row],[Date]])/3,0)&amp;" "&amp;YEAR(VolumeByClient[[#This Row],[Date]])</f>
        <v>Q1 2021</v>
      </c>
      <c r="I391" s="2" t="str">
        <f>VLOOKUP(VolumeByClient[[#This Row],[Date]],QuarterDates[],3,TRUE)</f>
        <v>Q1 2021</v>
      </c>
      <c r="J391" s="2" t="str">
        <f>VLOOKUP(VolumeByClient[[#This Row],[Date]],QuarterDates[],6,TRUE)</f>
        <v>2021 Q1</v>
      </c>
      <c r="K391" s="2" t="str">
        <f>_xlfn.XLOOKUP(VolumeByClient[[#This Row],[Year and Quarter]],QuarterDates[Year/Quarter],QuarterDates[Quarter2])</f>
        <v>Q1</v>
      </c>
      <c r="L391" s="2">
        <f>_xlfn.XLOOKUP(VolumeByClient[[#This Row],[Year and Quarter]],QuarterDates[Year/Quarter],QuarterDates[Year])</f>
        <v>2021</v>
      </c>
    </row>
    <row r="392" spans="1:12" x14ac:dyDescent="0.15">
      <c r="A392" s="3" t="s">
        <v>34</v>
      </c>
      <c r="B392" s="3">
        <v>44227</v>
      </c>
      <c r="C392" s="5">
        <v>941</v>
      </c>
      <c r="D392" s="2">
        <f t="shared" si="6"/>
        <v>7</v>
      </c>
      <c r="E392" s="2" t="str">
        <f>_xlfn.XLOOKUP(VolumeByClient[[#This Row],[CLID]],GEOByClient[Mid],GEOByClient[GEOID])</f>
        <v>GEO1001</v>
      </c>
      <c r="F392" s="2" t="str">
        <f>INDEX(GEOByClient[GEOID],MATCH(VolumeByClient[[#This Row],[CLID]],GEOByClient[Right],0))</f>
        <v>GEO1001</v>
      </c>
      <c r="G392" s="2" t="str">
        <f>VLOOKUP(VolumeByClient[[#This Row],[Index Match Region ID]],GEONames[GEOID]:GEONames[GEONAME],2,FALSE)</f>
        <v>NAM</v>
      </c>
      <c r="H392" s="2" t="str">
        <f>"Q"&amp;ROUNDUP(MONTH(VolumeByClient[[#This Row],[Date]])/3,0)&amp;" "&amp;YEAR(VolumeByClient[[#This Row],[Date]])</f>
        <v>Q1 2021</v>
      </c>
      <c r="I392" s="2" t="str">
        <f>VLOOKUP(VolumeByClient[[#This Row],[Date]],QuarterDates[],3,TRUE)</f>
        <v>Q1 2021</v>
      </c>
      <c r="J392" s="2" t="str">
        <f>VLOOKUP(VolumeByClient[[#This Row],[Date]],QuarterDates[],6,TRUE)</f>
        <v>2021 Q1</v>
      </c>
      <c r="K392" s="2" t="str">
        <f>_xlfn.XLOOKUP(VolumeByClient[[#This Row],[Year and Quarter]],QuarterDates[Year/Quarter],QuarterDates[Quarter2])</f>
        <v>Q1</v>
      </c>
      <c r="L392" s="2">
        <f>_xlfn.XLOOKUP(VolumeByClient[[#This Row],[Year and Quarter]],QuarterDates[Year/Quarter],QuarterDates[Year])</f>
        <v>2021</v>
      </c>
    </row>
    <row r="393" spans="1:12" x14ac:dyDescent="0.15">
      <c r="A393" s="3" t="s">
        <v>38</v>
      </c>
      <c r="B393" s="3">
        <v>43861</v>
      </c>
      <c r="C393" s="5">
        <v>1131</v>
      </c>
      <c r="D393" s="2">
        <f t="shared" si="6"/>
        <v>7</v>
      </c>
      <c r="E393" s="2" t="str">
        <f>_xlfn.XLOOKUP(VolumeByClient[[#This Row],[CLID]],GEOByClient[Mid],GEOByClient[GEOID])</f>
        <v>GEO1001</v>
      </c>
      <c r="F393" s="2" t="str">
        <f>INDEX(GEOByClient[GEOID],MATCH(VolumeByClient[[#This Row],[CLID]],GEOByClient[Right],0))</f>
        <v>GEO1001</v>
      </c>
      <c r="G393" s="2" t="str">
        <f>VLOOKUP(VolumeByClient[[#This Row],[Index Match Region ID]],GEONames[GEOID]:GEONames[GEONAME],2,FALSE)</f>
        <v>NAM</v>
      </c>
      <c r="H393" s="2" t="str">
        <f>"Q"&amp;ROUNDUP(MONTH(VolumeByClient[[#This Row],[Date]])/3,0)&amp;" "&amp;YEAR(VolumeByClient[[#This Row],[Date]])</f>
        <v>Q1 2020</v>
      </c>
      <c r="I393" s="2" t="str">
        <f>VLOOKUP(VolumeByClient[[#This Row],[Date]],QuarterDates[],3,TRUE)</f>
        <v>Q1 2020</v>
      </c>
      <c r="J393" s="2" t="str">
        <f>VLOOKUP(VolumeByClient[[#This Row],[Date]],QuarterDates[],6,TRUE)</f>
        <v>2020 Q1</v>
      </c>
      <c r="K393" s="2" t="str">
        <f>_xlfn.XLOOKUP(VolumeByClient[[#This Row],[Year and Quarter]],QuarterDates[Year/Quarter],QuarterDates[Quarter2])</f>
        <v>Q1</v>
      </c>
      <c r="L393" s="2">
        <f>_xlfn.XLOOKUP(VolumeByClient[[#This Row],[Year and Quarter]],QuarterDates[Year/Quarter],QuarterDates[Year])</f>
        <v>2020</v>
      </c>
    </row>
    <row r="394" spans="1:12" x14ac:dyDescent="0.15">
      <c r="A394" s="3" t="s">
        <v>38</v>
      </c>
      <c r="B394" s="3">
        <v>43890</v>
      </c>
      <c r="C394" s="5">
        <v>1268</v>
      </c>
      <c r="D394" s="2">
        <f t="shared" si="6"/>
        <v>7</v>
      </c>
      <c r="E394" s="2" t="str">
        <f>_xlfn.XLOOKUP(VolumeByClient[[#This Row],[CLID]],GEOByClient[Mid],GEOByClient[GEOID])</f>
        <v>GEO1001</v>
      </c>
      <c r="F394" s="2" t="str">
        <f>INDEX(GEOByClient[GEOID],MATCH(VolumeByClient[[#This Row],[CLID]],GEOByClient[Right],0))</f>
        <v>GEO1001</v>
      </c>
      <c r="G394" s="2" t="str">
        <f>VLOOKUP(VolumeByClient[[#This Row],[Index Match Region ID]],GEONames[GEOID]:GEONames[GEONAME],2,FALSE)</f>
        <v>NAM</v>
      </c>
      <c r="H394" s="2" t="str">
        <f>"Q"&amp;ROUNDUP(MONTH(VolumeByClient[[#This Row],[Date]])/3,0)&amp;" "&amp;YEAR(VolumeByClient[[#This Row],[Date]])</f>
        <v>Q1 2020</v>
      </c>
      <c r="I394" s="2" t="str">
        <f>VLOOKUP(VolumeByClient[[#This Row],[Date]],QuarterDates[],3,TRUE)</f>
        <v>Q1 2020</v>
      </c>
      <c r="J394" s="2" t="str">
        <f>VLOOKUP(VolumeByClient[[#This Row],[Date]],QuarterDates[],6,TRUE)</f>
        <v>2020 Q1</v>
      </c>
      <c r="K394" s="2" t="str">
        <f>_xlfn.XLOOKUP(VolumeByClient[[#This Row],[Year and Quarter]],QuarterDates[Year/Quarter],QuarterDates[Quarter2])</f>
        <v>Q1</v>
      </c>
      <c r="L394" s="2">
        <f>_xlfn.XLOOKUP(VolumeByClient[[#This Row],[Year and Quarter]],QuarterDates[Year/Quarter],QuarterDates[Year])</f>
        <v>2020</v>
      </c>
    </row>
    <row r="395" spans="1:12" x14ac:dyDescent="0.15">
      <c r="A395" s="3" t="s">
        <v>38</v>
      </c>
      <c r="B395" s="3">
        <v>43921</v>
      </c>
      <c r="C395" s="5">
        <v>1410</v>
      </c>
      <c r="D395" s="2">
        <f t="shared" si="6"/>
        <v>7</v>
      </c>
      <c r="E395" s="2" t="str">
        <f>_xlfn.XLOOKUP(VolumeByClient[[#This Row],[CLID]],GEOByClient[Mid],GEOByClient[GEOID])</f>
        <v>GEO1001</v>
      </c>
      <c r="F395" s="2" t="str">
        <f>INDEX(GEOByClient[GEOID],MATCH(VolumeByClient[[#This Row],[CLID]],GEOByClient[Right],0))</f>
        <v>GEO1001</v>
      </c>
      <c r="G395" s="2" t="str">
        <f>VLOOKUP(VolumeByClient[[#This Row],[Index Match Region ID]],GEONames[GEOID]:GEONames[GEONAME],2,FALSE)</f>
        <v>NAM</v>
      </c>
      <c r="H395" s="2" t="str">
        <f>"Q"&amp;ROUNDUP(MONTH(VolumeByClient[[#This Row],[Date]])/3,0)&amp;" "&amp;YEAR(VolumeByClient[[#This Row],[Date]])</f>
        <v>Q1 2020</v>
      </c>
      <c r="I395" s="2" t="str">
        <f>VLOOKUP(VolumeByClient[[#This Row],[Date]],QuarterDates[],3,TRUE)</f>
        <v>Q1 2020</v>
      </c>
      <c r="J395" s="2" t="str">
        <f>VLOOKUP(VolumeByClient[[#This Row],[Date]],QuarterDates[],6,TRUE)</f>
        <v>2020 Q1</v>
      </c>
      <c r="K395" s="2" t="str">
        <f>_xlfn.XLOOKUP(VolumeByClient[[#This Row],[Year and Quarter]],QuarterDates[Year/Quarter],QuarterDates[Quarter2])</f>
        <v>Q1</v>
      </c>
      <c r="L395" s="2">
        <f>_xlfn.XLOOKUP(VolumeByClient[[#This Row],[Year and Quarter]],QuarterDates[Year/Quarter],QuarterDates[Year])</f>
        <v>2020</v>
      </c>
    </row>
    <row r="396" spans="1:12" x14ac:dyDescent="0.15">
      <c r="A396" s="3" t="s">
        <v>38</v>
      </c>
      <c r="B396" s="3">
        <v>43951</v>
      </c>
      <c r="C396" s="5">
        <v>1688</v>
      </c>
      <c r="D396" s="2">
        <f t="shared" si="6"/>
        <v>7</v>
      </c>
      <c r="E396" s="2" t="str">
        <f>_xlfn.XLOOKUP(VolumeByClient[[#This Row],[CLID]],GEOByClient[Mid],GEOByClient[GEOID])</f>
        <v>GEO1001</v>
      </c>
      <c r="F396" s="2" t="str">
        <f>INDEX(GEOByClient[GEOID],MATCH(VolumeByClient[[#This Row],[CLID]],GEOByClient[Right],0))</f>
        <v>GEO1001</v>
      </c>
      <c r="G396" s="2" t="str">
        <f>VLOOKUP(VolumeByClient[[#This Row],[Index Match Region ID]],GEONames[GEOID]:GEONames[GEONAME],2,FALSE)</f>
        <v>NAM</v>
      </c>
      <c r="H396" s="2" t="str">
        <f>"Q"&amp;ROUNDUP(MONTH(VolumeByClient[[#This Row],[Date]])/3,0)&amp;" "&amp;YEAR(VolumeByClient[[#This Row],[Date]])</f>
        <v>Q2 2020</v>
      </c>
      <c r="I396" s="2" t="str">
        <f>VLOOKUP(VolumeByClient[[#This Row],[Date]],QuarterDates[],3,TRUE)</f>
        <v>Q2 2020</v>
      </c>
      <c r="J396" s="2" t="str">
        <f>VLOOKUP(VolumeByClient[[#This Row],[Date]],QuarterDates[],6,TRUE)</f>
        <v>2020 Q2</v>
      </c>
      <c r="K396" s="2" t="str">
        <f>_xlfn.XLOOKUP(VolumeByClient[[#This Row],[Year and Quarter]],QuarterDates[Year/Quarter],QuarterDates[Quarter2])</f>
        <v>Q2</v>
      </c>
      <c r="L396" s="2">
        <f>_xlfn.XLOOKUP(VolumeByClient[[#This Row],[Year and Quarter]],QuarterDates[Year/Quarter],QuarterDates[Year])</f>
        <v>2020</v>
      </c>
    </row>
    <row r="397" spans="1:12" x14ac:dyDescent="0.15">
      <c r="A397" s="3" t="s">
        <v>38</v>
      </c>
      <c r="B397" s="3">
        <v>43982</v>
      </c>
      <c r="C397" s="5">
        <v>1548</v>
      </c>
      <c r="D397" s="2">
        <f t="shared" si="6"/>
        <v>7</v>
      </c>
      <c r="E397" s="2" t="str">
        <f>_xlfn.XLOOKUP(VolumeByClient[[#This Row],[CLID]],GEOByClient[Mid],GEOByClient[GEOID])</f>
        <v>GEO1001</v>
      </c>
      <c r="F397" s="2" t="str">
        <f>INDEX(GEOByClient[GEOID],MATCH(VolumeByClient[[#This Row],[CLID]],GEOByClient[Right],0))</f>
        <v>GEO1001</v>
      </c>
      <c r="G397" s="2" t="str">
        <f>VLOOKUP(VolumeByClient[[#This Row],[Index Match Region ID]],GEONames[GEOID]:GEONames[GEONAME],2,FALSE)</f>
        <v>NAM</v>
      </c>
      <c r="H397" s="2" t="str">
        <f>"Q"&amp;ROUNDUP(MONTH(VolumeByClient[[#This Row],[Date]])/3,0)&amp;" "&amp;YEAR(VolumeByClient[[#This Row],[Date]])</f>
        <v>Q2 2020</v>
      </c>
      <c r="I397" s="2" t="str">
        <f>VLOOKUP(VolumeByClient[[#This Row],[Date]],QuarterDates[],3,TRUE)</f>
        <v>Q2 2020</v>
      </c>
      <c r="J397" s="2" t="str">
        <f>VLOOKUP(VolumeByClient[[#This Row],[Date]],QuarterDates[],6,TRUE)</f>
        <v>2020 Q2</v>
      </c>
      <c r="K397" s="2" t="str">
        <f>_xlfn.XLOOKUP(VolumeByClient[[#This Row],[Year and Quarter]],QuarterDates[Year/Quarter],QuarterDates[Quarter2])</f>
        <v>Q2</v>
      </c>
      <c r="L397" s="2">
        <f>_xlfn.XLOOKUP(VolumeByClient[[#This Row],[Year and Quarter]],QuarterDates[Year/Quarter],QuarterDates[Year])</f>
        <v>2020</v>
      </c>
    </row>
    <row r="398" spans="1:12" x14ac:dyDescent="0.15">
      <c r="A398" s="3" t="s">
        <v>38</v>
      </c>
      <c r="B398" s="3">
        <v>44012</v>
      </c>
      <c r="C398" s="5">
        <v>1127</v>
      </c>
      <c r="D398" s="2">
        <f t="shared" si="6"/>
        <v>7</v>
      </c>
      <c r="E398" s="2" t="str">
        <f>_xlfn.XLOOKUP(VolumeByClient[[#This Row],[CLID]],GEOByClient[Mid],GEOByClient[GEOID])</f>
        <v>GEO1001</v>
      </c>
      <c r="F398" s="2" t="str">
        <f>INDEX(GEOByClient[GEOID],MATCH(VolumeByClient[[#This Row],[CLID]],GEOByClient[Right],0))</f>
        <v>GEO1001</v>
      </c>
      <c r="G398" s="2" t="str">
        <f>VLOOKUP(VolumeByClient[[#This Row],[Index Match Region ID]],GEONames[GEOID]:GEONames[GEONAME],2,FALSE)</f>
        <v>NAM</v>
      </c>
      <c r="H398" s="2" t="str">
        <f>"Q"&amp;ROUNDUP(MONTH(VolumeByClient[[#This Row],[Date]])/3,0)&amp;" "&amp;YEAR(VolumeByClient[[#This Row],[Date]])</f>
        <v>Q2 2020</v>
      </c>
      <c r="I398" s="2" t="str">
        <f>VLOOKUP(VolumeByClient[[#This Row],[Date]],QuarterDates[],3,TRUE)</f>
        <v>Q2 2020</v>
      </c>
      <c r="J398" s="2" t="str">
        <f>VLOOKUP(VolumeByClient[[#This Row],[Date]],QuarterDates[],6,TRUE)</f>
        <v>2020 Q2</v>
      </c>
      <c r="K398" s="2" t="str">
        <f>_xlfn.XLOOKUP(VolumeByClient[[#This Row],[Year and Quarter]],QuarterDates[Year/Quarter],QuarterDates[Quarter2])</f>
        <v>Q2</v>
      </c>
      <c r="L398" s="2">
        <f>_xlfn.XLOOKUP(VolumeByClient[[#This Row],[Year and Quarter]],QuarterDates[Year/Quarter],QuarterDates[Year])</f>
        <v>2020</v>
      </c>
    </row>
    <row r="399" spans="1:12" x14ac:dyDescent="0.15">
      <c r="A399" s="3" t="s">
        <v>38</v>
      </c>
      <c r="B399" s="3">
        <v>44043</v>
      </c>
      <c r="C399" s="5">
        <v>984</v>
      </c>
      <c r="D399" s="2">
        <f t="shared" si="6"/>
        <v>7</v>
      </c>
      <c r="E399" s="2" t="str">
        <f>_xlfn.XLOOKUP(VolumeByClient[[#This Row],[CLID]],GEOByClient[Mid],GEOByClient[GEOID])</f>
        <v>GEO1001</v>
      </c>
      <c r="F399" s="2" t="str">
        <f>INDEX(GEOByClient[GEOID],MATCH(VolumeByClient[[#This Row],[CLID]],GEOByClient[Right],0))</f>
        <v>GEO1001</v>
      </c>
      <c r="G399" s="2" t="str">
        <f>VLOOKUP(VolumeByClient[[#This Row],[Index Match Region ID]],GEONames[GEOID]:GEONames[GEONAME],2,FALSE)</f>
        <v>NAM</v>
      </c>
      <c r="H399" s="2" t="str">
        <f>"Q"&amp;ROUNDUP(MONTH(VolumeByClient[[#This Row],[Date]])/3,0)&amp;" "&amp;YEAR(VolumeByClient[[#This Row],[Date]])</f>
        <v>Q3 2020</v>
      </c>
      <c r="I399" s="2" t="str">
        <f>VLOOKUP(VolumeByClient[[#This Row],[Date]],QuarterDates[],3,TRUE)</f>
        <v>Q3 2020</v>
      </c>
      <c r="J399" s="2" t="str">
        <f>VLOOKUP(VolumeByClient[[#This Row],[Date]],QuarterDates[],6,TRUE)</f>
        <v>2020 Q3</v>
      </c>
      <c r="K399" s="2" t="str">
        <f>_xlfn.XLOOKUP(VolumeByClient[[#This Row],[Year and Quarter]],QuarterDates[Year/Quarter],QuarterDates[Quarter2])</f>
        <v>Q3</v>
      </c>
      <c r="L399" s="2">
        <f>_xlfn.XLOOKUP(VolumeByClient[[#This Row],[Year and Quarter]],QuarterDates[Year/Quarter],QuarterDates[Year])</f>
        <v>2020</v>
      </c>
    </row>
    <row r="400" spans="1:12" x14ac:dyDescent="0.15">
      <c r="A400" s="3" t="s">
        <v>38</v>
      </c>
      <c r="B400" s="3">
        <v>44074</v>
      </c>
      <c r="C400" s="5">
        <v>850</v>
      </c>
      <c r="D400" s="2">
        <f t="shared" si="6"/>
        <v>7</v>
      </c>
      <c r="E400" s="2" t="str">
        <f>_xlfn.XLOOKUP(VolumeByClient[[#This Row],[CLID]],GEOByClient[Mid],GEOByClient[GEOID])</f>
        <v>GEO1001</v>
      </c>
      <c r="F400" s="2" t="str">
        <f>INDEX(GEOByClient[GEOID],MATCH(VolumeByClient[[#This Row],[CLID]],GEOByClient[Right],0))</f>
        <v>GEO1001</v>
      </c>
      <c r="G400" s="2" t="str">
        <f>VLOOKUP(VolumeByClient[[#This Row],[Index Match Region ID]],GEONames[GEOID]:GEONames[GEONAME],2,FALSE)</f>
        <v>NAM</v>
      </c>
      <c r="H400" s="2" t="str">
        <f>"Q"&amp;ROUNDUP(MONTH(VolumeByClient[[#This Row],[Date]])/3,0)&amp;" "&amp;YEAR(VolumeByClient[[#This Row],[Date]])</f>
        <v>Q3 2020</v>
      </c>
      <c r="I400" s="2" t="str">
        <f>VLOOKUP(VolumeByClient[[#This Row],[Date]],QuarterDates[],3,TRUE)</f>
        <v>Q3 2020</v>
      </c>
      <c r="J400" s="2" t="str">
        <f>VLOOKUP(VolumeByClient[[#This Row],[Date]],QuarterDates[],6,TRUE)</f>
        <v>2020 Q3</v>
      </c>
      <c r="K400" s="2" t="str">
        <f>_xlfn.XLOOKUP(VolumeByClient[[#This Row],[Year and Quarter]],QuarterDates[Year/Quarter],QuarterDates[Quarter2])</f>
        <v>Q3</v>
      </c>
      <c r="L400" s="2">
        <f>_xlfn.XLOOKUP(VolumeByClient[[#This Row],[Year and Quarter]],QuarterDates[Year/Quarter],QuarterDates[Year])</f>
        <v>2020</v>
      </c>
    </row>
    <row r="401" spans="1:12" x14ac:dyDescent="0.15">
      <c r="A401" s="3" t="s">
        <v>38</v>
      </c>
      <c r="B401" s="3">
        <v>44104</v>
      </c>
      <c r="C401" s="5">
        <v>850</v>
      </c>
      <c r="D401" s="2">
        <f t="shared" si="6"/>
        <v>7</v>
      </c>
      <c r="E401" s="2" t="str">
        <f>_xlfn.XLOOKUP(VolumeByClient[[#This Row],[CLID]],GEOByClient[Mid],GEOByClient[GEOID])</f>
        <v>GEO1001</v>
      </c>
      <c r="F401" s="2" t="str">
        <f>INDEX(GEOByClient[GEOID],MATCH(VolumeByClient[[#This Row],[CLID]],GEOByClient[Right],0))</f>
        <v>GEO1001</v>
      </c>
      <c r="G401" s="2" t="str">
        <f>VLOOKUP(VolumeByClient[[#This Row],[Index Match Region ID]],GEONames[GEOID]:GEONames[GEONAME],2,FALSE)</f>
        <v>NAM</v>
      </c>
      <c r="H401" s="2" t="str">
        <f>"Q"&amp;ROUNDUP(MONTH(VolumeByClient[[#This Row],[Date]])/3,0)&amp;" "&amp;YEAR(VolumeByClient[[#This Row],[Date]])</f>
        <v>Q3 2020</v>
      </c>
      <c r="I401" s="2" t="str">
        <f>VLOOKUP(VolumeByClient[[#This Row],[Date]],QuarterDates[],3,TRUE)</f>
        <v>Q3 2020</v>
      </c>
      <c r="J401" s="2" t="str">
        <f>VLOOKUP(VolumeByClient[[#This Row],[Date]],QuarterDates[],6,TRUE)</f>
        <v>2020 Q3</v>
      </c>
      <c r="K401" s="2" t="str">
        <f>_xlfn.XLOOKUP(VolumeByClient[[#This Row],[Year and Quarter]],QuarterDates[Year/Quarter],QuarterDates[Quarter2])</f>
        <v>Q3</v>
      </c>
      <c r="L401" s="2">
        <f>_xlfn.XLOOKUP(VolumeByClient[[#This Row],[Year and Quarter]],QuarterDates[Year/Quarter],QuarterDates[Year])</f>
        <v>2020</v>
      </c>
    </row>
    <row r="402" spans="1:12" x14ac:dyDescent="0.15">
      <c r="A402" s="3" t="s">
        <v>38</v>
      </c>
      <c r="B402" s="3">
        <v>44135</v>
      </c>
      <c r="C402" s="5">
        <v>986</v>
      </c>
      <c r="D402" s="2">
        <f t="shared" si="6"/>
        <v>7</v>
      </c>
      <c r="E402" s="2" t="str">
        <f>_xlfn.XLOOKUP(VolumeByClient[[#This Row],[CLID]],GEOByClient[Mid],GEOByClient[GEOID])</f>
        <v>GEO1001</v>
      </c>
      <c r="F402" s="2" t="str">
        <f>INDEX(GEOByClient[GEOID],MATCH(VolumeByClient[[#This Row],[CLID]],GEOByClient[Right],0))</f>
        <v>GEO1001</v>
      </c>
      <c r="G402" s="2" t="str">
        <f>VLOOKUP(VolumeByClient[[#This Row],[Index Match Region ID]],GEONames[GEOID]:GEONames[GEONAME],2,FALSE)</f>
        <v>NAM</v>
      </c>
      <c r="H402" s="2" t="str">
        <f>"Q"&amp;ROUNDUP(MONTH(VolumeByClient[[#This Row],[Date]])/3,0)&amp;" "&amp;YEAR(VolumeByClient[[#This Row],[Date]])</f>
        <v>Q4 2020</v>
      </c>
      <c r="I402" s="2" t="str">
        <f>VLOOKUP(VolumeByClient[[#This Row],[Date]],QuarterDates[],3,TRUE)</f>
        <v>Q4 2020</v>
      </c>
      <c r="J402" s="2" t="str">
        <f>VLOOKUP(VolumeByClient[[#This Row],[Date]],QuarterDates[],6,TRUE)</f>
        <v>2020 Q4</v>
      </c>
      <c r="K402" s="2" t="str">
        <f>_xlfn.XLOOKUP(VolumeByClient[[#This Row],[Year and Quarter]],QuarterDates[Year/Quarter],QuarterDates[Quarter2])</f>
        <v>Q4</v>
      </c>
      <c r="L402" s="2">
        <f>_xlfn.XLOOKUP(VolumeByClient[[#This Row],[Year and Quarter]],QuarterDates[Year/Quarter],QuarterDates[Year])</f>
        <v>2020</v>
      </c>
    </row>
    <row r="403" spans="1:12" x14ac:dyDescent="0.15">
      <c r="A403" s="3" t="s">
        <v>38</v>
      </c>
      <c r="B403" s="3">
        <v>44165</v>
      </c>
      <c r="C403" s="5">
        <v>1129</v>
      </c>
      <c r="D403" s="2">
        <f t="shared" si="6"/>
        <v>7</v>
      </c>
      <c r="E403" s="2" t="str">
        <f>_xlfn.XLOOKUP(VolumeByClient[[#This Row],[CLID]],GEOByClient[Mid],GEOByClient[GEOID])</f>
        <v>GEO1001</v>
      </c>
      <c r="F403" s="2" t="str">
        <f>INDEX(GEOByClient[GEOID],MATCH(VolumeByClient[[#This Row],[CLID]],GEOByClient[Right],0))</f>
        <v>GEO1001</v>
      </c>
      <c r="G403" s="2" t="str">
        <f>VLOOKUP(VolumeByClient[[#This Row],[Index Match Region ID]],GEONames[GEOID]:GEONames[GEONAME],2,FALSE)</f>
        <v>NAM</v>
      </c>
      <c r="H403" s="2" t="str">
        <f>"Q"&amp;ROUNDUP(MONTH(VolumeByClient[[#This Row],[Date]])/3,0)&amp;" "&amp;YEAR(VolumeByClient[[#This Row],[Date]])</f>
        <v>Q4 2020</v>
      </c>
      <c r="I403" s="2" t="str">
        <f>VLOOKUP(VolumeByClient[[#This Row],[Date]],QuarterDates[],3,TRUE)</f>
        <v>Q4 2020</v>
      </c>
      <c r="J403" s="2" t="str">
        <f>VLOOKUP(VolumeByClient[[#This Row],[Date]],QuarterDates[],6,TRUE)</f>
        <v>2020 Q4</v>
      </c>
      <c r="K403" s="2" t="str">
        <f>_xlfn.XLOOKUP(VolumeByClient[[#This Row],[Year and Quarter]],QuarterDates[Year/Quarter],QuarterDates[Quarter2])</f>
        <v>Q4</v>
      </c>
      <c r="L403" s="2">
        <f>_xlfn.XLOOKUP(VolumeByClient[[#This Row],[Year and Quarter]],QuarterDates[Year/Quarter],QuarterDates[Year])</f>
        <v>2020</v>
      </c>
    </row>
    <row r="404" spans="1:12" x14ac:dyDescent="0.15">
      <c r="A404" s="3" t="s">
        <v>38</v>
      </c>
      <c r="B404" s="3">
        <v>44196</v>
      </c>
      <c r="C404" s="5">
        <v>1131</v>
      </c>
      <c r="D404" s="2">
        <f t="shared" si="6"/>
        <v>7</v>
      </c>
      <c r="E404" s="2" t="str">
        <f>_xlfn.XLOOKUP(VolumeByClient[[#This Row],[CLID]],GEOByClient[Mid],GEOByClient[GEOID])</f>
        <v>GEO1001</v>
      </c>
      <c r="F404" s="2" t="str">
        <f>INDEX(GEOByClient[GEOID],MATCH(VolumeByClient[[#This Row],[CLID]],GEOByClient[Right],0))</f>
        <v>GEO1001</v>
      </c>
      <c r="G404" s="2" t="str">
        <f>VLOOKUP(VolumeByClient[[#This Row],[Index Match Region ID]],GEONames[GEOID]:GEONames[GEONAME],2,FALSE)</f>
        <v>NAM</v>
      </c>
      <c r="H404" s="2" t="str">
        <f>"Q"&amp;ROUNDUP(MONTH(VolumeByClient[[#This Row],[Date]])/3,0)&amp;" "&amp;YEAR(VolumeByClient[[#This Row],[Date]])</f>
        <v>Q4 2020</v>
      </c>
      <c r="I404" s="2" t="str">
        <f>VLOOKUP(VolumeByClient[[#This Row],[Date]],QuarterDates[],3,TRUE)</f>
        <v>Q4 2020</v>
      </c>
      <c r="J404" s="2" t="str">
        <f>VLOOKUP(VolumeByClient[[#This Row],[Date]],QuarterDates[],6,TRUE)</f>
        <v>2020 Q4</v>
      </c>
      <c r="K404" s="2" t="str">
        <f>_xlfn.XLOOKUP(VolumeByClient[[#This Row],[Year and Quarter]],QuarterDates[Year/Quarter],QuarterDates[Quarter2])</f>
        <v>Q4</v>
      </c>
      <c r="L404" s="2">
        <f>_xlfn.XLOOKUP(VolumeByClient[[#This Row],[Year and Quarter]],QuarterDates[Year/Quarter],QuarterDates[Year])</f>
        <v>2020</v>
      </c>
    </row>
    <row r="405" spans="1:12" x14ac:dyDescent="0.15">
      <c r="A405" s="3" t="s">
        <v>38</v>
      </c>
      <c r="B405" s="3">
        <v>44377</v>
      </c>
      <c r="C405" s="5">
        <v>1119</v>
      </c>
      <c r="D405" s="2">
        <f t="shared" si="6"/>
        <v>7</v>
      </c>
      <c r="E405" s="2" t="str">
        <f>_xlfn.XLOOKUP(VolumeByClient[[#This Row],[CLID]],GEOByClient[Mid],GEOByClient[GEOID])</f>
        <v>GEO1001</v>
      </c>
      <c r="F405" s="2" t="str">
        <f>INDEX(GEOByClient[GEOID],MATCH(VolumeByClient[[#This Row],[CLID]],GEOByClient[Right],0))</f>
        <v>GEO1001</v>
      </c>
      <c r="G405" s="2" t="str">
        <f>VLOOKUP(VolumeByClient[[#This Row],[Index Match Region ID]],GEONames[GEOID]:GEONames[GEONAME],2,FALSE)</f>
        <v>NAM</v>
      </c>
      <c r="H405" s="2" t="str">
        <f>"Q"&amp;ROUNDUP(MONTH(VolumeByClient[[#This Row],[Date]])/3,0)&amp;" "&amp;YEAR(VolumeByClient[[#This Row],[Date]])</f>
        <v>Q2 2021</v>
      </c>
      <c r="I405" s="2" t="str">
        <f>VLOOKUP(VolumeByClient[[#This Row],[Date]],QuarterDates[],3,TRUE)</f>
        <v>Q2 2021</v>
      </c>
      <c r="J405" s="2" t="str">
        <f>VLOOKUP(VolumeByClient[[#This Row],[Date]],QuarterDates[],6,TRUE)</f>
        <v>2021 Q2</v>
      </c>
      <c r="K405" s="2" t="str">
        <f>_xlfn.XLOOKUP(VolumeByClient[[#This Row],[Year and Quarter]],QuarterDates[Year/Quarter],QuarterDates[Quarter2])</f>
        <v>Q2</v>
      </c>
      <c r="L405" s="2">
        <f>_xlfn.XLOOKUP(VolumeByClient[[#This Row],[Year and Quarter]],QuarterDates[Year/Quarter],QuarterDates[Year])</f>
        <v>2021</v>
      </c>
    </row>
    <row r="406" spans="1:12" x14ac:dyDescent="0.15">
      <c r="A406" s="3" t="s">
        <v>38</v>
      </c>
      <c r="B406" s="3">
        <v>44347</v>
      </c>
      <c r="C406" s="5">
        <v>1598</v>
      </c>
      <c r="D406" s="2">
        <f t="shared" si="6"/>
        <v>7</v>
      </c>
      <c r="E406" s="2" t="str">
        <f>_xlfn.XLOOKUP(VolumeByClient[[#This Row],[CLID]],GEOByClient[Mid],GEOByClient[GEOID])</f>
        <v>GEO1001</v>
      </c>
      <c r="F406" s="2" t="str">
        <f>INDEX(GEOByClient[GEOID],MATCH(VolumeByClient[[#This Row],[CLID]],GEOByClient[Right],0))</f>
        <v>GEO1001</v>
      </c>
      <c r="G406" s="2" t="str">
        <f>VLOOKUP(VolumeByClient[[#This Row],[Index Match Region ID]],GEONames[GEOID]:GEONames[GEONAME],2,FALSE)</f>
        <v>NAM</v>
      </c>
      <c r="H406" s="2" t="str">
        <f>"Q"&amp;ROUNDUP(MONTH(VolumeByClient[[#This Row],[Date]])/3,0)&amp;" "&amp;YEAR(VolumeByClient[[#This Row],[Date]])</f>
        <v>Q2 2021</v>
      </c>
      <c r="I406" s="2" t="str">
        <f>VLOOKUP(VolumeByClient[[#This Row],[Date]],QuarterDates[],3,TRUE)</f>
        <v>Q2 2021</v>
      </c>
      <c r="J406" s="2" t="str">
        <f>VLOOKUP(VolumeByClient[[#This Row],[Date]],QuarterDates[],6,TRUE)</f>
        <v>2021 Q2</v>
      </c>
      <c r="K406" s="2" t="str">
        <f>_xlfn.XLOOKUP(VolumeByClient[[#This Row],[Year and Quarter]],QuarterDates[Year/Quarter],QuarterDates[Quarter2])</f>
        <v>Q2</v>
      </c>
      <c r="L406" s="2">
        <f>_xlfn.XLOOKUP(VolumeByClient[[#This Row],[Year and Quarter]],QuarterDates[Year/Quarter],QuarterDates[Year])</f>
        <v>2021</v>
      </c>
    </row>
    <row r="407" spans="1:12" x14ac:dyDescent="0.15">
      <c r="A407" s="3" t="s">
        <v>38</v>
      </c>
      <c r="B407" s="3">
        <v>44316</v>
      </c>
      <c r="C407" s="5">
        <v>1707</v>
      </c>
      <c r="D407" s="2">
        <f t="shared" si="6"/>
        <v>7</v>
      </c>
      <c r="E407" s="2" t="str">
        <f>_xlfn.XLOOKUP(VolumeByClient[[#This Row],[CLID]],GEOByClient[Mid],GEOByClient[GEOID])</f>
        <v>GEO1001</v>
      </c>
      <c r="F407" s="2" t="str">
        <f>INDEX(GEOByClient[GEOID],MATCH(VolumeByClient[[#This Row],[CLID]],GEOByClient[Right],0))</f>
        <v>GEO1001</v>
      </c>
      <c r="G407" s="2" t="str">
        <f>VLOOKUP(VolumeByClient[[#This Row],[Index Match Region ID]],GEONames[GEOID]:GEONames[GEONAME],2,FALSE)</f>
        <v>NAM</v>
      </c>
      <c r="H407" s="2" t="str">
        <f>"Q"&amp;ROUNDUP(MONTH(VolumeByClient[[#This Row],[Date]])/3,0)&amp;" "&amp;YEAR(VolumeByClient[[#This Row],[Date]])</f>
        <v>Q2 2021</v>
      </c>
      <c r="I407" s="2" t="str">
        <f>VLOOKUP(VolumeByClient[[#This Row],[Date]],QuarterDates[],3,TRUE)</f>
        <v>Q2 2021</v>
      </c>
      <c r="J407" s="2" t="str">
        <f>VLOOKUP(VolumeByClient[[#This Row],[Date]],QuarterDates[],6,TRUE)</f>
        <v>2021 Q2</v>
      </c>
      <c r="K407" s="2" t="str">
        <f>_xlfn.XLOOKUP(VolumeByClient[[#This Row],[Year and Quarter]],QuarterDates[Year/Quarter],QuarterDates[Quarter2])</f>
        <v>Q2</v>
      </c>
      <c r="L407" s="2">
        <f>_xlfn.XLOOKUP(VolumeByClient[[#This Row],[Year and Quarter]],QuarterDates[Year/Quarter],QuarterDates[Year])</f>
        <v>2021</v>
      </c>
    </row>
    <row r="408" spans="1:12" x14ac:dyDescent="0.15">
      <c r="A408" s="3" t="s">
        <v>38</v>
      </c>
      <c r="B408" s="3">
        <v>44286</v>
      </c>
      <c r="C408" s="5">
        <v>1404</v>
      </c>
      <c r="D408" s="2">
        <f t="shared" si="6"/>
        <v>7</v>
      </c>
      <c r="E408" s="2" t="str">
        <f>_xlfn.XLOOKUP(VolumeByClient[[#This Row],[CLID]],GEOByClient[Mid],GEOByClient[GEOID])</f>
        <v>GEO1001</v>
      </c>
      <c r="F408" s="2" t="str">
        <f>INDEX(GEOByClient[GEOID],MATCH(VolumeByClient[[#This Row],[CLID]],GEOByClient[Right],0))</f>
        <v>GEO1001</v>
      </c>
      <c r="G408" s="2" t="str">
        <f>VLOOKUP(VolumeByClient[[#This Row],[Index Match Region ID]],GEONames[GEOID]:GEONames[GEONAME],2,FALSE)</f>
        <v>NAM</v>
      </c>
      <c r="H408" s="2" t="str">
        <f>"Q"&amp;ROUNDUP(MONTH(VolumeByClient[[#This Row],[Date]])/3,0)&amp;" "&amp;YEAR(VolumeByClient[[#This Row],[Date]])</f>
        <v>Q1 2021</v>
      </c>
      <c r="I408" s="2" t="str">
        <f>VLOOKUP(VolumeByClient[[#This Row],[Date]],QuarterDates[],3,TRUE)</f>
        <v>Q1 2021</v>
      </c>
      <c r="J408" s="2" t="str">
        <f>VLOOKUP(VolumeByClient[[#This Row],[Date]],QuarterDates[],6,TRUE)</f>
        <v>2021 Q1</v>
      </c>
      <c r="K408" s="2" t="str">
        <f>_xlfn.XLOOKUP(VolumeByClient[[#This Row],[Year and Quarter]],QuarterDates[Year/Quarter],QuarterDates[Quarter2])</f>
        <v>Q1</v>
      </c>
      <c r="L408" s="2">
        <f>_xlfn.XLOOKUP(VolumeByClient[[#This Row],[Year and Quarter]],QuarterDates[Year/Quarter],QuarterDates[Year])</f>
        <v>2021</v>
      </c>
    </row>
    <row r="409" spans="1:12" x14ac:dyDescent="0.15">
      <c r="A409" s="3" t="s">
        <v>38</v>
      </c>
      <c r="B409" s="3">
        <v>44255</v>
      </c>
      <c r="C409" s="5">
        <v>1252</v>
      </c>
      <c r="D409" s="2">
        <f t="shared" si="6"/>
        <v>7</v>
      </c>
      <c r="E409" s="2" t="str">
        <f>_xlfn.XLOOKUP(VolumeByClient[[#This Row],[CLID]],GEOByClient[Mid],GEOByClient[GEOID])</f>
        <v>GEO1001</v>
      </c>
      <c r="F409" s="2" t="str">
        <f>INDEX(GEOByClient[GEOID],MATCH(VolumeByClient[[#This Row],[CLID]],GEOByClient[Right],0))</f>
        <v>GEO1001</v>
      </c>
      <c r="G409" s="2" t="str">
        <f>VLOOKUP(VolumeByClient[[#This Row],[Index Match Region ID]],GEONames[GEOID]:GEONames[GEONAME],2,FALSE)</f>
        <v>NAM</v>
      </c>
      <c r="H409" s="2" t="str">
        <f>"Q"&amp;ROUNDUP(MONTH(VolumeByClient[[#This Row],[Date]])/3,0)&amp;" "&amp;YEAR(VolumeByClient[[#This Row],[Date]])</f>
        <v>Q1 2021</v>
      </c>
      <c r="I409" s="2" t="str">
        <f>VLOOKUP(VolumeByClient[[#This Row],[Date]],QuarterDates[],3,TRUE)</f>
        <v>Q1 2021</v>
      </c>
      <c r="J409" s="2" t="str">
        <f>VLOOKUP(VolumeByClient[[#This Row],[Date]],QuarterDates[],6,TRUE)</f>
        <v>2021 Q1</v>
      </c>
      <c r="K409" s="2" t="str">
        <f>_xlfn.XLOOKUP(VolumeByClient[[#This Row],[Year and Quarter]],QuarterDates[Year/Quarter],QuarterDates[Quarter2])</f>
        <v>Q1</v>
      </c>
      <c r="L409" s="2">
        <f>_xlfn.XLOOKUP(VolumeByClient[[#This Row],[Year and Quarter]],QuarterDates[Year/Quarter],QuarterDates[Year])</f>
        <v>2021</v>
      </c>
    </row>
    <row r="410" spans="1:12" x14ac:dyDescent="0.15">
      <c r="A410" s="3" t="s">
        <v>38</v>
      </c>
      <c r="B410" s="3">
        <v>44227</v>
      </c>
      <c r="C410" s="5">
        <v>1119</v>
      </c>
      <c r="D410" s="2">
        <f t="shared" si="6"/>
        <v>7</v>
      </c>
      <c r="E410" s="2" t="str">
        <f>_xlfn.XLOOKUP(VolumeByClient[[#This Row],[CLID]],GEOByClient[Mid],GEOByClient[GEOID])</f>
        <v>GEO1001</v>
      </c>
      <c r="F410" s="2" t="str">
        <f>INDEX(GEOByClient[GEOID],MATCH(VolumeByClient[[#This Row],[CLID]],GEOByClient[Right],0))</f>
        <v>GEO1001</v>
      </c>
      <c r="G410" s="2" t="str">
        <f>VLOOKUP(VolumeByClient[[#This Row],[Index Match Region ID]],GEONames[GEOID]:GEONames[GEONAME],2,FALSE)</f>
        <v>NAM</v>
      </c>
      <c r="H410" s="2" t="str">
        <f>"Q"&amp;ROUNDUP(MONTH(VolumeByClient[[#This Row],[Date]])/3,0)&amp;" "&amp;YEAR(VolumeByClient[[#This Row],[Date]])</f>
        <v>Q1 2021</v>
      </c>
      <c r="I410" s="2" t="str">
        <f>VLOOKUP(VolumeByClient[[#This Row],[Date]],QuarterDates[],3,TRUE)</f>
        <v>Q1 2021</v>
      </c>
      <c r="J410" s="2" t="str">
        <f>VLOOKUP(VolumeByClient[[#This Row],[Date]],QuarterDates[],6,TRUE)</f>
        <v>2021 Q1</v>
      </c>
      <c r="K410" s="2" t="str">
        <f>_xlfn.XLOOKUP(VolumeByClient[[#This Row],[Year and Quarter]],QuarterDates[Year/Quarter],QuarterDates[Quarter2])</f>
        <v>Q1</v>
      </c>
      <c r="L410" s="2">
        <f>_xlfn.XLOOKUP(VolumeByClient[[#This Row],[Year and Quarter]],QuarterDates[Year/Quarter],QuarterDates[Year])</f>
        <v>2021</v>
      </c>
    </row>
    <row r="411" spans="1:12" x14ac:dyDescent="0.15">
      <c r="A411" s="3" t="s">
        <v>13</v>
      </c>
      <c r="B411" s="3">
        <v>43861</v>
      </c>
      <c r="C411" s="5">
        <v>318</v>
      </c>
      <c r="D411" s="2">
        <f t="shared" si="6"/>
        <v>7</v>
      </c>
      <c r="E411" s="2" t="str">
        <f>_xlfn.XLOOKUP(VolumeByClient[[#This Row],[CLID]],GEOByClient[Mid],GEOByClient[GEOID])</f>
        <v>GEO1002</v>
      </c>
      <c r="F411" s="2" t="str">
        <f>INDEX(GEOByClient[GEOID],MATCH(VolumeByClient[[#This Row],[CLID]],GEOByClient[Right],0))</f>
        <v>GEO1002</v>
      </c>
      <c r="G411" s="2" t="str">
        <f>VLOOKUP(VolumeByClient[[#This Row],[Index Match Region ID]],GEONames[GEOID]:GEONames[GEONAME],2,FALSE)</f>
        <v>APAC</v>
      </c>
      <c r="H411" s="2" t="str">
        <f>"Q"&amp;ROUNDUP(MONTH(VolumeByClient[[#This Row],[Date]])/3,0)&amp;" "&amp;YEAR(VolumeByClient[[#This Row],[Date]])</f>
        <v>Q1 2020</v>
      </c>
      <c r="I411" s="2" t="str">
        <f>VLOOKUP(VolumeByClient[[#This Row],[Date]],QuarterDates[],3,TRUE)</f>
        <v>Q1 2020</v>
      </c>
      <c r="J411" s="2" t="str">
        <f>VLOOKUP(VolumeByClient[[#This Row],[Date]],QuarterDates[],6,TRUE)</f>
        <v>2020 Q1</v>
      </c>
      <c r="K411" s="2" t="str">
        <f>_xlfn.XLOOKUP(VolumeByClient[[#This Row],[Year and Quarter]],QuarterDates[Year/Quarter],QuarterDates[Quarter2])</f>
        <v>Q1</v>
      </c>
      <c r="L411" s="2">
        <f>_xlfn.XLOOKUP(VolumeByClient[[#This Row],[Year and Quarter]],QuarterDates[Year/Quarter],QuarterDates[Year])</f>
        <v>2020</v>
      </c>
    </row>
    <row r="412" spans="1:12" x14ac:dyDescent="0.15">
      <c r="A412" s="3" t="s">
        <v>13</v>
      </c>
      <c r="B412" s="3">
        <v>43890</v>
      </c>
      <c r="C412" s="5">
        <v>453</v>
      </c>
      <c r="D412" s="2">
        <f t="shared" si="6"/>
        <v>7</v>
      </c>
      <c r="E412" s="2" t="str">
        <f>_xlfn.XLOOKUP(VolumeByClient[[#This Row],[CLID]],GEOByClient[Mid],GEOByClient[GEOID])</f>
        <v>GEO1002</v>
      </c>
      <c r="F412" s="2" t="str">
        <f>INDEX(GEOByClient[GEOID],MATCH(VolumeByClient[[#This Row],[CLID]],GEOByClient[Right],0))</f>
        <v>GEO1002</v>
      </c>
      <c r="G412" s="2" t="str">
        <f>VLOOKUP(VolumeByClient[[#This Row],[Index Match Region ID]],GEONames[GEOID]:GEONames[GEONAME],2,FALSE)</f>
        <v>APAC</v>
      </c>
      <c r="H412" s="2" t="str">
        <f>"Q"&amp;ROUNDUP(MONTH(VolumeByClient[[#This Row],[Date]])/3,0)&amp;" "&amp;YEAR(VolumeByClient[[#This Row],[Date]])</f>
        <v>Q1 2020</v>
      </c>
      <c r="I412" s="2" t="str">
        <f>VLOOKUP(VolumeByClient[[#This Row],[Date]],QuarterDates[],3,TRUE)</f>
        <v>Q1 2020</v>
      </c>
      <c r="J412" s="2" t="str">
        <f>VLOOKUP(VolumeByClient[[#This Row],[Date]],QuarterDates[],6,TRUE)</f>
        <v>2020 Q1</v>
      </c>
      <c r="K412" s="2" t="str">
        <f>_xlfn.XLOOKUP(VolumeByClient[[#This Row],[Year and Quarter]],QuarterDates[Year/Quarter],QuarterDates[Quarter2])</f>
        <v>Q1</v>
      </c>
      <c r="L412" s="2">
        <f>_xlfn.XLOOKUP(VolumeByClient[[#This Row],[Year and Quarter]],QuarterDates[Year/Quarter],QuarterDates[Year])</f>
        <v>2020</v>
      </c>
    </row>
    <row r="413" spans="1:12" x14ac:dyDescent="0.15">
      <c r="A413" s="3" t="s">
        <v>13</v>
      </c>
      <c r="B413" s="3">
        <v>43921</v>
      </c>
      <c r="C413" s="5">
        <v>411</v>
      </c>
      <c r="D413" s="2">
        <f t="shared" si="6"/>
        <v>7</v>
      </c>
      <c r="E413" s="2" t="str">
        <f>_xlfn.XLOOKUP(VolumeByClient[[#This Row],[CLID]],GEOByClient[Mid],GEOByClient[GEOID])</f>
        <v>GEO1002</v>
      </c>
      <c r="F413" s="2" t="str">
        <f>INDEX(GEOByClient[GEOID],MATCH(VolumeByClient[[#This Row],[CLID]],GEOByClient[Right],0))</f>
        <v>GEO1002</v>
      </c>
      <c r="G413" s="2" t="str">
        <f>VLOOKUP(VolumeByClient[[#This Row],[Index Match Region ID]],GEONames[GEOID]:GEONames[GEONAME],2,FALSE)</f>
        <v>APAC</v>
      </c>
      <c r="H413" s="2" t="str">
        <f>"Q"&amp;ROUNDUP(MONTH(VolumeByClient[[#This Row],[Date]])/3,0)&amp;" "&amp;YEAR(VolumeByClient[[#This Row],[Date]])</f>
        <v>Q1 2020</v>
      </c>
      <c r="I413" s="2" t="str">
        <f>VLOOKUP(VolumeByClient[[#This Row],[Date]],QuarterDates[],3,TRUE)</f>
        <v>Q1 2020</v>
      </c>
      <c r="J413" s="2" t="str">
        <f>VLOOKUP(VolumeByClient[[#This Row],[Date]],QuarterDates[],6,TRUE)</f>
        <v>2020 Q1</v>
      </c>
      <c r="K413" s="2" t="str">
        <f>_xlfn.XLOOKUP(VolumeByClient[[#This Row],[Year and Quarter]],QuarterDates[Year/Quarter],QuarterDates[Quarter2])</f>
        <v>Q1</v>
      </c>
      <c r="L413" s="2">
        <f>_xlfn.XLOOKUP(VolumeByClient[[#This Row],[Year and Quarter]],QuarterDates[Year/Quarter],QuarterDates[Year])</f>
        <v>2020</v>
      </c>
    </row>
    <row r="414" spans="1:12" x14ac:dyDescent="0.15">
      <c r="A414" s="3" t="s">
        <v>13</v>
      </c>
      <c r="B414" s="3">
        <v>43951</v>
      </c>
      <c r="C414" s="5">
        <v>588</v>
      </c>
      <c r="D414" s="2">
        <f t="shared" si="6"/>
        <v>7</v>
      </c>
      <c r="E414" s="2" t="str">
        <f>_xlfn.XLOOKUP(VolumeByClient[[#This Row],[CLID]],GEOByClient[Mid],GEOByClient[GEOID])</f>
        <v>GEO1002</v>
      </c>
      <c r="F414" s="2" t="str">
        <f>INDEX(GEOByClient[GEOID],MATCH(VolumeByClient[[#This Row],[CLID]],GEOByClient[Right],0))</f>
        <v>GEO1002</v>
      </c>
      <c r="G414" s="2" t="str">
        <f>VLOOKUP(VolumeByClient[[#This Row],[Index Match Region ID]],GEONames[GEOID]:GEONames[GEONAME],2,FALSE)</f>
        <v>APAC</v>
      </c>
      <c r="H414" s="2" t="str">
        <f>"Q"&amp;ROUNDUP(MONTH(VolumeByClient[[#This Row],[Date]])/3,0)&amp;" "&amp;YEAR(VolumeByClient[[#This Row],[Date]])</f>
        <v>Q2 2020</v>
      </c>
      <c r="I414" s="2" t="str">
        <f>VLOOKUP(VolumeByClient[[#This Row],[Date]],QuarterDates[],3,TRUE)</f>
        <v>Q2 2020</v>
      </c>
      <c r="J414" s="2" t="str">
        <f>VLOOKUP(VolumeByClient[[#This Row],[Date]],QuarterDates[],6,TRUE)</f>
        <v>2020 Q2</v>
      </c>
      <c r="K414" s="2" t="str">
        <f>_xlfn.XLOOKUP(VolumeByClient[[#This Row],[Year and Quarter]],QuarterDates[Year/Quarter],QuarterDates[Quarter2])</f>
        <v>Q2</v>
      </c>
      <c r="L414" s="2">
        <f>_xlfn.XLOOKUP(VolumeByClient[[#This Row],[Year and Quarter]],QuarterDates[Year/Quarter],QuarterDates[Year])</f>
        <v>2020</v>
      </c>
    </row>
    <row r="415" spans="1:12" x14ac:dyDescent="0.15">
      <c r="A415" s="3" t="s">
        <v>13</v>
      </c>
      <c r="B415" s="3">
        <v>43982</v>
      </c>
      <c r="C415" s="5">
        <v>457</v>
      </c>
      <c r="D415" s="2">
        <f t="shared" si="6"/>
        <v>7</v>
      </c>
      <c r="E415" s="2" t="str">
        <f>_xlfn.XLOOKUP(VolumeByClient[[#This Row],[CLID]],GEOByClient[Mid],GEOByClient[GEOID])</f>
        <v>GEO1002</v>
      </c>
      <c r="F415" s="2" t="str">
        <f>INDEX(GEOByClient[GEOID],MATCH(VolumeByClient[[#This Row],[CLID]],GEOByClient[Right],0))</f>
        <v>GEO1002</v>
      </c>
      <c r="G415" s="2" t="str">
        <f>VLOOKUP(VolumeByClient[[#This Row],[Index Match Region ID]],GEONames[GEOID]:GEONames[GEONAME],2,FALSE)</f>
        <v>APAC</v>
      </c>
      <c r="H415" s="2" t="str">
        <f>"Q"&amp;ROUNDUP(MONTH(VolumeByClient[[#This Row],[Date]])/3,0)&amp;" "&amp;YEAR(VolumeByClient[[#This Row],[Date]])</f>
        <v>Q2 2020</v>
      </c>
      <c r="I415" s="2" t="str">
        <f>VLOOKUP(VolumeByClient[[#This Row],[Date]],QuarterDates[],3,TRUE)</f>
        <v>Q2 2020</v>
      </c>
      <c r="J415" s="2" t="str">
        <f>VLOOKUP(VolumeByClient[[#This Row],[Date]],QuarterDates[],6,TRUE)</f>
        <v>2020 Q2</v>
      </c>
      <c r="K415" s="2" t="str">
        <f>_xlfn.XLOOKUP(VolumeByClient[[#This Row],[Year and Quarter]],QuarterDates[Year/Quarter],QuarterDates[Quarter2])</f>
        <v>Q2</v>
      </c>
      <c r="L415" s="2">
        <f>_xlfn.XLOOKUP(VolumeByClient[[#This Row],[Year and Quarter]],QuarterDates[Year/Quarter],QuarterDates[Year])</f>
        <v>2020</v>
      </c>
    </row>
    <row r="416" spans="1:12" x14ac:dyDescent="0.15">
      <c r="A416" s="3" t="s">
        <v>13</v>
      </c>
      <c r="B416" s="3">
        <v>44012</v>
      </c>
      <c r="C416" s="5">
        <v>410</v>
      </c>
      <c r="D416" s="2">
        <f t="shared" si="6"/>
        <v>7</v>
      </c>
      <c r="E416" s="2" t="str">
        <f>_xlfn.XLOOKUP(VolumeByClient[[#This Row],[CLID]],GEOByClient[Mid],GEOByClient[GEOID])</f>
        <v>GEO1002</v>
      </c>
      <c r="F416" s="2" t="str">
        <f>INDEX(GEOByClient[GEOID],MATCH(VolumeByClient[[#This Row],[CLID]],GEOByClient[Right],0))</f>
        <v>GEO1002</v>
      </c>
      <c r="G416" s="2" t="str">
        <f>VLOOKUP(VolumeByClient[[#This Row],[Index Match Region ID]],GEONames[GEOID]:GEONames[GEONAME],2,FALSE)</f>
        <v>APAC</v>
      </c>
      <c r="H416" s="2" t="str">
        <f>"Q"&amp;ROUNDUP(MONTH(VolumeByClient[[#This Row],[Date]])/3,0)&amp;" "&amp;YEAR(VolumeByClient[[#This Row],[Date]])</f>
        <v>Q2 2020</v>
      </c>
      <c r="I416" s="2" t="str">
        <f>VLOOKUP(VolumeByClient[[#This Row],[Date]],QuarterDates[],3,TRUE)</f>
        <v>Q2 2020</v>
      </c>
      <c r="J416" s="2" t="str">
        <f>VLOOKUP(VolumeByClient[[#This Row],[Date]],QuarterDates[],6,TRUE)</f>
        <v>2020 Q2</v>
      </c>
      <c r="K416" s="2" t="str">
        <f>_xlfn.XLOOKUP(VolumeByClient[[#This Row],[Year and Quarter]],QuarterDates[Year/Quarter],QuarterDates[Quarter2])</f>
        <v>Q2</v>
      </c>
      <c r="L416" s="2">
        <f>_xlfn.XLOOKUP(VolumeByClient[[#This Row],[Year and Quarter]],QuarterDates[Year/Quarter],QuarterDates[Year])</f>
        <v>2020</v>
      </c>
    </row>
    <row r="417" spans="1:12" x14ac:dyDescent="0.15">
      <c r="A417" s="3" t="s">
        <v>13</v>
      </c>
      <c r="B417" s="3">
        <v>44043</v>
      </c>
      <c r="C417" s="5">
        <v>273</v>
      </c>
      <c r="D417" s="2">
        <f t="shared" si="6"/>
        <v>7</v>
      </c>
      <c r="E417" s="2" t="str">
        <f>_xlfn.XLOOKUP(VolumeByClient[[#This Row],[CLID]],GEOByClient[Mid],GEOByClient[GEOID])</f>
        <v>GEO1002</v>
      </c>
      <c r="F417" s="2" t="str">
        <f>INDEX(GEOByClient[GEOID],MATCH(VolumeByClient[[#This Row],[CLID]],GEOByClient[Right],0))</f>
        <v>GEO1002</v>
      </c>
      <c r="G417" s="2" t="str">
        <f>VLOOKUP(VolumeByClient[[#This Row],[Index Match Region ID]],GEONames[GEOID]:GEONames[GEONAME],2,FALSE)</f>
        <v>APAC</v>
      </c>
      <c r="H417" s="2" t="str">
        <f>"Q"&amp;ROUNDUP(MONTH(VolumeByClient[[#This Row],[Date]])/3,0)&amp;" "&amp;YEAR(VolumeByClient[[#This Row],[Date]])</f>
        <v>Q3 2020</v>
      </c>
      <c r="I417" s="2" t="str">
        <f>VLOOKUP(VolumeByClient[[#This Row],[Date]],QuarterDates[],3,TRUE)</f>
        <v>Q3 2020</v>
      </c>
      <c r="J417" s="2" t="str">
        <f>VLOOKUP(VolumeByClient[[#This Row],[Date]],QuarterDates[],6,TRUE)</f>
        <v>2020 Q3</v>
      </c>
      <c r="K417" s="2" t="str">
        <f>_xlfn.XLOOKUP(VolumeByClient[[#This Row],[Year and Quarter]],QuarterDates[Year/Quarter],QuarterDates[Quarter2])</f>
        <v>Q3</v>
      </c>
      <c r="L417" s="2">
        <f>_xlfn.XLOOKUP(VolumeByClient[[#This Row],[Year and Quarter]],QuarterDates[Year/Quarter],QuarterDates[Year])</f>
        <v>2020</v>
      </c>
    </row>
    <row r="418" spans="1:12" x14ac:dyDescent="0.15">
      <c r="A418" s="3" t="s">
        <v>13</v>
      </c>
      <c r="B418" s="3">
        <v>44074</v>
      </c>
      <c r="C418" s="5">
        <v>317</v>
      </c>
      <c r="D418" s="2">
        <f t="shared" si="6"/>
        <v>7</v>
      </c>
      <c r="E418" s="2" t="str">
        <f>_xlfn.XLOOKUP(VolumeByClient[[#This Row],[CLID]],GEOByClient[Mid],GEOByClient[GEOID])</f>
        <v>GEO1002</v>
      </c>
      <c r="F418" s="2" t="str">
        <f>INDEX(GEOByClient[GEOID],MATCH(VolumeByClient[[#This Row],[CLID]],GEOByClient[Right],0))</f>
        <v>GEO1002</v>
      </c>
      <c r="G418" s="2" t="str">
        <f>VLOOKUP(VolumeByClient[[#This Row],[Index Match Region ID]],GEONames[GEOID]:GEONames[GEONAME],2,FALSE)</f>
        <v>APAC</v>
      </c>
      <c r="H418" s="2" t="str">
        <f>"Q"&amp;ROUNDUP(MONTH(VolumeByClient[[#This Row],[Date]])/3,0)&amp;" "&amp;YEAR(VolumeByClient[[#This Row],[Date]])</f>
        <v>Q3 2020</v>
      </c>
      <c r="I418" s="2" t="str">
        <f>VLOOKUP(VolumeByClient[[#This Row],[Date]],QuarterDates[],3,TRUE)</f>
        <v>Q3 2020</v>
      </c>
      <c r="J418" s="2" t="str">
        <f>VLOOKUP(VolumeByClient[[#This Row],[Date]],QuarterDates[],6,TRUE)</f>
        <v>2020 Q3</v>
      </c>
      <c r="K418" s="2" t="str">
        <f>_xlfn.XLOOKUP(VolumeByClient[[#This Row],[Year and Quarter]],QuarterDates[Year/Quarter],QuarterDates[Quarter2])</f>
        <v>Q3</v>
      </c>
      <c r="L418" s="2">
        <f>_xlfn.XLOOKUP(VolumeByClient[[#This Row],[Year and Quarter]],QuarterDates[Year/Quarter],QuarterDates[Year])</f>
        <v>2020</v>
      </c>
    </row>
    <row r="419" spans="1:12" x14ac:dyDescent="0.15">
      <c r="A419" s="3" t="s">
        <v>13</v>
      </c>
      <c r="B419" s="3">
        <v>44104</v>
      </c>
      <c r="C419" s="5">
        <v>233</v>
      </c>
      <c r="D419" s="2">
        <f t="shared" si="6"/>
        <v>7</v>
      </c>
      <c r="E419" s="2" t="str">
        <f>_xlfn.XLOOKUP(VolumeByClient[[#This Row],[CLID]],GEOByClient[Mid],GEOByClient[GEOID])</f>
        <v>GEO1002</v>
      </c>
      <c r="F419" s="2" t="str">
        <f>INDEX(GEOByClient[GEOID],MATCH(VolumeByClient[[#This Row],[CLID]],GEOByClient[Right],0))</f>
        <v>GEO1002</v>
      </c>
      <c r="G419" s="2" t="str">
        <f>VLOOKUP(VolumeByClient[[#This Row],[Index Match Region ID]],GEONames[GEOID]:GEONames[GEONAME],2,FALSE)</f>
        <v>APAC</v>
      </c>
      <c r="H419" s="2" t="str">
        <f>"Q"&amp;ROUNDUP(MONTH(VolumeByClient[[#This Row],[Date]])/3,0)&amp;" "&amp;YEAR(VolumeByClient[[#This Row],[Date]])</f>
        <v>Q3 2020</v>
      </c>
      <c r="I419" s="2" t="str">
        <f>VLOOKUP(VolumeByClient[[#This Row],[Date]],QuarterDates[],3,TRUE)</f>
        <v>Q3 2020</v>
      </c>
      <c r="J419" s="2" t="str">
        <f>VLOOKUP(VolumeByClient[[#This Row],[Date]],QuarterDates[],6,TRUE)</f>
        <v>2020 Q3</v>
      </c>
      <c r="K419" s="2" t="str">
        <f>_xlfn.XLOOKUP(VolumeByClient[[#This Row],[Year and Quarter]],QuarterDates[Year/Quarter],QuarterDates[Quarter2])</f>
        <v>Q3</v>
      </c>
      <c r="L419" s="2">
        <f>_xlfn.XLOOKUP(VolumeByClient[[#This Row],[Year and Quarter]],QuarterDates[Year/Quarter],QuarterDates[Year])</f>
        <v>2020</v>
      </c>
    </row>
    <row r="420" spans="1:12" x14ac:dyDescent="0.15">
      <c r="A420" s="3" t="s">
        <v>13</v>
      </c>
      <c r="B420" s="3">
        <v>44135</v>
      </c>
      <c r="C420" s="5">
        <v>367</v>
      </c>
      <c r="D420" s="2">
        <f t="shared" si="6"/>
        <v>7</v>
      </c>
      <c r="E420" s="2" t="str">
        <f>_xlfn.XLOOKUP(VolumeByClient[[#This Row],[CLID]],GEOByClient[Mid],GEOByClient[GEOID])</f>
        <v>GEO1002</v>
      </c>
      <c r="F420" s="2" t="str">
        <f>INDEX(GEOByClient[GEOID],MATCH(VolumeByClient[[#This Row],[CLID]],GEOByClient[Right],0))</f>
        <v>GEO1002</v>
      </c>
      <c r="G420" s="2" t="str">
        <f>VLOOKUP(VolumeByClient[[#This Row],[Index Match Region ID]],GEONames[GEOID]:GEONames[GEONAME],2,FALSE)</f>
        <v>APAC</v>
      </c>
      <c r="H420" s="2" t="str">
        <f>"Q"&amp;ROUNDUP(MONTH(VolumeByClient[[#This Row],[Date]])/3,0)&amp;" "&amp;YEAR(VolumeByClient[[#This Row],[Date]])</f>
        <v>Q4 2020</v>
      </c>
      <c r="I420" s="2" t="str">
        <f>VLOOKUP(VolumeByClient[[#This Row],[Date]],QuarterDates[],3,TRUE)</f>
        <v>Q4 2020</v>
      </c>
      <c r="J420" s="2" t="str">
        <f>VLOOKUP(VolumeByClient[[#This Row],[Date]],QuarterDates[],6,TRUE)</f>
        <v>2020 Q4</v>
      </c>
      <c r="K420" s="2" t="str">
        <f>_xlfn.XLOOKUP(VolumeByClient[[#This Row],[Year and Quarter]],QuarterDates[Year/Quarter],QuarterDates[Quarter2])</f>
        <v>Q4</v>
      </c>
      <c r="L420" s="2">
        <f>_xlfn.XLOOKUP(VolumeByClient[[#This Row],[Year and Quarter]],QuarterDates[Year/Quarter],QuarterDates[Year])</f>
        <v>2020</v>
      </c>
    </row>
    <row r="421" spans="1:12" x14ac:dyDescent="0.15">
      <c r="A421" s="3" t="s">
        <v>13</v>
      </c>
      <c r="B421" s="3">
        <v>44165</v>
      </c>
      <c r="C421" s="5">
        <v>322</v>
      </c>
      <c r="D421" s="2">
        <f t="shared" si="6"/>
        <v>7</v>
      </c>
      <c r="E421" s="2" t="str">
        <f>_xlfn.XLOOKUP(VolumeByClient[[#This Row],[CLID]],GEOByClient[Mid],GEOByClient[GEOID])</f>
        <v>GEO1002</v>
      </c>
      <c r="F421" s="2" t="str">
        <f>INDEX(GEOByClient[GEOID],MATCH(VolumeByClient[[#This Row],[CLID]],GEOByClient[Right],0))</f>
        <v>GEO1002</v>
      </c>
      <c r="G421" s="2" t="str">
        <f>VLOOKUP(VolumeByClient[[#This Row],[Index Match Region ID]],GEONames[GEOID]:GEONames[GEONAME],2,FALSE)</f>
        <v>APAC</v>
      </c>
      <c r="H421" s="2" t="str">
        <f>"Q"&amp;ROUNDUP(MONTH(VolumeByClient[[#This Row],[Date]])/3,0)&amp;" "&amp;YEAR(VolumeByClient[[#This Row],[Date]])</f>
        <v>Q4 2020</v>
      </c>
      <c r="I421" s="2" t="str">
        <f>VLOOKUP(VolumeByClient[[#This Row],[Date]],QuarterDates[],3,TRUE)</f>
        <v>Q4 2020</v>
      </c>
      <c r="J421" s="2" t="str">
        <f>VLOOKUP(VolumeByClient[[#This Row],[Date]],QuarterDates[],6,TRUE)</f>
        <v>2020 Q4</v>
      </c>
      <c r="K421" s="2" t="str">
        <f>_xlfn.XLOOKUP(VolumeByClient[[#This Row],[Year and Quarter]],QuarterDates[Year/Quarter],QuarterDates[Quarter2])</f>
        <v>Q4</v>
      </c>
      <c r="L421" s="2">
        <f>_xlfn.XLOOKUP(VolumeByClient[[#This Row],[Year and Quarter]],QuarterDates[Year/Quarter],QuarterDates[Year])</f>
        <v>2020</v>
      </c>
    </row>
    <row r="422" spans="1:12" x14ac:dyDescent="0.15">
      <c r="A422" s="3" t="s">
        <v>13</v>
      </c>
      <c r="B422" s="3">
        <v>44196</v>
      </c>
      <c r="C422" s="5">
        <v>407</v>
      </c>
      <c r="D422" s="2">
        <f t="shared" si="6"/>
        <v>7</v>
      </c>
      <c r="E422" s="2" t="str">
        <f>_xlfn.XLOOKUP(VolumeByClient[[#This Row],[CLID]],GEOByClient[Mid],GEOByClient[GEOID])</f>
        <v>GEO1002</v>
      </c>
      <c r="F422" s="2" t="str">
        <f>INDEX(GEOByClient[GEOID],MATCH(VolumeByClient[[#This Row],[CLID]],GEOByClient[Right],0))</f>
        <v>GEO1002</v>
      </c>
      <c r="G422" s="2" t="str">
        <f>VLOOKUP(VolumeByClient[[#This Row],[Index Match Region ID]],GEONames[GEOID]:GEONames[GEONAME],2,FALSE)</f>
        <v>APAC</v>
      </c>
      <c r="H422" s="2" t="str">
        <f>"Q"&amp;ROUNDUP(MONTH(VolumeByClient[[#This Row],[Date]])/3,0)&amp;" "&amp;YEAR(VolumeByClient[[#This Row],[Date]])</f>
        <v>Q4 2020</v>
      </c>
      <c r="I422" s="2" t="str">
        <f>VLOOKUP(VolumeByClient[[#This Row],[Date]],QuarterDates[],3,TRUE)</f>
        <v>Q4 2020</v>
      </c>
      <c r="J422" s="2" t="str">
        <f>VLOOKUP(VolumeByClient[[#This Row],[Date]],QuarterDates[],6,TRUE)</f>
        <v>2020 Q4</v>
      </c>
      <c r="K422" s="2" t="str">
        <f>_xlfn.XLOOKUP(VolumeByClient[[#This Row],[Year and Quarter]],QuarterDates[Year/Quarter],QuarterDates[Quarter2])</f>
        <v>Q4</v>
      </c>
      <c r="L422" s="2">
        <f>_xlfn.XLOOKUP(VolumeByClient[[#This Row],[Year and Quarter]],QuarterDates[Year/Quarter],QuarterDates[Year])</f>
        <v>2020</v>
      </c>
    </row>
    <row r="423" spans="1:12" x14ac:dyDescent="0.15">
      <c r="A423" s="3" t="s">
        <v>13</v>
      </c>
      <c r="B423" s="3">
        <v>44377</v>
      </c>
      <c r="C423" s="5">
        <v>409</v>
      </c>
      <c r="D423" s="2">
        <f t="shared" si="6"/>
        <v>7</v>
      </c>
      <c r="E423" s="2" t="str">
        <f>_xlfn.XLOOKUP(VolumeByClient[[#This Row],[CLID]],GEOByClient[Mid],GEOByClient[GEOID])</f>
        <v>GEO1002</v>
      </c>
      <c r="F423" s="2" t="str">
        <f>INDEX(GEOByClient[GEOID],MATCH(VolumeByClient[[#This Row],[CLID]],GEOByClient[Right],0))</f>
        <v>GEO1002</v>
      </c>
      <c r="G423" s="2" t="str">
        <f>VLOOKUP(VolumeByClient[[#This Row],[Index Match Region ID]],GEONames[GEOID]:GEONames[GEONAME],2,FALSE)</f>
        <v>APAC</v>
      </c>
      <c r="H423" s="2" t="str">
        <f>"Q"&amp;ROUNDUP(MONTH(VolumeByClient[[#This Row],[Date]])/3,0)&amp;" "&amp;YEAR(VolumeByClient[[#This Row],[Date]])</f>
        <v>Q2 2021</v>
      </c>
      <c r="I423" s="2" t="str">
        <f>VLOOKUP(VolumeByClient[[#This Row],[Date]],QuarterDates[],3,TRUE)</f>
        <v>Q2 2021</v>
      </c>
      <c r="J423" s="2" t="str">
        <f>VLOOKUP(VolumeByClient[[#This Row],[Date]],QuarterDates[],6,TRUE)</f>
        <v>2021 Q2</v>
      </c>
      <c r="K423" s="2" t="str">
        <f>_xlfn.XLOOKUP(VolumeByClient[[#This Row],[Year and Quarter]],QuarterDates[Year/Quarter],QuarterDates[Quarter2])</f>
        <v>Q2</v>
      </c>
      <c r="L423" s="2">
        <f>_xlfn.XLOOKUP(VolumeByClient[[#This Row],[Year and Quarter]],QuarterDates[Year/Quarter],QuarterDates[Year])</f>
        <v>2021</v>
      </c>
    </row>
    <row r="424" spans="1:12" x14ac:dyDescent="0.15">
      <c r="A424" s="3" t="s">
        <v>13</v>
      </c>
      <c r="B424" s="3">
        <v>44347</v>
      </c>
      <c r="C424" s="5">
        <v>459</v>
      </c>
      <c r="D424" s="2">
        <f t="shared" si="6"/>
        <v>7</v>
      </c>
      <c r="E424" s="2" t="str">
        <f>_xlfn.XLOOKUP(VolumeByClient[[#This Row],[CLID]],GEOByClient[Mid],GEOByClient[GEOID])</f>
        <v>GEO1002</v>
      </c>
      <c r="F424" s="2" t="str">
        <f>INDEX(GEOByClient[GEOID],MATCH(VolumeByClient[[#This Row],[CLID]],GEOByClient[Right],0))</f>
        <v>GEO1002</v>
      </c>
      <c r="G424" s="2" t="str">
        <f>VLOOKUP(VolumeByClient[[#This Row],[Index Match Region ID]],GEONames[GEOID]:GEONames[GEONAME],2,FALSE)</f>
        <v>APAC</v>
      </c>
      <c r="H424" s="2" t="str">
        <f>"Q"&amp;ROUNDUP(MONTH(VolumeByClient[[#This Row],[Date]])/3,0)&amp;" "&amp;YEAR(VolumeByClient[[#This Row],[Date]])</f>
        <v>Q2 2021</v>
      </c>
      <c r="I424" s="2" t="str">
        <f>VLOOKUP(VolumeByClient[[#This Row],[Date]],QuarterDates[],3,TRUE)</f>
        <v>Q2 2021</v>
      </c>
      <c r="J424" s="2" t="str">
        <f>VLOOKUP(VolumeByClient[[#This Row],[Date]],QuarterDates[],6,TRUE)</f>
        <v>2021 Q2</v>
      </c>
      <c r="K424" s="2" t="str">
        <f>_xlfn.XLOOKUP(VolumeByClient[[#This Row],[Year and Quarter]],QuarterDates[Year/Quarter],QuarterDates[Quarter2])</f>
        <v>Q2</v>
      </c>
      <c r="L424" s="2">
        <f>_xlfn.XLOOKUP(VolumeByClient[[#This Row],[Year and Quarter]],QuarterDates[Year/Quarter],QuarterDates[Year])</f>
        <v>2021</v>
      </c>
    </row>
    <row r="425" spans="1:12" x14ac:dyDescent="0.15">
      <c r="A425" s="3" t="s">
        <v>13</v>
      </c>
      <c r="B425" s="3">
        <v>44316</v>
      </c>
      <c r="C425" s="5">
        <v>591</v>
      </c>
      <c r="D425" s="2">
        <f t="shared" si="6"/>
        <v>7</v>
      </c>
      <c r="E425" s="2" t="str">
        <f>_xlfn.XLOOKUP(VolumeByClient[[#This Row],[CLID]],GEOByClient[Mid],GEOByClient[GEOID])</f>
        <v>GEO1002</v>
      </c>
      <c r="F425" s="2" t="str">
        <f>INDEX(GEOByClient[GEOID],MATCH(VolumeByClient[[#This Row],[CLID]],GEOByClient[Right],0))</f>
        <v>GEO1002</v>
      </c>
      <c r="G425" s="2" t="str">
        <f>VLOOKUP(VolumeByClient[[#This Row],[Index Match Region ID]],GEONames[GEOID]:GEONames[GEONAME],2,FALSE)</f>
        <v>APAC</v>
      </c>
      <c r="H425" s="2" t="str">
        <f>"Q"&amp;ROUNDUP(MONTH(VolumeByClient[[#This Row],[Date]])/3,0)&amp;" "&amp;YEAR(VolumeByClient[[#This Row],[Date]])</f>
        <v>Q2 2021</v>
      </c>
      <c r="I425" s="2" t="str">
        <f>VLOOKUP(VolumeByClient[[#This Row],[Date]],QuarterDates[],3,TRUE)</f>
        <v>Q2 2021</v>
      </c>
      <c r="J425" s="2" t="str">
        <f>VLOOKUP(VolumeByClient[[#This Row],[Date]],QuarterDates[],6,TRUE)</f>
        <v>2021 Q2</v>
      </c>
      <c r="K425" s="2" t="str">
        <f>_xlfn.XLOOKUP(VolumeByClient[[#This Row],[Year and Quarter]],QuarterDates[Year/Quarter],QuarterDates[Quarter2])</f>
        <v>Q2</v>
      </c>
      <c r="L425" s="2">
        <f>_xlfn.XLOOKUP(VolumeByClient[[#This Row],[Year and Quarter]],QuarterDates[Year/Quarter],QuarterDates[Year])</f>
        <v>2021</v>
      </c>
    </row>
    <row r="426" spans="1:12" x14ac:dyDescent="0.15">
      <c r="A426" s="3" t="s">
        <v>13</v>
      </c>
      <c r="B426" s="3">
        <v>44286</v>
      </c>
      <c r="C426" s="5">
        <v>421</v>
      </c>
      <c r="D426" s="2">
        <f t="shared" si="6"/>
        <v>7</v>
      </c>
      <c r="E426" s="2" t="str">
        <f>_xlfn.XLOOKUP(VolumeByClient[[#This Row],[CLID]],GEOByClient[Mid],GEOByClient[GEOID])</f>
        <v>GEO1002</v>
      </c>
      <c r="F426" s="2" t="str">
        <f>INDEX(GEOByClient[GEOID],MATCH(VolumeByClient[[#This Row],[CLID]],GEOByClient[Right],0))</f>
        <v>GEO1002</v>
      </c>
      <c r="G426" s="2" t="str">
        <f>VLOOKUP(VolumeByClient[[#This Row],[Index Match Region ID]],GEONames[GEOID]:GEONames[GEONAME],2,FALSE)</f>
        <v>APAC</v>
      </c>
      <c r="H426" s="2" t="str">
        <f>"Q"&amp;ROUNDUP(MONTH(VolumeByClient[[#This Row],[Date]])/3,0)&amp;" "&amp;YEAR(VolumeByClient[[#This Row],[Date]])</f>
        <v>Q1 2021</v>
      </c>
      <c r="I426" s="2" t="str">
        <f>VLOOKUP(VolumeByClient[[#This Row],[Date]],QuarterDates[],3,TRUE)</f>
        <v>Q1 2021</v>
      </c>
      <c r="J426" s="2" t="str">
        <f>VLOOKUP(VolumeByClient[[#This Row],[Date]],QuarterDates[],6,TRUE)</f>
        <v>2021 Q1</v>
      </c>
      <c r="K426" s="2" t="str">
        <f>_xlfn.XLOOKUP(VolumeByClient[[#This Row],[Year and Quarter]],QuarterDates[Year/Quarter],QuarterDates[Quarter2])</f>
        <v>Q1</v>
      </c>
      <c r="L426" s="2">
        <f>_xlfn.XLOOKUP(VolumeByClient[[#This Row],[Year and Quarter]],QuarterDates[Year/Quarter],QuarterDates[Year])</f>
        <v>2021</v>
      </c>
    </row>
    <row r="427" spans="1:12" x14ac:dyDescent="0.15">
      <c r="A427" s="3" t="s">
        <v>13</v>
      </c>
      <c r="B427" s="3">
        <v>44255</v>
      </c>
      <c r="C427" s="5">
        <v>456</v>
      </c>
      <c r="D427" s="2">
        <f t="shared" si="6"/>
        <v>7</v>
      </c>
      <c r="E427" s="2" t="str">
        <f>_xlfn.XLOOKUP(VolumeByClient[[#This Row],[CLID]],GEOByClient[Mid],GEOByClient[GEOID])</f>
        <v>GEO1002</v>
      </c>
      <c r="F427" s="2" t="str">
        <f>INDEX(GEOByClient[GEOID],MATCH(VolumeByClient[[#This Row],[CLID]],GEOByClient[Right],0))</f>
        <v>GEO1002</v>
      </c>
      <c r="G427" s="2" t="str">
        <f>VLOOKUP(VolumeByClient[[#This Row],[Index Match Region ID]],GEONames[GEOID]:GEONames[GEONAME],2,FALSE)</f>
        <v>APAC</v>
      </c>
      <c r="H427" s="2" t="str">
        <f>"Q"&amp;ROUNDUP(MONTH(VolumeByClient[[#This Row],[Date]])/3,0)&amp;" "&amp;YEAR(VolumeByClient[[#This Row],[Date]])</f>
        <v>Q1 2021</v>
      </c>
      <c r="I427" s="2" t="str">
        <f>VLOOKUP(VolumeByClient[[#This Row],[Date]],QuarterDates[],3,TRUE)</f>
        <v>Q1 2021</v>
      </c>
      <c r="J427" s="2" t="str">
        <f>VLOOKUP(VolumeByClient[[#This Row],[Date]],QuarterDates[],6,TRUE)</f>
        <v>2021 Q1</v>
      </c>
      <c r="K427" s="2" t="str">
        <f>_xlfn.XLOOKUP(VolumeByClient[[#This Row],[Year and Quarter]],QuarterDates[Year/Quarter],QuarterDates[Quarter2])</f>
        <v>Q1</v>
      </c>
      <c r="L427" s="2">
        <f>_xlfn.XLOOKUP(VolumeByClient[[#This Row],[Year and Quarter]],QuarterDates[Year/Quarter],QuarterDates[Year])</f>
        <v>2021</v>
      </c>
    </row>
    <row r="428" spans="1:12" x14ac:dyDescent="0.15">
      <c r="A428" s="3" t="s">
        <v>13</v>
      </c>
      <c r="B428" s="3">
        <v>44227</v>
      </c>
      <c r="C428" s="5">
        <v>316</v>
      </c>
      <c r="D428" s="2">
        <f t="shared" si="6"/>
        <v>7</v>
      </c>
      <c r="E428" s="2" t="str">
        <f>_xlfn.XLOOKUP(VolumeByClient[[#This Row],[CLID]],GEOByClient[Mid],GEOByClient[GEOID])</f>
        <v>GEO1002</v>
      </c>
      <c r="F428" s="2" t="str">
        <f>INDEX(GEOByClient[GEOID],MATCH(VolumeByClient[[#This Row],[CLID]],GEOByClient[Right],0))</f>
        <v>GEO1002</v>
      </c>
      <c r="G428" s="2" t="str">
        <f>VLOOKUP(VolumeByClient[[#This Row],[Index Match Region ID]],GEONames[GEOID]:GEONames[GEONAME],2,FALSE)</f>
        <v>APAC</v>
      </c>
      <c r="H428" s="2" t="str">
        <f>"Q"&amp;ROUNDUP(MONTH(VolumeByClient[[#This Row],[Date]])/3,0)&amp;" "&amp;YEAR(VolumeByClient[[#This Row],[Date]])</f>
        <v>Q1 2021</v>
      </c>
      <c r="I428" s="2" t="str">
        <f>VLOOKUP(VolumeByClient[[#This Row],[Date]],QuarterDates[],3,TRUE)</f>
        <v>Q1 2021</v>
      </c>
      <c r="J428" s="2" t="str">
        <f>VLOOKUP(VolumeByClient[[#This Row],[Date]],QuarterDates[],6,TRUE)</f>
        <v>2021 Q1</v>
      </c>
      <c r="K428" s="2" t="str">
        <f>_xlfn.XLOOKUP(VolumeByClient[[#This Row],[Year and Quarter]],QuarterDates[Year/Quarter],QuarterDates[Quarter2])</f>
        <v>Q1</v>
      </c>
      <c r="L428" s="2">
        <f>_xlfn.XLOOKUP(VolumeByClient[[#This Row],[Year and Quarter]],QuarterDates[Year/Quarter],QuarterDates[Year])</f>
        <v>2021</v>
      </c>
    </row>
    <row r="429" spans="1:12" x14ac:dyDescent="0.15">
      <c r="A429" s="3" t="s">
        <v>48</v>
      </c>
      <c r="B429" s="3">
        <v>43861</v>
      </c>
      <c r="C429" s="5">
        <v>1488</v>
      </c>
      <c r="D429" s="2">
        <f t="shared" si="6"/>
        <v>7</v>
      </c>
      <c r="E429" s="2" t="str">
        <f>_xlfn.XLOOKUP(VolumeByClient[[#This Row],[CLID]],GEOByClient[Mid],GEOByClient[GEOID])</f>
        <v>GEO1001</v>
      </c>
      <c r="F429" s="2" t="str">
        <f>INDEX(GEOByClient[GEOID],MATCH(VolumeByClient[[#This Row],[CLID]],GEOByClient[Right],0))</f>
        <v>GEO1001</v>
      </c>
      <c r="G429" s="2" t="str">
        <f>VLOOKUP(VolumeByClient[[#This Row],[Index Match Region ID]],GEONames[GEOID]:GEONames[GEONAME],2,FALSE)</f>
        <v>NAM</v>
      </c>
      <c r="H429" s="2" t="str">
        <f>"Q"&amp;ROUNDUP(MONTH(VolumeByClient[[#This Row],[Date]])/3,0)&amp;" "&amp;YEAR(VolumeByClient[[#This Row],[Date]])</f>
        <v>Q1 2020</v>
      </c>
      <c r="I429" s="2" t="str">
        <f>VLOOKUP(VolumeByClient[[#This Row],[Date]],QuarterDates[],3,TRUE)</f>
        <v>Q1 2020</v>
      </c>
      <c r="J429" s="2" t="str">
        <f>VLOOKUP(VolumeByClient[[#This Row],[Date]],QuarterDates[],6,TRUE)</f>
        <v>2020 Q1</v>
      </c>
      <c r="K429" s="2" t="str">
        <f>_xlfn.XLOOKUP(VolumeByClient[[#This Row],[Year and Quarter]],QuarterDates[Year/Quarter],QuarterDates[Quarter2])</f>
        <v>Q1</v>
      </c>
      <c r="L429" s="2">
        <f>_xlfn.XLOOKUP(VolumeByClient[[#This Row],[Year and Quarter]],QuarterDates[Year/Quarter],QuarterDates[Year])</f>
        <v>2020</v>
      </c>
    </row>
    <row r="430" spans="1:12" x14ac:dyDescent="0.15">
      <c r="A430" s="3" t="s">
        <v>48</v>
      </c>
      <c r="B430" s="3">
        <v>43890</v>
      </c>
      <c r="C430" s="5">
        <v>1674</v>
      </c>
      <c r="D430" s="2">
        <f t="shared" si="6"/>
        <v>7</v>
      </c>
      <c r="E430" s="2" t="str">
        <f>_xlfn.XLOOKUP(VolumeByClient[[#This Row],[CLID]],GEOByClient[Mid],GEOByClient[GEOID])</f>
        <v>GEO1001</v>
      </c>
      <c r="F430" s="2" t="str">
        <f>INDEX(GEOByClient[GEOID],MATCH(VolumeByClient[[#This Row],[CLID]],GEOByClient[Right],0))</f>
        <v>GEO1001</v>
      </c>
      <c r="G430" s="2" t="str">
        <f>VLOOKUP(VolumeByClient[[#This Row],[Index Match Region ID]],GEONames[GEOID]:GEONames[GEONAME],2,FALSE)</f>
        <v>NAM</v>
      </c>
      <c r="H430" s="2" t="str">
        <f>"Q"&amp;ROUNDUP(MONTH(VolumeByClient[[#This Row],[Date]])/3,0)&amp;" "&amp;YEAR(VolumeByClient[[#This Row],[Date]])</f>
        <v>Q1 2020</v>
      </c>
      <c r="I430" s="2" t="str">
        <f>VLOOKUP(VolumeByClient[[#This Row],[Date]],QuarterDates[],3,TRUE)</f>
        <v>Q1 2020</v>
      </c>
      <c r="J430" s="2" t="str">
        <f>VLOOKUP(VolumeByClient[[#This Row],[Date]],QuarterDates[],6,TRUE)</f>
        <v>2020 Q1</v>
      </c>
      <c r="K430" s="2" t="str">
        <f>_xlfn.XLOOKUP(VolumeByClient[[#This Row],[Year and Quarter]],QuarterDates[Year/Quarter],QuarterDates[Quarter2])</f>
        <v>Q1</v>
      </c>
      <c r="L430" s="2">
        <f>_xlfn.XLOOKUP(VolumeByClient[[#This Row],[Year and Quarter]],QuarterDates[Year/Quarter],QuarterDates[Year])</f>
        <v>2020</v>
      </c>
    </row>
    <row r="431" spans="1:12" x14ac:dyDescent="0.15">
      <c r="A431" s="3" t="s">
        <v>48</v>
      </c>
      <c r="B431" s="3">
        <v>43921</v>
      </c>
      <c r="C431" s="5">
        <v>1862</v>
      </c>
      <c r="D431" s="2">
        <f t="shared" si="6"/>
        <v>7</v>
      </c>
      <c r="E431" s="2" t="str">
        <f>_xlfn.XLOOKUP(VolumeByClient[[#This Row],[CLID]],GEOByClient[Mid],GEOByClient[GEOID])</f>
        <v>GEO1001</v>
      </c>
      <c r="F431" s="2" t="str">
        <f>INDEX(GEOByClient[GEOID],MATCH(VolumeByClient[[#This Row],[CLID]],GEOByClient[Right],0))</f>
        <v>GEO1001</v>
      </c>
      <c r="G431" s="2" t="str">
        <f>VLOOKUP(VolumeByClient[[#This Row],[Index Match Region ID]],GEONames[GEOID]:GEONames[GEONAME],2,FALSE)</f>
        <v>NAM</v>
      </c>
      <c r="H431" s="2" t="str">
        <f>"Q"&amp;ROUNDUP(MONTH(VolumeByClient[[#This Row],[Date]])/3,0)&amp;" "&amp;YEAR(VolumeByClient[[#This Row],[Date]])</f>
        <v>Q1 2020</v>
      </c>
      <c r="I431" s="2" t="str">
        <f>VLOOKUP(VolumeByClient[[#This Row],[Date]],QuarterDates[],3,TRUE)</f>
        <v>Q1 2020</v>
      </c>
      <c r="J431" s="2" t="str">
        <f>VLOOKUP(VolumeByClient[[#This Row],[Date]],QuarterDates[],6,TRUE)</f>
        <v>2020 Q1</v>
      </c>
      <c r="K431" s="2" t="str">
        <f>_xlfn.XLOOKUP(VolumeByClient[[#This Row],[Year and Quarter]],QuarterDates[Year/Quarter],QuarterDates[Quarter2])</f>
        <v>Q1</v>
      </c>
      <c r="L431" s="2">
        <f>_xlfn.XLOOKUP(VolumeByClient[[#This Row],[Year and Quarter]],QuarterDates[Year/Quarter],QuarterDates[Year])</f>
        <v>2020</v>
      </c>
    </row>
    <row r="432" spans="1:12" x14ac:dyDescent="0.15">
      <c r="A432" s="3" t="s">
        <v>48</v>
      </c>
      <c r="B432" s="3">
        <v>43951</v>
      </c>
      <c r="C432" s="5">
        <v>2231</v>
      </c>
      <c r="D432" s="2">
        <f t="shared" si="6"/>
        <v>7</v>
      </c>
      <c r="E432" s="2" t="str">
        <f>_xlfn.XLOOKUP(VolumeByClient[[#This Row],[CLID]],GEOByClient[Mid],GEOByClient[GEOID])</f>
        <v>GEO1001</v>
      </c>
      <c r="F432" s="2" t="str">
        <f>INDEX(GEOByClient[GEOID],MATCH(VolumeByClient[[#This Row],[CLID]],GEOByClient[Right],0))</f>
        <v>GEO1001</v>
      </c>
      <c r="G432" s="2" t="str">
        <f>VLOOKUP(VolumeByClient[[#This Row],[Index Match Region ID]],GEONames[GEOID]:GEONames[GEONAME],2,FALSE)</f>
        <v>NAM</v>
      </c>
      <c r="H432" s="2" t="str">
        <f>"Q"&amp;ROUNDUP(MONTH(VolumeByClient[[#This Row],[Date]])/3,0)&amp;" "&amp;YEAR(VolumeByClient[[#This Row],[Date]])</f>
        <v>Q2 2020</v>
      </c>
      <c r="I432" s="2" t="str">
        <f>VLOOKUP(VolumeByClient[[#This Row],[Date]],QuarterDates[],3,TRUE)</f>
        <v>Q2 2020</v>
      </c>
      <c r="J432" s="2" t="str">
        <f>VLOOKUP(VolumeByClient[[#This Row],[Date]],QuarterDates[],6,TRUE)</f>
        <v>2020 Q2</v>
      </c>
      <c r="K432" s="2" t="str">
        <f>_xlfn.XLOOKUP(VolumeByClient[[#This Row],[Year and Quarter]],QuarterDates[Year/Quarter],QuarterDates[Quarter2])</f>
        <v>Q2</v>
      </c>
      <c r="L432" s="2">
        <f>_xlfn.XLOOKUP(VolumeByClient[[#This Row],[Year and Quarter]],QuarterDates[Year/Quarter],QuarterDates[Year])</f>
        <v>2020</v>
      </c>
    </row>
    <row r="433" spans="1:12" x14ac:dyDescent="0.15">
      <c r="A433" s="3" t="s">
        <v>48</v>
      </c>
      <c r="B433" s="3">
        <v>43982</v>
      </c>
      <c r="C433" s="5">
        <v>2049</v>
      </c>
      <c r="D433" s="2">
        <f t="shared" si="6"/>
        <v>7</v>
      </c>
      <c r="E433" s="2" t="str">
        <f>_xlfn.XLOOKUP(VolumeByClient[[#This Row],[CLID]],GEOByClient[Mid],GEOByClient[GEOID])</f>
        <v>GEO1001</v>
      </c>
      <c r="F433" s="2" t="str">
        <f>INDEX(GEOByClient[GEOID],MATCH(VolumeByClient[[#This Row],[CLID]],GEOByClient[Right],0))</f>
        <v>GEO1001</v>
      </c>
      <c r="G433" s="2" t="str">
        <f>VLOOKUP(VolumeByClient[[#This Row],[Index Match Region ID]],GEONames[GEOID]:GEONames[GEONAME],2,FALSE)</f>
        <v>NAM</v>
      </c>
      <c r="H433" s="2" t="str">
        <f>"Q"&amp;ROUNDUP(MONTH(VolumeByClient[[#This Row],[Date]])/3,0)&amp;" "&amp;YEAR(VolumeByClient[[#This Row],[Date]])</f>
        <v>Q2 2020</v>
      </c>
      <c r="I433" s="2" t="str">
        <f>VLOOKUP(VolumeByClient[[#This Row],[Date]],QuarterDates[],3,TRUE)</f>
        <v>Q2 2020</v>
      </c>
      <c r="J433" s="2" t="str">
        <f>VLOOKUP(VolumeByClient[[#This Row],[Date]],QuarterDates[],6,TRUE)</f>
        <v>2020 Q2</v>
      </c>
      <c r="K433" s="2" t="str">
        <f>_xlfn.XLOOKUP(VolumeByClient[[#This Row],[Year and Quarter]],QuarterDates[Year/Quarter],QuarterDates[Quarter2])</f>
        <v>Q2</v>
      </c>
      <c r="L433" s="2">
        <f>_xlfn.XLOOKUP(VolumeByClient[[#This Row],[Year and Quarter]],QuarterDates[Year/Quarter],QuarterDates[Year])</f>
        <v>2020</v>
      </c>
    </row>
    <row r="434" spans="1:12" x14ac:dyDescent="0.15">
      <c r="A434" s="3" t="s">
        <v>48</v>
      </c>
      <c r="B434" s="3">
        <v>44012</v>
      </c>
      <c r="C434" s="5">
        <v>1489</v>
      </c>
      <c r="D434" s="2">
        <f t="shared" si="6"/>
        <v>7</v>
      </c>
      <c r="E434" s="2" t="str">
        <f>_xlfn.XLOOKUP(VolumeByClient[[#This Row],[CLID]],GEOByClient[Mid],GEOByClient[GEOID])</f>
        <v>GEO1001</v>
      </c>
      <c r="F434" s="2" t="str">
        <f>INDEX(GEOByClient[GEOID],MATCH(VolumeByClient[[#This Row],[CLID]],GEOByClient[Right],0))</f>
        <v>GEO1001</v>
      </c>
      <c r="G434" s="2" t="str">
        <f>VLOOKUP(VolumeByClient[[#This Row],[Index Match Region ID]],GEONames[GEOID]:GEONames[GEONAME],2,FALSE)</f>
        <v>NAM</v>
      </c>
      <c r="H434" s="2" t="str">
        <f>"Q"&amp;ROUNDUP(MONTH(VolumeByClient[[#This Row],[Date]])/3,0)&amp;" "&amp;YEAR(VolumeByClient[[#This Row],[Date]])</f>
        <v>Q2 2020</v>
      </c>
      <c r="I434" s="2" t="str">
        <f>VLOOKUP(VolumeByClient[[#This Row],[Date]],QuarterDates[],3,TRUE)</f>
        <v>Q2 2020</v>
      </c>
      <c r="J434" s="2" t="str">
        <f>VLOOKUP(VolumeByClient[[#This Row],[Date]],QuarterDates[],6,TRUE)</f>
        <v>2020 Q2</v>
      </c>
      <c r="K434" s="2" t="str">
        <f>_xlfn.XLOOKUP(VolumeByClient[[#This Row],[Year and Quarter]],QuarterDates[Year/Quarter],QuarterDates[Quarter2])</f>
        <v>Q2</v>
      </c>
      <c r="L434" s="2">
        <f>_xlfn.XLOOKUP(VolumeByClient[[#This Row],[Year and Quarter]],QuarterDates[Year/Quarter],QuarterDates[Year])</f>
        <v>2020</v>
      </c>
    </row>
    <row r="435" spans="1:12" x14ac:dyDescent="0.15">
      <c r="A435" s="3" t="s">
        <v>48</v>
      </c>
      <c r="B435" s="3">
        <v>44043</v>
      </c>
      <c r="C435" s="5">
        <v>1301</v>
      </c>
      <c r="D435" s="2">
        <f t="shared" si="6"/>
        <v>7</v>
      </c>
      <c r="E435" s="2" t="str">
        <f>_xlfn.XLOOKUP(VolumeByClient[[#This Row],[CLID]],GEOByClient[Mid],GEOByClient[GEOID])</f>
        <v>GEO1001</v>
      </c>
      <c r="F435" s="2" t="str">
        <f>INDEX(GEOByClient[GEOID],MATCH(VolumeByClient[[#This Row],[CLID]],GEOByClient[Right],0))</f>
        <v>GEO1001</v>
      </c>
      <c r="G435" s="2" t="str">
        <f>VLOOKUP(VolumeByClient[[#This Row],[Index Match Region ID]],GEONames[GEOID]:GEONames[GEONAME],2,FALSE)</f>
        <v>NAM</v>
      </c>
      <c r="H435" s="2" t="str">
        <f>"Q"&amp;ROUNDUP(MONTH(VolumeByClient[[#This Row],[Date]])/3,0)&amp;" "&amp;YEAR(VolumeByClient[[#This Row],[Date]])</f>
        <v>Q3 2020</v>
      </c>
      <c r="I435" s="2" t="str">
        <f>VLOOKUP(VolumeByClient[[#This Row],[Date]],QuarterDates[],3,TRUE)</f>
        <v>Q3 2020</v>
      </c>
      <c r="J435" s="2" t="str">
        <f>VLOOKUP(VolumeByClient[[#This Row],[Date]],QuarterDates[],6,TRUE)</f>
        <v>2020 Q3</v>
      </c>
      <c r="K435" s="2" t="str">
        <f>_xlfn.XLOOKUP(VolumeByClient[[#This Row],[Year and Quarter]],QuarterDates[Year/Quarter],QuarterDates[Quarter2])</f>
        <v>Q3</v>
      </c>
      <c r="L435" s="2">
        <f>_xlfn.XLOOKUP(VolumeByClient[[#This Row],[Year and Quarter]],QuarterDates[Year/Quarter],QuarterDates[Year])</f>
        <v>2020</v>
      </c>
    </row>
    <row r="436" spans="1:12" x14ac:dyDescent="0.15">
      <c r="A436" s="3" t="s">
        <v>48</v>
      </c>
      <c r="B436" s="3">
        <v>44074</v>
      </c>
      <c r="C436" s="5">
        <v>1118</v>
      </c>
      <c r="D436" s="2">
        <f t="shared" si="6"/>
        <v>7</v>
      </c>
      <c r="E436" s="2" t="str">
        <f>_xlfn.XLOOKUP(VolumeByClient[[#This Row],[CLID]],GEOByClient[Mid],GEOByClient[GEOID])</f>
        <v>GEO1001</v>
      </c>
      <c r="F436" s="2" t="str">
        <f>INDEX(GEOByClient[GEOID],MATCH(VolumeByClient[[#This Row],[CLID]],GEOByClient[Right],0))</f>
        <v>GEO1001</v>
      </c>
      <c r="G436" s="2" t="str">
        <f>VLOOKUP(VolumeByClient[[#This Row],[Index Match Region ID]],GEONames[GEOID]:GEONames[GEONAME],2,FALSE)</f>
        <v>NAM</v>
      </c>
      <c r="H436" s="2" t="str">
        <f>"Q"&amp;ROUNDUP(MONTH(VolumeByClient[[#This Row],[Date]])/3,0)&amp;" "&amp;YEAR(VolumeByClient[[#This Row],[Date]])</f>
        <v>Q3 2020</v>
      </c>
      <c r="I436" s="2" t="str">
        <f>VLOOKUP(VolumeByClient[[#This Row],[Date]],QuarterDates[],3,TRUE)</f>
        <v>Q3 2020</v>
      </c>
      <c r="J436" s="2" t="str">
        <f>VLOOKUP(VolumeByClient[[#This Row],[Date]],QuarterDates[],6,TRUE)</f>
        <v>2020 Q3</v>
      </c>
      <c r="K436" s="2" t="str">
        <f>_xlfn.XLOOKUP(VolumeByClient[[#This Row],[Year and Quarter]],QuarterDates[Year/Quarter],QuarterDates[Quarter2])</f>
        <v>Q3</v>
      </c>
      <c r="L436" s="2">
        <f>_xlfn.XLOOKUP(VolumeByClient[[#This Row],[Year and Quarter]],QuarterDates[Year/Quarter],QuarterDates[Year])</f>
        <v>2020</v>
      </c>
    </row>
    <row r="437" spans="1:12" x14ac:dyDescent="0.15">
      <c r="A437" s="3" t="s">
        <v>48</v>
      </c>
      <c r="B437" s="3">
        <v>44104</v>
      </c>
      <c r="C437" s="5">
        <v>1117</v>
      </c>
      <c r="D437" s="2">
        <f t="shared" si="6"/>
        <v>7</v>
      </c>
      <c r="E437" s="2" t="str">
        <f>_xlfn.XLOOKUP(VolumeByClient[[#This Row],[CLID]],GEOByClient[Mid],GEOByClient[GEOID])</f>
        <v>GEO1001</v>
      </c>
      <c r="F437" s="2" t="str">
        <f>INDEX(GEOByClient[GEOID],MATCH(VolumeByClient[[#This Row],[CLID]],GEOByClient[Right],0))</f>
        <v>GEO1001</v>
      </c>
      <c r="G437" s="2" t="str">
        <f>VLOOKUP(VolumeByClient[[#This Row],[Index Match Region ID]],GEONames[GEOID]:GEONames[GEONAME],2,FALSE)</f>
        <v>NAM</v>
      </c>
      <c r="H437" s="2" t="str">
        <f>"Q"&amp;ROUNDUP(MONTH(VolumeByClient[[#This Row],[Date]])/3,0)&amp;" "&amp;YEAR(VolumeByClient[[#This Row],[Date]])</f>
        <v>Q3 2020</v>
      </c>
      <c r="I437" s="2" t="str">
        <f>VLOOKUP(VolumeByClient[[#This Row],[Date]],QuarterDates[],3,TRUE)</f>
        <v>Q3 2020</v>
      </c>
      <c r="J437" s="2" t="str">
        <f>VLOOKUP(VolumeByClient[[#This Row],[Date]],QuarterDates[],6,TRUE)</f>
        <v>2020 Q3</v>
      </c>
      <c r="K437" s="2" t="str">
        <f>_xlfn.XLOOKUP(VolumeByClient[[#This Row],[Year and Quarter]],QuarterDates[Year/Quarter],QuarterDates[Quarter2])</f>
        <v>Q3</v>
      </c>
      <c r="L437" s="2">
        <f>_xlfn.XLOOKUP(VolumeByClient[[#This Row],[Year and Quarter]],QuarterDates[Year/Quarter],QuarterDates[Year])</f>
        <v>2020</v>
      </c>
    </row>
    <row r="438" spans="1:12" x14ac:dyDescent="0.15">
      <c r="A438" s="3" t="s">
        <v>48</v>
      </c>
      <c r="B438" s="3">
        <v>44135</v>
      </c>
      <c r="C438" s="5">
        <v>1301</v>
      </c>
      <c r="D438" s="2">
        <f t="shared" si="6"/>
        <v>7</v>
      </c>
      <c r="E438" s="2" t="str">
        <f>_xlfn.XLOOKUP(VolumeByClient[[#This Row],[CLID]],GEOByClient[Mid],GEOByClient[GEOID])</f>
        <v>GEO1001</v>
      </c>
      <c r="F438" s="2" t="str">
        <f>INDEX(GEOByClient[GEOID],MATCH(VolumeByClient[[#This Row],[CLID]],GEOByClient[Right],0))</f>
        <v>GEO1001</v>
      </c>
      <c r="G438" s="2" t="str">
        <f>VLOOKUP(VolumeByClient[[#This Row],[Index Match Region ID]],GEONames[GEOID]:GEONames[GEONAME],2,FALSE)</f>
        <v>NAM</v>
      </c>
      <c r="H438" s="2" t="str">
        <f>"Q"&amp;ROUNDUP(MONTH(VolumeByClient[[#This Row],[Date]])/3,0)&amp;" "&amp;YEAR(VolumeByClient[[#This Row],[Date]])</f>
        <v>Q4 2020</v>
      </c>
      <c r="I438" s="2" t="str">
        <f>VLOOKUP(VolumeByClient[[#This Row],[Date]],QuarterDates[],3,TRUE)</f>
        <v>Q4 2020</v>
      </c>
      <c r="J438" s="2" t="str">
        <f>VLOOKUP(VolumeByClient[[#This Row],[Date]],QuarterDates[],6,TRUE)</f>
        <v>2020 Q4</v>
      </c>
      <c r="K438" s="2" t="str">
        <f>_xlfn.XLOOKUP(VolumeByClient[[#This Row],[Year and Quarter]],QuarterDates[Year/Quarter],QuarterDates[Quarter2])</f>
        <v>Q4</v>
      </c>
      <c r="L438" s="2">
        <f>_xlfn.XLOOKUP(VolumeByClient[[#This Row],[Year and Quarter]],QuarterDates[Year/Quarter],QuarterDates[Year])</f>
        <v>2020</v>
      </c>
    </row>
    <row r="439" spans="1:12" x14ac:dyDescent="0.15">
      <c r="A439" s="3" t="s">
        <v>48</v>
      </c>
      <c r="B439" s="3">
        <v>44165</v>
      </c>
      <c r="C439" s="5">
        <v>1488</v>
      </c>
      <c r="D439" s="2">
        <f t="shared" si="6"/>
        <v>7</v>
      </c>
      <c r="E439" s="2" t="str">
        <f>_xlfn.XLOOKUP(VolumeByClient[[#This Row],[CLID]],GEOByClient[Mid],GEOByClient[GEOID])</f>
        <v>GEO1001</v>
      </c>
      <c r="F439" s="2" t="str">
        <f>INDEX(GEOByClient[GEOID],MATCH(VolumeByClient[[#This Row],[CLID]],GEOByClient[Right],0))</f>
        <v>GEO1001</v>
      </c>
      <c r="G439" s="2" t="str">
        <f>VLOOKUP(VolumeByClient[[#This Row],[Index Match Region ID]],GEONames[GEOID]:GEONames[GEONAME],2,FALSE)</f>
        <v>NAM</v>
      </c>
      <c r="H439" s="2" t="str">
        <f>"Q"&amp;ROUNDUP(MONTH(VolumeByClient[[#This Row],[Date]])/3,0)&amp;" "&amp;YEAR(VolumeByClient[[#This Row],[Date]])</f>
        <v>Q4 2020</v>
      </c>
      <c r="I439" s="2" t="str">
        <f>VLOOKUP(VolumeByClient[[#This Row],[Date]],QuarterDates[],3,TRUE)</f>
        <v>Q4 2020</v>
      </c>
      <c r="J439" s="2" t="str">
        <f>VLOOKUP(VolumeByClient[[#This Row],[Date]],QuarterDates[],6,TRUE)</f>
        <v>2020 Q4</v>
      </c>
      <c r="K439" s="2" t="str">
        <f>_xlfn.XLOOKUP(VolumeByClient[[#This Row],[Year and Quarter]],QuarterDates[Year/Quarter],QuarterDates[Quarter2])</f>
        <v>Q4</v>
      </c>
      <c r="L439" s="2">
        <f>_xlfn.XLOOKUP(VolumeByClient[[#This Row],[Year and Quarter]],QuarterDates[Year/Quarter],QuarterDates[Year])</f>
        <v>2020</v>
      </c>
    </row>
    <row r="440" spans="1:12" x14ac:dyDescent="0.15">
      <c r="A440" s="3" t="s">
        <v>48</v>
      </c>
      <c r="B440" s="3">
        <v>44196</v>
      </c>
      <c r="C440" s="5">
        <v>1489</v>
      </c>
      <c r="D440" s="2">
        <f t="shared" si="6"/>
        <v>7</v>
      </c>
      <c r="E440" s="2" t="str">
        <f>_xlfn.XLOOKUP(VolumeByClient[[#This Row],[CLID]],GEOByClient[Mid],GEOByClient[GEOID])</f>
        <v>GEO1001</v>
      </c>
      <c r="F440" s="2" t="str">
        <f>INDEX(GEOByClient[GEOID],MATCH(VolumeByClient[[#This Row],[CLID]],GEOByClient[Right],0))</f>
        <v>GEO1001</v>
      </c>
      <c r="G440" s="2" t="str">
        <f>VLOOKUP(VolumeByClient[[#This Row],[Index Match Region ID]],GEONames[GEOID]:GEONames[GEONAME],2,FALSE)</f>
        <v>NAM</v>
      </c>
      <c r="H440" s="2" t="str">
        <f>"Q"&amp;ROUNDUP(MONTH(VolumeByClient[[#This Row],[Date]])/3,0)&amp;" "&amp;YEAR(VolumeByClient[[#This Row],[Date]])</f>
        <v>Q4 2020</v>
      </c>
      <c r="I440" s="2" t="str">
        <f>VLOOKUP(VolumeByClient[[#This Row],[Date]],QuarterDates[],3,TRUE)</f>
        <v>Q4 2020</v>
      </c>
      <c r="J440" s="2" t="str">
        <f>VLOOKUP(VolumeByClient[[#This Row],[Date]],QuarterDates[],6,TRUE)</f>
        <v>2020 Q4</v>
      </c>
      <c r="K440" s="2" t="str">
        <f>_xlfn.XLOOKUP(VolumeByClient[[#This Row],[Year and Quarter]],QuarterDates[Year/Quarter],QuarterDates[Quarter2])</f>
        <v>Q4</v>
      </c>
      <c r="L440" s="2">
        <f>_xlfn.XLOOKUP(VolumeByClient[[#This Row],[Year and Quarter]],QuarterDates[Year/Quarter],QuarterDates[Year])</f>
        <v>2020</v>
      </c>
    </row>
    <row r="441" spans="1:12" x14ac:dyDescent="0.15">
      <c r="A441" s="3" t="s">
        <v>48</v>
      </c>
      <c r="B441" s="3">
        <v>44377</v>
      </c>
      <c r="C441" s="5">
        <v>1551</v>
      </c>
      <c r="D441" s="2">
        <f t="shared" si="6"/>
        <v>7</v>
      </c>
      <c r="E441" s="2" t="str">
        <f>_xlfn.XLOOKUP(VolumeByClient[[#This Row],[CLID]],GEOByClient[Mid],GEOByClient[GEOID])</f>
        <v>GEO1001</v>
      </c>
      <c r="F441" s="2" t="str">
        <f>INDEX(GEOByClient[GEOID],MATCH(VolumeByClient[[#This Row],[CLID]],GEOByClient[Right],0))</f>
        <v>GEO1001</v>
      </c>
      <c r="G441" s="2" t="str">
        <f>VLOOKUP(VolumeByClient[[#This Row],[Index Match Region ID]],GEONames[GEOID]:GEONames[GEONAME],2,FALSE)</f>
        <v>NAM</v>
      </c>
      <c r="H441" s="2" t="str">
        <f>"Q"&amp;ROUNDUP(MONTH(VolumeByClient[[#This Row],[Date]])/3,0)&amp;" "&amp;YEAR(VolumeByClient[[#This Row],[Date]])</f>
        <v>Q2 2021</v>
      </c>
      <c r="I441" s="2" t="str">
        <f>VLOOKUP(VolumeByClient[[#This Row],[Date]],QuarterDates[],3,TRUE)</f>
        <v>Q2 2021</v>
      </c>
      <c r="J441" s="2" t="str">
        <f>VLOOKUP(VolumeByClient[[#This Row],[Date]],QuarterDates[],6,TRUE)</f>
        <v>2021 Q2</v>
      </c>
      <c r="K441" s="2" t="str">
        <f>_xlfn.XLOOKUP(VolumeByClient[[#This Row],[Year and Quarter]],QuarterDates[Year/Quarter],QuarterDates[Quarter2])</f>
        <v>Q2</v>
      </c>
      <c r="L441" s="2">
        <f>_xlfn.XLOOKUP(VolumeByClient[[#This Row],[Year and Quarter]],QuarterDates[Year/Quarter],QuarterDates[Year])</f>
        <v>2021</v>
      </c>
    </row>
    <row r="442" spans="1:12" x14ac:dyDescent="0.15">
      <c r="A442" s="3" t="s">
        <v>48</v>
      </c>
      <c r="B442" s="3">
        <v>44347</v>
      </c>
      <c r="C442" s="5">
        <v>2067</v>
      </c>
      <c r="D442" s="2">
        <f t="shared" si="6"/>
        <v>7</v>
      </c>
      <c r="E442" s="2" t="str">
        <f>_xlfn.XLOOKUP(VolumeByClient[[#This Row],[CLID]],GEOByClient[Mid],GEOByClient[GEOID])</f>
        <v>GEO1001</v>
      </c>
      <c r="F442" s="2" t="str">
        <f>INDEX(GEOByClient[GEOID],MATCH(VolumeByClient[[#This Row],[CLID]],GEOByClient[Right],0))</f>
        <v>GEO1001</v>
      </c>
      <c r="G442" s="2" t="str">
        <f>VLOOKUP(VolumeByClient[[#This Row],[Index Match Region ID]],GEONames[GEOID]:GEONames[GEONAME],2,FALSE)</f>
        <v>NAM</v>
      </c>
      <c r="H442" s="2" t="str">
        <f>"Q"&amp;ROUNDUP(MONTH(VolumeByClient[[#This Row],[Date]])/3,0)&amp;" "&amp;YEAR(VolumeByClient[[#This Row],[Date]])</f>
        <v>Q2 2021</v>
      </c>
      <c r="I442" s="2" t="str">
        <f>VLOOKUP(VolumeByClient[[#This Row],[Date]],QuarterDates[],3,TRUE)</f>
        <v>Q2 2021</v>
      </c>
      <c r="J442" s="2" t="str">
        <f>VLOOKUP(VolumeByClient[[#This Row],[Date]],QuarterDates[],6,TRUE)</f>
        <v>2021 Q2</v>
      </c>
      <c r="K442" s="2" t="str">
        <f>_xlfn.XLOOKUP(VolumeByClient[[#This Row],[Year and Quarter]],QuarterDates[Year/Quarter],QuarterDates[Quarter2])</f>
        <v>Q2</v>
      </c>
      <c r="L442" s="2">
        <f>_xlfn.XLOOKUP(VolumeByClient[[#This Row],[Year and Quarter]],QuarterDates[Year/Quarter],QuarterDates[Year])</f>
        <v>2021</v>
      </c>
    </row>
    <row r="443" spans="1:12" x14ac:dyDescent="0.15">
      <c r="A443" s="3" t="s">
        <v>48</v>
      </c>
      <c r="B443" s="3">
        <v>44316</v>
      </c>
      <c r="C443" s="5">
        <v>2277</v>
      </c>
      <c r="D443" s="2">
        <f t="shared" si="6"/>
        <v>7</v>
      </c>
      <c r="E443" s="2" t="str">
        <f>_xlfn.XLOOKUP(VolumeByClient[[#This Row],[CLID]],GEOByClient[Mid],GEOByClient[GEOID])</f>
        <v>GEO1001</v>
      </c>
      <c r="F443" s="2" t="str">
        <f>INDEX(GEOByClient[GEOID],MATCH(VolumeByClient[[#This Row],[CLID]],GEOByClient[Right],0))</f>
        <v>GEO1001</v>
      </c>
      <c r="G443" s="2" t="str">
        <f>VLOOKUP(VolumeByClient[[#This Row],[Index Match Region ID]],GEONames[GEOID]:GEONames[GEONAME],2,FALSE)</f>
        <v>NAM</v>
      </c>
      <c r="H443" s="2" t="str">
        <f>"Q"&amp;ROUNDUP(MONTH(VolumeByClient[[#This Row],[Date]])/3,0)&amp;" "&amp;YEAR(VolumeByClient[[#This Row],[Date]])</f>
        <v>Q2 2021</v>
      </c>
      <c r="I443" s="2" t="str">
        <f>VLOOKUP(VolumeByClient[[#This Row],[Date]],QuarterDates[],3,TRUE)</f>
        <v>Q2 2021</v>
      </c>
      <c r="J443" s="2" t="str">
        <f>VLOOKUP(VolumeByClient[[#This Row],[Date]],QuarterDates[],6,TRUE)</f>
        <v>2021 Q2</v>
      </c>
      <c r="K443" s="2" t="str">
        <f>_xlfn.XLOOKUP(VolumeByClient[[#This Row],[Year and Quarter]],QuarterDates[Year/Quarter],QuarterDates[Quarter2])</f>
        <v>Q2</v>
      </c>
      <c r="L443" s="2">
        <f>_xlfn.XLOOKUP(VolumeByClient[[#This Row],[Year and Quarter]],QuarterDates[Year/Quarter],QuarterDates[Year])</f>
        <v>2021</v>
      </c>
    </row>
    <row r="444" spans="1:12" x14ac:dyDescent="0.15">
      <c r="A444" s="3" t="s">
        <v>48</v>
      </c>
      <c r="B444" s="3">
        <v>44286</v>
      </c>
      <c r="C444" s="5">
        <v>1854</v>
      </c>
      <c r="D444" s="2">
        <f t="shared" si="6"/>
        <v>7</v>
      </c>
      <c r="E444" s="2" t="str">
        <f>_xlfn.XLOOKUP(VolumeByClient[[#This Row],[CLID]],GEOByClient[Mid],GEOByClient[GEOID])</f>
        <v>GEO1001</v>
      </c>
      <c r="F444" s="2" t="str">
        <f>INDEX(GEOByClient[GEOID],MATCH(VolumeByClient[[#This Row],[CLID]],GEOByClient[Right],0))</f>
        <v>GEO1001</v>
      </c>
      <c r="G444" s="2" t="str">
        <f>VLOOKUP(VolumeByClient[[#This Row],[Index Match Region ID]],GEONames[GEOID]:GEONames[GEONAME],2,FALSE)</f>
        <v>NAM</v>
      </c>
      <c r="H444" s="2" t="str">
        <f>"Q"&amp;ROUNDUP(MONTH(VolumeByClient[[#This Row],[Date]])/3,0)&amp;" "&amp;YEAR(VolumeByClient[[#This Row],[Date]])</f>
        <v>Q1 2021</v>
      </c>
      <c r="I444" s="2" t="str">
        <f>VLOOKUP(VolumeByClient[[#This Row],[Date]],QuarterDates[],3,TRUE)</f>
        <v>Q1 2021</v>
      </c>
      <c r="J444" s="2" t="str">
        <f>VLOOKUP(VolumeByClient[[#This Row],[Date]],QuarterDates[],6,TRUE)</f>
        <v>2021 Q1</v>
      </c>
      <c r="K444" s="2" t="str">
        <f>_xlfn.XLOOKUP(VolumeByClient[[#This Row],[Year and Quarter]],QuarterDates[Year/Quarter],QuarterDates[Quarter2])</f>
        <v>Q1</v>
      </c>
      <c r="L444" s="2">
        <f>_xlfn.XLOOKUP(VolumeByClient[[#This Row],[Year and Quarter]],QuarterDates[Year/Quarter],QuarterDates[Year])</f>
        <v>2021</v>
      </c>
    </row>
    <row r="445" spans="1:12" x14ac:dyDescent="0.15">
      <c r="A445" s="3" t="s">
        <v>48</v>
      </c>
      <c r="B445" s="3">
        <v>44255</v>
      </c>
      <c r="C445" s="5">
        <v>1665</v>
      </c>
      <c r="D445" s="2">
        <f t="shared" si="6"/>
        <v>7</v>
      </c>
      <c r="E445" s="2" t="str">
        <f>_xlfn.XLOOKUP(VolumeByClient[[#This Row],[CLID]],GEOByClient[Mid],GEOByClient[GEOID])</f>
        <v>GEO1001</v>
      </c>
      <c r="F445" s="2" t="str">
        <f>INDEX(GEOByClient[GEOID],MATCH(VolumeByClient[[#This Row],[CLID]],GEOByClient[Right],0))</f>
        <v>GEO1001</v>
      </c>
      <c r="G445" s="2" t="str">
        <f>VLOOKUP(VolumeByClient[[#This Row],[Index Match Region ID]],GEONames[GEOID]:GEONames[GEONAME],2,FALSE)</f>
        <v>NAM</v>
      </c>
      <c r="H445" s="2" t="str">
        <f>"Q"&amp;ROUNDUP(MONTH(VolumeByClient[[#This Row],[Date]])/3,0)&amp;" "&amp;YEAR(VolumeByClient[[#This Row],[Date]])</f>
        <v>Q1 2021</v>
      </c>
      <c r="I445" s="2" t="str">
        <f>VLOOKUP(VolumeByClient[[#This Row],[Date]],QuarterDates[],3,TRUE)</f>
        <v>Q1 2021</v>
      </c>
      <c r="J445" s="2" t="str">
        <f>VLOOKUP(VolumeByClient[[#This Row],[Date]],QuarterDates[],6,TRUE)</f>
        <v>2021 Q1</v>
      </c>
      <c r="K445" s="2" t="str">
        <f>_xlfn.XLOOKUP(VolumeByClient[[#This Row],[Year and Quarter]],QuarterDates[Year/Quarter],QuarterDates[Quarter2])</f>
        <v>Q1</v>
      </c>
      <c r="L445" s="2">
        <f>_xlfn.XLOOKUP(VolumeByClient[[#This Row],[Year and Quarter]],QuarterDates[Year/Quarter],QuarterDates[Year])</f>
        <v>2021</v>
      </c>
    </row>
    <row r="446" spans="1:12" x14ac:dyDescent="0.15">
      <c r="A446" s="3" t="s">
        <v>48</v>
      </c>
      <c r="B446" s="3">
        <v>44227</v>
      </c>
      <c r="C446" s="5">
        <v>1516</v>
      </c>
      <c r="D446" s="2">
        <f t="shared" si="6"/>
        <v>7</v>
      </c>
      <c r="E446" s="2" t="str">
        <f>_xlfn.XLOOKUP(VolumeByClient[[#This Row],[CLID]],GEOByClient[Mid],GEOByClient[GEOID])</f>
        <v>GEO1001</v>
      </c>
      <c r="F446" s="2" t="str">
        <f>INDEX(GEOByClient[GEOID],MATCH(VolumeByClient[[#This Row],[CLID]],GEOByClient[Right],0))</f>
        <v>GEO1001</v>
      </c>
      <c r="G446" s="2" t="str">
        <f>VLOOKUP(VolumeByClient[[#This Row],[Index Match Region ID]],GEONames[GEOID]:GEONames[GEONAME],2,FALSE)</f>
        <v>NAM</v>
      </c>
      <c r="H446" s="2" t="str">
        <f>"Q"&amp;ROUNDUP(MONTH(VolumeByClient[[#This Row],[Date]])/3,0)&amp;" "&amp;YEAR(VolumeByClient[[#This Row],[Date]])</f>
        <v>Q1 2021</v>
      </c>
      <c r="I446" s="2" t="str">
        <f>VLOOKUP(VolumeByClient[[#This Row],[Date]],QuarterDates[],3,TRUE)</f>
        <v>Q1 2021</v>
      </c>
      <c r="J446" s="2" t="str">
        <f>VLOOKUP(VolumeByClient[[#This Row],[Date]],QuarterDates[],6,TRUE)</f>
        <v>2021 Q1</v>
      </c>
      <c r="K446" s="2" t="str">
        <f>_xlfn.XLOOKUP(VolumeByClient[[#This Row],[Year and Quarter]],QuarterDates[Year/Quarter],QuarterDates[Quarter2])</f>
        <v>Q1</v>
      </c>
      <c r="L446" s="2">
        <f>_xlfn.XLOOKUP(VolumeByClient[[#This Row],[Year and Quarter]],QuarterDates[Year/Quarter],QuarterDates[Year])</f>
        <v>2021</v>
      </c>
    </row>
    <row r="447" spans="1:12" x14ac:dyDescent="0.15">
      <c r="A447" s="3" t="s">
        <v>24</v>
      </c>
      <c r="B447" s="3">
        <v>43861</v>
      </c>
      <c r="C447" s="5">
        <v>644</v>
      </c>
      <c r="D447" s="2">
        <f t="shared" si="6"/>
        <v>7</v>
      </c>
      <c r="E447" s="2" t="str">
        <f>_xlfn.XLOOKUP(VolumeByClient[[#This Row],[CLID]],GEOByClient[Mid],GEOByClient[GEOID])</f>
        <v>GEO1002</v>
      </c>
      <c r="F447" s="2" t="str">
        <f>INDEX(GEOByClient[GEOID],MATCH(VolumeByClient[[#This Row],[CLID]],GEOByClient[Right],0))</f>
        <v>GEO1002</v>
      </c>
      <c r="G447" s="2" t="str">
        <f>VLOOKUP(VolumeByClient[[#This Row],[Index Match Region ID]],GEONames[GEOID]:GEONames[GEONAME],2,FALSE)</f>
        <v>APAC</v>
      </c>
      <c r="H447" s="2" t="str">
        <f>"Q"&amp;ROUNDUP(MONTH(VolumeByClient[[#This Row],[Date]])/3,0)&amp;" "&amp;YEAR(VolumeByClient[[#This Row],[Date]])</f>
        <v>Q1 2020</v>
      </c>
      <c r="I447" s="2" t="str">
        <f>VLOOKUP(VolumeByClient[[#This Row],[Date]],QuarterDates[],3,TRUE)</f>
        <v>Q1 2020</v>
      </c>
      <c r="J447" s="2" t="str">
        <f>VLOOKUP(VolumeByClient[[#This Row],[Date]],QuarterDates[],6,TRUE)</f>
        <v>2020 Q1</v>
      </c>
      <c r="K447" s="2" t="str">
        <f>_xlfn.XLOOKUP(VolumeByClient[[#This Row],[Year and Quarter]],QuarterDates[Year/Quarter],QuarterDates[Quarter2])</f>
        <v>Q1</v>
      </c>
      <c r="L447" s="2">
        <f>_xlfn.XLOOKUP(VolumeByClient[[#This Row],[Year and Quarter]],QuarterDates[Year/Quarter],QuarterDates[Year])</f>
        <v>2020</v>
      </c>
    </row>
    <row r="448" spans="1:12" x14ac:dyDescent="0.15">
      <c r="A448" s="3" t="s">
        <v>24</v>
      </c>
      <c r="B448" s="3">
        <v>43890</v>
      </c>
      <c r="C448" s="5">
        <v>814</v>
      </c>
      <c r="D448" s="2">
        <f t="shared" si="6"/>
        <v>7</v>
      </c>
      <c r="E448" s="2" t="str">
        <f>_xlfn.XLOOKUP(VolumeByClient[[#This Row],[CLID]],GEOByClient[Mid],GEOByClient[GEOID])</f>
        <v>GEO1002</v>
      </c>
      <c r="F448" s="2" t="str">
        <f>INDEX(GEOByClient[GEOID],MATCH(VolumeByClient[[#This Row],[CLID]],GEOByClient[Right],0))</f>
        <v>GEO1002</v>
      </c>
      <c r="G448" s="2" t="str">
        <f>VLOOKUP(VolumeByClient[[#This Row],[Index Match Region ID]],GEONames[GEOID]:GEONames[GEONAME],2,FALSE)</f>
        <v>APAC</v>
      </c>
      <c r="H448" s="2" t="str">
        <f>"Q"&amp;ROUNDUP(MONTH(VolumeByClient[[#This Row],[Date]])/3,0)&amp;" "&amp;YEAR(VolumeByClient[[#This Row],[Date]])</f>
        <v>Q1 2020</v>
      </c>
      <c r="I448" s="2" t="str">
        <f>VLOOKUP(VolumeByClient[[#This Row],[Date]],QuarterDates[],3,TRUE)</f>
        <v>Q1 2020</v>
      </c>
      <c r="J448" s="2" t="str">
        <f>VLOOKUP(VolumeByClient[[#This Row],[Date]],QuarterDates[],6,TRUE)</f>
        <v>2020 Q1</v>
      </c>
      <c r="K448" s="2" t="str">
        <f>_xlfn.XLOOKUP(VolumeByClient[[#This Row],[Year and Quarter]],QuarterDates[Year/Quarter],QuarterDates[Quarter2])</f>
        <v>Q1</v>
      </c>
      <c r="L448" s="2">
        <f>_xlfn.XLOOKUP(VolumeByClient[[#This Row],[Year and Quarter]],QuarterDates[Year/Quarter],QuarterDates[Year])</f>
        <v>2020</v>
      </c>
    </row>
    <row r="449" spans="1:12" x14ac:dyDescent="0.15">
      <c r="A449" s="3" t="s">
        <v>24</v>
      </c>
      <c r="B449" s="3">
        <v>43921</v>
      </c>
      <c r="C449" s="5">
        <v>814</v>
      </c>
      <c r="D449" s="2">
        <f t="shared" si="6"/>
        <v>7</v>
      </c>
      <c r="E449" s="2" t="str">
        <f>_xlfn.XLOOKUP(VolumeByClient[[#This Row],[CLID]],GEOByClient[Mid],GEOByClient[GEOID])</f>
        <v>GEO1002</v>
      </c>
      <c r="F449" s="2" t="str">
        <f>INDEX(GEOByClient[GEOID],MATCH(VolumeByClient[[#This Row],[CLID]],GEOByClient[Right],0))</f>
        <v>GEO1002</v>
      </c>
      <c r="G449" s="2" t="str">
        <f>VLOOKUP(VolumeByClient[[#This Row],[Index Match Region ID]],GEONames[GEOID]:GEONames[GEONAME],2,FALSE)</f>
        <v>APAC</v>
      </c>
      <c r="H449" s="2" t="str">
        <f>"Q"&amp;ROUNDUP(MONTH(VolumeByClient[[#This Row],[Date]])/3,0)&amp;" "&amp;YEAR(VolumeByClient[[#This Row],[Date]])</f>
        <v>Q1 2020</v>
      </c>
      <c r="I449" s="2" t="str">
        <f>VLOOKUP(VolumeByClient[[#This Row],[Date]],QuarterDates[],3,TRUE)</f>
        <v>Q1 2020</v>
      </c>
      <c r="J449" s="2" t="str">
        <f>VLOOKUP(VolumeByClient[[#This Row],[Date]],QuarterDates[],6,TRUE)</f>
        <v>2020 Q1</v>
      </c>
      <c r="K449" s="2" t="str">
        <f>_xlfn.XLOOKUP(VolumeByClient[[#This Row],[Year and Quarter]],QuarterDates[Year/Quarter],QuarterDates[Quarter2])</f>
        <v>Q1</v>
      </c>
      <c r="L449" s="2">
        <f>_xlfn.XLOOKUP(VolumeByClient[[#This Row],[Year and Quarter]],QuarterDates[Year/Quarter],QuarterDates[Year])</f>
        <v>2020</v>
      </c>
    </row>
    <row r="450" spans="1:12" x14ac:dyDescent="0.15">
      <c r="A450" s="3" t="s">
        <v>24</v>
      </c>
      <c r="B450" s="3">
        <v>43951</v>
      </c>
      <c r="C450" s="5">
        <v>1068</v>
      </c>
      <c r="D450" s="2">
        <f t="shared" ref="D450:D513" si="7">LEN(A450)</f>
        <v>7</v>
      </c>
      <c r="E450" s="2" t="str">
        <f>_xlfn.XLOOKUP(VolumeByClient[[#This Row],[CLID]],GEOByClient[Mid],GEOByClient[GEOID])</f>
        <v>GEO1002</v>
      </c>
      <c r="F450" s="2" t="str">
        <f>INDEX(GEOByClient[GEOID],MATCH(VolumeByClient[[#This Row],[CLID]],GEOByClient[Right],0))</f>
        <v>GEO1002</v>
      </c>
      <c r="G450" s="2" t="str">
        <f>VLOOKUP(VolumeByClient[[#This Row],[Index Match Region ID]],GEONames[GEOID]:GEONames[GEONAME],2,FALSE)</f>
        <v>APAC</v>
      </c>
      <c r="H450" s="2" t="str">
        <f>"Q"&amp;ROUNDUP(MONTH(VolumeByClient[[#This Row],[Date]])/3,0)&amp;" "&amp;YEAR(VolumeByClient[[#This Row],[Date]])</f>
        <v>Q2 2020</v>
      </c>
      <c r="I450" s="2" t="str">
        <f>VLOOKUP(VolumeByClient[[#This Row],[Date]],QuarterDates[],3,TRUE)</f>
        <v>Q2 2020</v>
      </c>
      <c r="J450" s="2" t="str">
        <f>VLOOKUP(VolumeByClient[[#This Row],[Date]],QuarterDates[],6,TRUE)</f>
        <v>2020 Q2</v>
      </c>
      <c r="K450" s="2" t="str">
        <f>_xlfn.XLOOKUP(VolumeByClient[[#This Row],[Year and Quarter]],QuarterDates[Year/Quarter],QuarterDates[Quarter2])</f>
        <v>Q2</v>
      </c>
      <c r="L450" s="2">
        <f>_xlfn.XLOOKUP(VolumeByClient[[#This Row],[Year and Quarter]],QuarterDates[Year/Quarter],QuarterDates[Year])</f>
        <v>2020</v>
      </c>
    </row>
    <row r="451" spans="1:12" x14ac:dyDescent="0.15">
      <c r="A451" s="3" t="s">
        <v>24</v>
      </c>
      <c r="B451" s="3">
        <v>43982</v>
      </c>
      <c r="C451" s="5">
        <v>899</v>
      </c>
      <c r="D451" s="2">
        <f t="shared" si="7"/>
        <v>7</v>
      </c>
      <c r="E451" s="2" t="str">
        <f>_xlfn.XLOOKUP(VolumeByClient[[#This Row],[CLID]],GEOByClient[Mid],GEOByClient[GEOID])</f>
        <v>GEO1002</v>
      </c>
      <c r="F451" s="2" t="str">
        <f>INDEX(GEOByClient[GEOID],MATCH(VolumeByClient[[#This Row],[CLID]],GEOByClient[Right],0))</f>
        <v>GEO1002</v>
      </c>
      <c r="G451" s="2" t="str">
        <f>VLOOKUP(VolumeByClient[[#This Row],[Index Match Region ID]],GEONames[GEOID]:GEONames[GEONAME],2,FALSE)</f>
        <v>APAC</v>
      </c>
      <c r="H451" s="2" t="str">
        <f>"Q"&amp;ROUNDUP(MONTH(VolumeByClient[[#This Row],[Date]])/3,0)&amp;" "&amp;YEAR(VolumeByClient[[#This Row],[Date]])</f>
        <v>Q2 2020</v>
      </c>
      <c r="I451" s="2" t="str">
        <f>VLOOKUP(VolumeByClient[[#This Row],[Date]],QuarterDates[],3,TRUE)</f>
        <v>Q2 2020</v>
      </c>
      <c r="J451" s="2" t="str">
        <f>VLOOKUP(VolumeByClient[[#This Row],[Date]],QuarterDates[],6,TRUE)</f>
        <v>2020 Q2</v>
      </c>
      <c r="K451" s="2" t="str">
        <f>_xlfn.XLOOKUP(VolumeByClient[[#This Row],[Year and Quarter]],QuarterDates[Year/Quarter],QuarterDates[Quarter2])</f>
        <v>Q2</v>
      </c>
      <c r="L451" s="2">
        <f>_xlfn.XLOOKUP(VolumeByClient[[#This Row],[Year and Quarter]],QuarterDates[Year/Quarter],QuarterDates[Year])</f>
        <v>2020</v>
      </c>
    </row>
    <row r="452" spans="1:12" x14ac:dyDescent="0.15">
      <c r="A452" s="3" t="s">
        <v>24</v>
      </c>
      <c r="B452" s="3">
        <v>44012</v>
      </c>
      <c r="C452" s="5">
        <v>732</v>
      </c>
      <c r="D452" s="2">
        <f t="shared" si="7"/>
        <v>7</v>
      </c>
      <c r="E452" s="2" t="str">
        <f>_xlfn.XLOOKUP(VolumeByClient[[#This Row],[CLID]],GEOByClient[Mid],GEOByClient[GEOID])</f>
        <v>GEO1002</v>
      </c>
      <c r="F452" s="2" t="str">
        <f>INDEX(GEOByClient[GEOID],MATCH(VolumeByClient[[#This Row],[CLID]],GEOByClient[Right],0))</f>
        <v>GEO1002</v>
      </c>
      <c r="G452" s="2" t="str">
        <f>VLOOKUP(VolumeByClient[[#This Row],[Index Match Region ID]],GEONames[GEOID]:GEONames[GEONAME],2,FALSE)</f>
        <v>APAC</v>
      </c>
      <c r="H452" s="2" t="str">
        <f>"Q"&amp;ROUNDUP(MONTH(VolumeByClient[[#This Row],[Date]])/3,0)&amp;" "&amp;YEAR(VolumeByClient[[#This Row],[Date]])</f>
        <v>Q2 2020</v>
      </c>
      <c r="I452" s="2" t="str">
        <f>VLOOKUP(VolumeByClient[[#This Row],[Date]],QuarterDates[],3,TRUE)</f>
        <v>Q2 2020</v>
      </c>
      <c r="J452" s="2" t="str">
        <f>VLOOKUP(VolumeByClient[[#This Row],[Date]],QuarterDates[],6,TRUE)</f>
        <v>2020 Q2</v>
      </c>
      <c r="K452" s="2" t="str">
        <f>_xlfn.XLOOKUP(VolumeByClient[[#This Row],[Year and Quarter]],QuarterDates[Year/Quarter],QuarterDates[Quarter2])</f>
        <v>Q2</v>
      </c>
      <c r="L452" s="2">
        <f>_xlfn.XLOOKUP(VolumeByClient[[#This Row],[Year and Quarter]],QuarterDates[Year/Quarter],QuarterDates[Year])</f>
        <v>2020</v>
      </c>
    </row>
    <row r="453" spans="1:12" x14ac:dyDescent="0.15">
      <c r="A453" s="3" t="s">
        <v>24</v>
      </c>
      <c r="B453" s="3">
        <v>44043</v>
      </c>
      <c r="C453" s="5">
        <v>560</v>
      </c>
      <c r="D453" s="2">
        <f t="shared" si="7"/>
        <v>7</v>
      </c>
      <c r="E453" s="2" t="str">
        <f>_xlfn.XLOOKUP(VolumeByClient[[#This Row],[CLID]],GEOByClient[Mid],GEOByClient[GEOID])</f>
        <v>GEO1002</v>
      </c>
      <c r="F453" s="2" t="str">
        <f>INDEX(GEOByClient[GEOID],MATCH(VolumeByClient[[#This Row],[CLID]],GEOByClient[Right],0))</f>
        <v>GEO1002</v>
      </c>
      <c r="G453" s="2" t="str">
        <f>VLOOKUP(VolumeByClient[[#This Row],[Index Match Region ID]],GEONames[GEOID]:GEONames[GEONAME],2,FALSE)</f>
        <v>APAC</v>
      </c>
      <c r="H453" s="2" t="str">
        <f>"Q"&amp;ROUNDUP(MONTH(VolumeByClient[[#This Row],[Date]])/3,0)&amp;" "&amp;YEAR(VolumeByClient[[#This Row],[Date]])</f>
        <v>Q3 2020</v>
      </c>
      <c r="I453" s="2" t="str">
        <f>VLOOKUP(VolumeByClient[[#This Row],[Date]],QuarterDates[],3,TRUE)</f>
        <v>Q3 2020</v>
      </c>
      <c r="J453" s="2" t="str">
        <f>VLOOKUP(VolumeByClient[[#This Row],[Date]],QuarterDates[],6,TRUE)</f>
        <v>2020 Q3</v>
      </c>
      <c r="K453" s="2" t="str">
        <f>_xlfn.XLOOKUP(VolumeByClient[[#This Row],[Year and Quarter]],QuarterDates[Year/Quarter],QuarterDates[Quarter2])</f>
        <v>Q3</v>
      </c>
      <c r="L453" s="2">
        <f>_xlfn.XLOOKUP(VolumeByClient[[#This Row],[Year and Quarter]],QuarterDates[Year/Quarter],QuarterDates[Year])</f>
        <v>2020</v>
      </c>
    </row>
    <row r="454" spans="1:12" x14ac:dyDescent="0.15">
      <c r="A454" s="3" t="s">
        <v>24</v>
      </c>
      <c r="B454" s="3">
        <v>44074</v>
      </c>
      <c r="C454" s="5">
        <v>557</v>
      </c>
      <c r="D454" s="2">
        <f t="shared" si="7"/>
        <v>7</v>
      </c>
      <c r="E454" s="2" t="str">
        <f>_xlfn.XLOOKUP(VolumeByClient[[#This Row],[CLID]],GEOByClient[Mid],GEOByClient[GEOID])</f>
        <v>GEO1002</v>
      </c>
      <c r="F454" s="2" t="str">
        <f>INDEX(GEOByClient[GEOID],MATCH(VolumeByClient[[#This Row],[CLID]],GEOByClient[Right],0))</f>
        <v>GEO1002</v>
      </c>
      <c r="G454" s="2" t="str">
        <f>VLOOKUP(VolumeByClient[[#This Row],[Index Match Region ID]],GEONames[GEOID]:GEONames[GEONAME],2,FALSE)</f>
        <v>APAC</v>
      </c>
      <c r="H454" s="2" t="str">
        <f>"Q"&amp;ROUNDUP(MONTH(VolumeByClient[[#This Row],[Date]])/3,0)&amp;" "&amp;YEAR(VolumeByClient[[#This Row],[Date]])</f>
        <v>Q3 2020</v>
      </c>
      <c r="I454" s="2" t="str">
        <f>VLOOKUP(VolumeByClient[[#This Row],[Date]],QuarterDates[],3,TRUE)</f>
        <v>Q3 2020</v>
      </c>
      <c r="J454" s="2" t="str">
        <f>VLOOKUP(VolumeByClient[[#This Row],[Date]],QuarterDates[],6,TRUE)</f>
        <v>2020 Q3</v>
      </c>
      <c r="K454" s="2" t="str">
        <f>_xlfn.XLOOKUP(VolumeByClient[[#This Row],[Year and Quarter]],QuarterDates[Year/Quarter],QuarterDates[Quarter2])</f>
        <v>Q3</v>
      </c>
      <c r="L454" s="2">
        <f>_xlfn.XLOOKUP(VolumeByClient[[#This Row],[Year and Quarter]],QuarterDates[Year/Quarter],QuarterDates[Year])</f>
        <v>2020</v>
      </c>
    </row>
    <row r="455" spans="1:12" x14ac:dyDescent="0.15">
      <c r="A455" s="3" t="s">
        <v>24</v>
      </c>
      <c r="B455" s="3">
        <v>44104</v>
      </c>
      <c r="C455" s="5">
        <v>473</v>
      </c>
      <c r="D455" s="2">
        <f t="shared" si="7"/>
        <v>7</v>
      </c>
      <c r="E455" s="2" t="str">
        <f>_xlfn.XLOOKUP(VolumeByClient[[#This Row],[CLID]],GEOByClient[Mid],GEOByClient[GEOID])</f>
        <v>GEO1002</v>
      </c>
      <c r="F455" s="2" t="str">
        <f>INDEX(GEOByClient[GEOID],MATCH(VolumeByClient[[#This Row],[CLID]],GEOByClient[Right],0))</f>
        <v>GEO1002</v>
      </c>
      <c r="G455" s="2" t="str">
        <f>VLOOKUP(VolumeByClient[[#This Row],[Index Match Region ID]],GEONames[GEOID]:GEONames[GEONAME],2,FALSE)</f>
        <v>APAC</v>
      </c>
      <c r="H455" s="2" t="str">
        <f>"Q"&amp;ROUNDUP(MONTH(VolumeByClient[[#This Row],[Date]])/3,0)&amp;" "&amp;YEAR(VolumeByClient[[#This Row],[Date]])</f>
        <v>Q3 2020</v>
      </c>
      <c r="I455" s="2" t="str">
        <f>VLOOKUP(VolumeByClient[[#This Row],[Date]],QuarterDates[],3,TRUE)</f>
        <v>Q3 2020</v>
      </c>
      <c r="J455" s="2" t="str">
        <f>VLOOKUP(VolumeByClient[[#This Row],[Date]],QuarterDates[],6,TRUE)</f>
        <v>2020 Q3</v>
      </c>
      <c r="K455" s="2" t="str">
        <f>_xlfn.XLOOKUP(VolumeByClient[[#This Row],[Year and Quarter]],QuarterDates[Year/Quarter],QuarterDates[Quarter2])</f>
        <v>Q3</v>
      </c>
      <c r="L455" s="2">
        <f>_xlfn.XLOOKUP(VolumeByClient[[#This Row],[Year and Quarter]],QuarterDates[Year/Quarter],QuarterDates[Year])</f>
        <v>2020</v>
      </c>
    </row>
    <row r="456" spans="1:12" x14ac:dyDescent="0.15">
      <c r="A456" s="3" t="s">
        <v>24</v>
      </c>
      <c r="B456" s="3">
        <v>44135</v>
      </c>
      <c r="C456" s="5">
        <v>645</v>
      </c>
      <c r="D456" s="2">
        <f t="shared" si="7"/>
        <v>7</v>
      </c>
      <c r="E456" s="2" t="str">
        <f>_xlfn.XLOOKUP(VolumeByClient[[#This Row],[CLID]],GEOByClient[Mid],GEOByClient[GEOID])</f>
        <v>GEO1002</v>
      </c>
      <c r="F456" s="2" t="str">
        <f>INDEX(GEOByClient[GEOID],MATCH(VolumeByClient[[#This Row],[CLID]],GEOByClient[Right],0))</f>
        <v>GEO1002</v>
      </c>
      <c r="G456" s="2" t="str">
        <f>VLOOKUP(VolumeByClient[[#This Row],[Index Match Region ID]],GEONames[GEOID]:GEONames[GEONAME],2,FALSE)</f>
        <v>APAC</v>
      </c>
      <c r="H456" s="2" t="str">
        <f>"Q"&amp;ROUNDUP(MONTH(VolumeByClient[[#This Row],[Date]])/3,0)&amp;" "&amp;YEAR(VolumeByClient[[#This Row],[Date]])</f>
        <v>Q4 2020</v>
      </c>
      <c r="I456" s="2" t="str">
        <f>VLOOKUP(VolumeByClient[[#This Row],[Date]],QuarterDates[],3,TRUE)</f>
        <v>Q4 2020</v>
      </c>
      <c r="J456" s="2" t="str">
        <f>VLOOKUP(VolumeByClient[[#This Row],[Date]],QuarterDates[],6,TRUE)</f>
        <v>2020 Q4</v>
      </c>
      <c r="K456" s="2" t="str">
        <f>_xlfn.XLOOKUP(VolumeByClient[[#This Row],[Year and Quarter]],QuarterDates[Year/Quarter],QuarterDates[Quarter2])</f>
        <v>Q4</v>
      </c>
      <c r="L456" s="2">
        <f>_xlfn.XLOOKUP(VolumeByClient[[#This Row],[Year and Quarter]],QuarterDates[Year/Quarter],QuarterDates[Year])</f>
        <v>2020</v>
      </c>
    </row>
    <row r="457" spans="1:12" x14ac:dyDescent="0.15">
      <c r="A457" s="3" t="s">
        <v>24</v>
      </c>
      <c r="B457" s="3">
        <v>44165</v>
      </c>
      <c r="C457" s="5">
        <v>643</v>
      </c>
      <c r="D457" s="2">
        <f t="shared" si="7"/>
        <v>7</v>
      </c>
      <c r="E457" s="2" t="str">
        <f>_xlfn.XLOOKUP(VolumeByClient[[#This Row],[CLID]],GEOByClient[Mid],GEOByClient[GEOID])</f>
        <v>GEO1002</v>
      </c>
      <c r="F457" s="2" t="str">
        <f>INDEX(GEOByClient[GEOID],MATCH(VolumeByClient[[#This Row],[CLID]],GEOByClient[Right],0))</f>
        <v>GEO1002</v>
      </c>
      <c r="G457" s="2" t="str">
        <f>VLOOKUP(VolumeByClient[[#This Row],[Index Match Region ID]],GEONames[GEOID]:GEONames[GEONAME],2,FALSE)</f>
        <v>APAC</v>
      </c>
      <c r="H457" s="2" t="str">
        <f>"Q"&amp;ROUNDUP(MONTH(VolumeByClient[[#This Row],[Date]])/3,0)&amp;" "&amp;YEAR(VolumeByClient[[#This Row],[Date]])</f>
        <v>Q4 2020</v>
      </c>
      <c r="I457" s="2" t="str">
        <f>VLOOKUP(VolumeByClient[[#This Row],[Date]],QuarterDates[],3,TRUE)</f>
        <v>Q4 2020</v>
      </c>
      <c r="J457" s="2" t="str">
        <f>VLOOKUP(VolumeByClient[[#This Row],[Date]],QuarterDates[],6,TRUE)</f>
        <v>2020 Q4</v>
      </c>
      <c r="K457" s="2" t="str">
        <f>_xlfn.XLOOKUP(VolumeByClient[[#This Row],[Year and Quarter]],QuarterDates[Year/Quarter],QuarterDates[Quarter2])</f>
        <v>Q4</v>
      </c>
      <c r="L457" s="2">
        <f>_xlfn.XLOOKUP(VolumeByClient[[#This Row],[Year and Quarter]],QuarterDates[Year/Quarter],QuarterDates[Year])</f>
        <v>2020</v>
      </c>
    </row>
    <row r="458" spans="1:12" x14ac:dyDescent="0.15">
      <c r="A458" s="3" t="s">
        <v>24</v>
      </c>
      <c r="B458" s="3">
        <v>44196</v>
      </c>
      <c r="C458" s="5">
        <v>726</v>
      </c>
      <c r="D458" s="2">
        <f t="shared" si="7"/>
        <v>7</v>
      </c>
      <c r="E458" s="2" t="str">
        <f>_xlfn.XLOOKUP(VolumeByClient[[#This Row],[CLID]],GEOByClient[Mid],GEOByClient[GEOID])</f>
        <v>GEO1002</v>
      </c>
      <c r="F458" s="2" t="str">
        <f>INDEX(GEOByClient[GEOID],MATCH(VolumeByClient[[#This Row],[CLID]],GEOByClient[Right],0))</f>
        <v>GEO1002</v>
      </c>
      <c r="G458" s="2" t="str">
        <f>VLOOKUP(VolumeByClient[[#This Row],[Index Match Region ID]],GEONames[GEOID]:GEONames[GEONAME],2,FALSE)</f>
        <v>APAC</v>
      </c>
      <c r="H458" s="2" t="str">
        <f>"Q"&amp;ROUNDUP(MONTH(VolumeByClient[[#This Row],[Date]])/3,0)&amp;" "&amp;YEAR(VolumeByClient[[#This Row],[Date]])</f>
        <v>Q4 2020</v>
      </c>
      <c r="I458" s="2" t="str">
        <f>VLOOKUP(VolumeByClient[[#This Row],[Date]],QuarterDates[],3,TRUE)</f>
        <v>Q4 2020</v>
      </c>
      <c r="J458" s="2" t="str">
        <f>VLOOKUP(VolumeByClient[[#This Row],[Date]],QuarterDates[],6,TRUE)</f>
        <v>2020 Q4</v>
      </c>
      <c r="K458" s="2" t="str">
        <f>_xlfn.XLOOKUP(VolumeByClient[[#This Row],[Year and Quarter]],QuarterDates[Year/Quarter],QuarterDates[Quarter2])</f>
        <v>Q4</v>
      </c>
      <c r="L458" s="2">
        <f>_xlfn.XLOOKUP(VolumeByClient[[#This Row],[Year and Quarter]],QuarterDates[Year/Quarter],QuarterDates[Year])</f>
        <v>2020</v>
      </c>
    </row>
    <row r="459" spans="1:12" x14ac:dyDescent="0.15">
      <c r="A459" s="3" t="s">
        <v>24</v>
      </c>
      <c r="B459" s="3">
        <v>44377</v>
      </c>
      <c r="C459" s="5">
        <v>755</v>
      </c>
      <c r="D459" s="2">
        <f t="shared" si="7"/>
        <v>7</v>
      </c>
      <c r="E459" s="2" t="str">
        <f>_xlfn.XLOOKUP(VolumeByClient[[#This Row],[CLID]],GEOByClient[Mid],GEOByClient[GEOID])</f>
        <v>GEO1002</v>
      </c>
      <c r="F459" s="2" t="str">
        <f>INDEX(GEOByClient[GEOID],MATCH(VolumeByClient[[#This Row],[CLID]],GEOByClient[Right],0))</f>
        <v>GEO1002</v>
      </c>
      <c r="G459" s="2" t="str">
        <f>VLOOKUP(VolumeByClient[[#This Row],[Index Match Region ID]],GEONames[GEOID]:GEONames[GEONAME],2,FALSE)</f>
        <v>APAC</v>
      </c>
      <c r="H459" s="2" t="str">
        <f>"Q"&amp;ROUNDUP(MONTH(VolumeByClient[[#This Row],[Date]])/3,0)&amp;" "&amp;YEAR(VolumeByClient[[#This Row],[Date]])</f>
        <v>Q2 2021</v>
      </c>
      <c r="I459" s="2" t="str">
        <f>VLOOKUP(VolumeByClient[[#This Row],[Date]],QuarterDates[],3,TRUE)</f>
        <v>Q2 2021</v>
      </c>
      <c r="J459" s="2" t="str">
        <f>VLOOKUP(VolumeByClient[[#This Row],[Date]],QuarterDates[],6,TRUE)</f>
        <v>2021 Q2</v>
      </c>
      <c r="K459" s="2" t="str">
        <f>_xlfn.XLOOKUP(VolumeByClient[[#This Row],[Year and Quarter]],QuarterDates[Year/Quarter],QuarterDates[Quarter2])</f>
        <v>Q2</v>
      </c>
      <c r="L459" s="2">
        <f>_xlfn.XLOOKUP(VolumeByClient[[#This Row],[Year and Quarter]],QuarterDates[Year/Quarter],QuarterDates[Year])</f>
        <v>2021</v>
      </c>
    </row>
    <row r="460" spans="1:12" x14ac:dyDescent="0.15">
      <c r="A460" s="3" t="s">
        <v>24</v>
      </c>
      <c r="B460" s="3">
        <v>44347</v>
      </c>
      <c r="C460" s="5">
        <v>892</v>
      </c>
      <c r="D460" s="2">
        <f t="shared" si="7"/>
        <v>7</v>
      </c>
      <c r="E460" s="2" t="str">
        <f>_xlfn.XLOOKUP(VolumeByClient[[#This Row],[CLID]],GEOByClient[Mid],GEOByClient[GEOID])</f>
        <v>GEO1002</v>
      </c>
      <c r="F460" s="2" t="str">
        <f>INDEX(GEOByClient[GEOID],MATCH(VolumeByClient[[#This Row],[CLID]],GEOByClient[Right],0))</f>
        <v>GEO1002</v>
      </c>
      <c r="G460" s="2" t="str">
        <f>VLOOKUP(VolumeByClient[[#This Row],[Index Match Region ID]],GEONames[GEOID]:GEONames[GEONAME],2,FALSE)</f>
        <v>APAC</v>
      </c>
      <c r="H460" s="2" t="str">
        <f>"Q"&amp;ROUNDUP(MONTH(VolumeByClient[[#This Row],[Date]])/3,0)&amp;" "&amp;YEAR(VolumeByClient[[#This Row],[Date]])</f>
        <v>Q2 2021</v>
      </c>
      <c r="I460" s="2" t="str">
        <f>VLOOKUP(VolumeByClient[[#This Row],[Date]],QuarterDates[],3,TRUE)</f>
        <v>Q2 2021</v>
      </c>
      <c r="J460" s="2" t="str">
        <f>VLOOKUP(VolumeByClient[[#This Row],[Date]],QuarterDates[],6,TRUE)</f>
        <v>2021 Q2</v>
      </c>
      <c r="K460" s="2" t="str">
        <f>_xlfn.XLOOKUP(VolumeByClient[[#This Row],[Year and Quarter]],QuarterDates[Year/Quarter],QuarterDates[Quarter2])</f>
        <v>Q2</v>
      </c>
      <c r="L460" s="2">
        <f>_xlfn.XLOOKUP(VolumeByClient[[#This Row],[Year and Quarter]],QuarterDates[Year/Quarter],QuarterDates[Year])</f>
        <v>2021</v>
      </c>
    </row>
    <row r="461" spans="1:12" x14ac:dyDescent="0.15">
      <c r="A461" s="3" t="s">
        <v>24</v>
      </c>
      <c r="B461" s="3">
        <v>44316</v>
      </c>
      <c r="C461" s="5">
        <v>1125</v>
      </c>
      <c r="D461" s="2">
        <f t="shared" si="7"/>
        <v>7</v>
      </c>
      <c r="E461" s="2" t="str">
        <f>_xlfn.XLOOKUP(VolumeByClient[[#This Row],[CLID]],GEOByClient[Mid],GEOByClient[GEOID])</f>
        <v>GEO1002</v>
      </c>
      <c r="F461" s="2" t="str">
        <f>INDEX(GEOByClient[GEOID],MATCH(VolumeByClient[[#This Row],[CLID]],GEOByClient[Right],0))</f>
        <v>GEO1002</v>
      </c>
      <c r="G461" s="2" t="str">
        <f>VLOOKUP(VolumeByClient[[#This Row],[Index Match Region ID]],GEONames[GEOID]:GEONames[GEONAME],2,FALSE)</f>
        <v>APAC</v>
      </c>
      <c r="H461" s="2" t="str">
        <f>"Q"&amp;ROUNDUP(MONTH(VolumeByClient[[#This Row],[Date]])/3,0)&amp;" "&amp;YEAR(VolumeByClient[[#This Row],[Date]])</f>
        <v>Q2 2021</v>
      </c>
      <c r="I461" s="2" t="str">
        <f>VLOOKUP(VolumeByClient[[#This Row],[Date]],QuarterDates[],3,TRUE)</f>
        <v>Q2 2021</v>
      </c>
      <c r="J461" s="2" t="str">
        <f>VLOOKUP(VolumeByClient[[#This Row],[Date]],QuarterDates[],6,TRUE)</f>
        <v>2021 Q2</v>
      </c>
      <c r="K461" s="2" t="str">
        <f>_xlfn.XLOOKUP(VolumeByClient[[#This Row],[Year and Quarter]],QuarterDates[Year/Quarter],QuarterDates[Quarter2])</f>
        <v>Q2</v>
      </c>
      <c r="L461" s="2">
        <f>_xlfn.XLOOKUP(VolumeByClient[[#This Row],[Year and Quarter]],QuarterDates[Year/Quarter],QuarterDates[Year])</f>
        <v>2021</v>
      </c>
    </row>
    <row r="462" spans="1:12" x14ac:dyDescent="0.15">
      <c r="A462" s="3" t="s">
        <v>24</v>
      </c>
      <c r="B462" s="3">
        <v>44286</v>
      </c>
      <c r="C462" s="5">
        <v>828</v>
      </c>
      <c r="D462" s="2">
        <f t="shared" si="7"/>
        <v>7</v>
      </c>
      <c r="E462" s="2" t="str">
        <f>_xlfn.XLOOKUP(VolumeByClient[[#This Row],[CLID]],GEOByClient[Mid],GEOByClient[GEOID])</f>
        <v>GEO1002</v>
      </c>
      <c r="F462" s="2" t="str">
        <f>INDEX(GEOByClient[GEOID],MATCH(VolumeByClient[[#This Row],[CLID]],GEOByClient[Right],0))</f>
        <v>GEO1002</v>
      </c>
      <c r="G462" s="2" t="str">
        <f>VLOOKUP(VolumeByClient[[#This Row],[Index Match Region ID]],GEONames[GEOID]:GEONames[GEONAME],2,FALSE)</f>
        <v>APAC</v>
      </c>
      <c r="H462" s="2" t="str">
        <f>"Q"&amp;ROUNDUP(MONTH(VolumeByClient[[#This Row],[Date]])/3,0)&amp;" "&amp;YEAR(VolumeByClient[[#This Row],[Date]])</f>
        <v>Q1 2021</v>
      </c>
      <c r="I462" s="2" t="str">
        <f>VLOOKUP(VolumeByClient[[#This Row],[Date]],QuarterDates[],3,TRUE)</f>
        <v>Q1 2021</v>
      </c>
      <c r="J462" s="2" t="str">
        <f>VLOOKUP(VolumeByClient[[#This Row],[Date]],QuarterDates[],6,TRUE)</f>
        <v>2021 Q1</v>
      </c>
      <c r="K462" s="2" t="str">
        <f>_xlfn.XLOOKUP(VolumeByClient[[#This Row],[Year and Quarter]],QuarterDates[Year/Quarter],QuarterDates[Quarter2])</f>
        <v>Q1</v>
      </c>
      <c r="L462" s="2">
        <f>_xlfn.XLOOKUP(VolumeByClient[[#This Row],[Year and Quarter]],QuarterDates[Year/Quarter],QuarterDates[Year])</f>
        <v>2021</v>
      </c>
    </row>
    <row r="463" spans="1:12" x14ac:dyDescent="0.15">
      <c r="A463" s="3" t="s">
        <v>24</v>
      </c>
      <c r="B463" s="3">
        <v>44255</v>
      </c>
      <c r="C463" s="5">
        <v>855</v>
      </c>
      <c r="D463" s="2">
        <f t="shared" si="7"/>
        <v>7</v>
      </c>
      <c r="E463" s="2" t="str">
        <f>_xlfn.XLOOKUP(VolumeByClient[[#This Row],[CLID]],GEOByClient[Mid],GEOByClient[GEOID])</f>
        <v>GEO1002</v>
      </c>
      <c r="F463" s="2" t="str">
        <f>INDEX(GEOByClient[GEOID],MATCH(VolumeByClient[[#This Row],[CLID]],GEOByClient[Right],0))</f>
        <v>GEO1002</v>
      </c>
      <c r="G463" s="2" t="str">
        <f>VLOOKUP(VolumeByClient[[#This Row],[Index Match Region ID]],GEONames[GEOID]:GEONames[GEONAME],2,FALSE)</f>
        <v>APAC</v>
      </c>
      <c r="H463" s="2" t="str">
        <f>"Q"&amp;ROUNDUP(MONTH(VolumeByClient[[#This Row],[Date]])/3,0)&amp;" "&amp;YEAR(VolumeByClient[[#This Row],[Date]])</f>
        <v>Q1 2021</v>
      </c>
      <c r="I463" s="2" t="str">
        <f>VLOOKUP(VolumeByClient[[#This Row],[Date]],QuarterDates[],3,TRUE)</f>
        <v>Q1 2021</v>
      </c>
      <c r="J463" s="2" t="str">
        <f>VLOOKUP(VolumeByClient[[#This Row],[Date]],QuarterDates[],6,TRUE)</f>
        <v>2021 Q1</v>
      </c>
      <c r="K463" s="2" t="str">
        <f>_xlfn.XLOOKUP(VolumeByClient[[#This Row],[Year and Quarter]],QuarterDates[Year/Quarter],QuarterDates[Quarter2])</f>
        <v>Q1</v>
      </c>
      <c r="L463" s="2">
        <f>_xlfn.XLOOKUP(VolumeByClient[[#This Row],[Year and Quarter]],QuarterDates[Year/Quarter],QuarterDates[Year])</f>
        <v>2021</v>
      </c>
    </row>
    <row r="464" spans="1:12" x14ac:dyDescent="0.15">
      <c r="A464" s="3" t="s">
        <v>24</v>
      </c>
      <c r="B464" s="3">
        <v>44227</v>
      </c>
      <c r="C464" s="5">
        <v>668</v>
      </c>
      <c r="D464" s="2">
        <f t="shared" si="7"/>
        <v>7</v>
      </c>
      <c r="E464" s="2" t="str">
        <f>_xlfn.XLOOKUP(VolumeByClient[[#This Row],[CLID]],GEOByClient[Mid],GEOByClient[GEOID])</f>
        <v>GEO1002</v>
      </c>
      <c r="F464" s="2" t="str">
        <f>INDEX(GEOByClient[GEOID],MATCH(VolumeByClient[[#This Row],[CLID]],GEOByClient[Right],0))</f>
        <v>GEO1002</v>
      </c>
      <c r="G464" s="2" t="str">
        <f>VLOOKUP(VolumeByClient[[#This Row],[Index Match Region ID]],GEONames[GEOID]:GEONames[GEONAME],2,FALSE)</f>
        <v>APAC</v>
      </c>
      <c r="H464" s="2" t="str">
        <f>"Q"&amp;ROUNDUP(MONTH(VolumeByClient[[#This Row],[Date]])/3,0)&amp;" "&amp;YEAR(VolumeByClient[[#This Row],[Date]])</f>
        <v>Q1 2021</v>
      </c>
      <c r="I464" s="2" t="str">
        <f>VLOOKUP(VolumeByClient[[#This Row],[Date]],QuarterDates[],3,TRUE)</f>
        <v>Q1 2021</v>
      </c>
      <c r="J464" s="2" t="str">
        <f>VLOOKUP(VolumeByClient[[#This Row],[Date]],QuarterDates[],6,TRUE)</f>
        <v>2021 Q1</v>
      </c>
      <c r="K464" s="2" t="str">
        <f>_xlfn.XLOOKUP(VolumeByClient[[#This Row],[Year and Quarter]],QuarterDates[Year/Quarter],QuarterDates[Quarter2])</f>
        <v>Q1</v>
      </c>
      <c r="L464" s="2">
        <f>_xlfn.XLOOKUP(VolumeByClient[[#This Row],[Year and Quarter]],QuarterDates[Year/Quarter],QuarterDates[Year])</f>
        <v>2021</v>
      </c>
    </row>
    <row r="465" spans="1:12" x14ac:dyDescent="0.15">
      <c r="A465" s="3" t="s">
        <v>52</v>
      </c>
      <c r="B465" s="3">
        <v>43861</v>
      </c>
      <c r="C465" s="5">
        <v>6731</v>
      </c>
      <c r="D465" s="2">
        <f t="shared" si="7"/>
        <v>7</v>
      </c>
      <c r="E465" s="2" t="str">
        <f>_xlfn.XLOOKUP(VolumeByClient[[#This Row],[CLID]],GEOByClient[Mid],GEOByClient[GEOID])</f>
        <v>GEO1001</v>
      </c>
      <c r="F465" s="2" t="str">
        <f>INDEX(GEOByClient[GEOID],MATCH(VolumeByClient[[#This Row],[CLID]],GEOByClient[Right],0))</f>
        <v>GEO1001</v>
      </c>
      <c r="G465" s="2" t="str">
        <f>VLOOKUP(VolumeByClient[[#This Row],[Index Match Region ID]],GEONames[GEOID]:GEONames[GEONAME],2,FALSE)</f>
        <v>NAM</v>
      </c>
      <c r="H465" s="2" t="str">
        <f>"Q"&amp;ROUNDUP(MONTH(VolumeByClient[[#This Row],[Date]])/3,0)&amp;" "&amp;YEAR(VolumeByClient[[#This Row],[Date]])</f>
        <v>Q1 2020</v>
      </c>
      <c r="I465" s="2" t="str">
        <f>VLOOKUP(VolumeByClient[[#This Row],[Date]],QuarterDates[],3,TRUE)</f>
        <v>Q1 2020</v>
      </c>
      <c r="J465" s="2" t="str">
        <f>VLOOKUP(VolumeByClient[[#This Row],[Date]],QuarterDates[],6,TRUE)</f>
        <v>2020 Q1</v>
      </c>
      <c r="K465" s="2" t="str">
        <f>_xlfn.XLOOKUP(VolumeByClient[[#This Row],[Year and Quarter]],QuarterDates[Year/Quarter],QuarterDates[Quarter2])</f>
        <v>Q1</v>
      </c>
      <c r="L465" s="2">
        <f>_xlfn.XLOOKUP(VolumeByClient[[#This Row],[Year and Quarter]],QuarterDates[Year/Quarter],QuarterDates[Year])</f>
        <v>2020</v>
      </c>
    </row>
    <row r="466" spans="1:12" x14ac:dyDescent="0.15">
      <c r="A466" s="3" t="s">
        <v>52</v>
      </c>
      <c r="B466" s="3">
        <v>43890</v>
      </c>
      <c r="C466" s="5">
        <v>5312</v>
      </c>
      <c r="D466" s="2">
        <f t="shared" si="7"/>
        <v>7</v>
      </c>
      <c r="E466" s="2" t="str">
        <f>_xlfn.XLOOKUP(VolumeByClient[[#This Row],[CLID]],GEOByClient[Mid],GEOByClient[GEOID])</f>
        <v>GEO1001</v>
      </c>
      <c r="F466" s="2" t="str">
        <f>INDEX(GEOByClient[GEOID],MATCH(VolumeByClient[[#This Row],[CLID]],GEOByClient[Right],0))</f>
        <v>GEO1001</v>
      </c>
      <c r="G466" s="2" t="str">
        <f>VLOOKUP(VolumeByClient[[#This Row],[Index Match Region ID]],GEONames[GEOID]:GEONames[GEONAME],2,FALSE)</f>
        <v>NAM</v>
      </c>
      <c r="H466" s="2" t="str">
        <f>"Q"&amp;ROUNDUP(MONTH(VolumeByClient[[#This Row],[Date]])/3,0)&amp;" "&amp;YEAR(VolumeByClient[[#This Row],[Date]])</f>
        <v>Q1 2020</v>
      </c>
      <c r="I466" s="2" t="str">
        <f>VLOOKUP(VolumeByClient[[#This Row],[Date]],QuarterDates[],3,TRUE)</f>
        <v>Q1 2020</v>
      </c>
      <c r="J466" s="2" t="str">
        <f>VLOOKUP(VolumeByClient[[#This Row],[Date]],QuarterDates[],6,TRUE)</f>
        <v>2020 Q1</v>
      </c>
      <c r="K466" s="2" t="str">
        <f>_xlfn.XLOOKUP(VolumeByClient[[#This Row],[Year and Quarter]],QuarterDates[Year/Quarter],QuarterDates[Quarter2])</f>
        <v>Q1</v>
      </c>
      <c r="L466" s="2">
        <f>_xlfn.XLOOKUP(VolumeByClient[[#This Row],[Year and Quarter]],QuarterDates[Year/Quarter],QuarterDates[Year])</f>
        <v>2020</v>
      </c>
    </row>
    <row r="467" spans="1:12" x14ac:dyDescent="0.15">
      <c r="A467" s="3" t="s">
        <v>52</v>
      </c>
      <c r="B467" s="3">
        <v>43921</v>
      </c>
      <c r="C467" s="5">
        <v>8146</v>
      </c>
      <c r="D467" s="2">
        <f t="shared" si="7"/>
        <v>7</v>
      </c>
      <c r="E467" s="2" t="str">
        <f>_xlfn.XLOOKUP(VolumeByClient[[#This Row],[CLID]],GEOByClient[Mid],GEOByClient[GEOID])</f>
        <v>GEO1001</v>
      </c>
      <c r="F467" s="2" t="str">
        <f>INDEX(GEOByClient[GEOID],MATCH(VolumeByClient[[#This Row],[CLID]],GEOByClient[Right],0))</f>
        <v>GEO1001</v>
      </c>
      <c r="G467" s="2" t="str">
        <f>VLOOKUP(VolumeByClient[[#This Row],[Index Match Region ID]],GEONames[GEOID]:GEONames[GEONAME],2,FALSE)</f>
        <v>NAM</v>
      </c>
      <c r="H467" s="2" t="str">
        <f>"Q"&amp;ROUNDUP(MONTH(VolumeByClient[[#This Row],[Date]])/3,0)&amp;" "&amp;YEAR(VolumeByClient[[#This Row],[Date]])</f>
        <v>Q1 2020</v>
      </c>
      <c r="I467" s="2" t="str">
        <f>VLOOKUP(VolumeByClient[[#This Row],[Date]],QuarterDates[],3,TRUE)</f>
        <v>Q1 2020</v>
      </c>
      <c r="J467" s="2" t="str">
        <f>VLOOKUP(VolumeByClient[[#This Row],[Date]],QuarterDates[],6,TRUE)</f>
        <v>2020 Q1</v>
      </c>
      <c r="K467" s="2" t="str">
        <f>_xlfn.XLOOKUP(VolumeByClient[[#This Row],[Year and Quarter]],QuarterDates[Year/Quarter],QuarterDates[Quarter2])</f>
        <v>Q1</v>
      </c>
      <c r="L467" s="2">
        <f>_xlfn.XLOOKUP(VolumeByClient[[#This Row],[Year and Quarter]],QuarterDates[Year/Quarter],QuarterDates[Year])</f>
        <v>2020</v>
      </c>
    </row>
    <row r="468" spans="1:12" x14ac:dyDescent="0.15">
      <c r="A468" s="3" t="s">
        <v>52</v>
      </c>
      <c r="B468" s="3">
        <v>43951</v>
      </c>
      <c r="C468" s="5">
        <v>7438</v>
      </c>
      <c r="D468" s="2">
        <f t="shared" si="7"/>
        <v>7</v>
      </c>
      <c r="E468" s="2" t="str">
        <f>_xlfn.XLOOKUP(VolumeByClient[[#This Row],[CLID]],GEOByClient[Mid],GEOByClient[GEOID])</f>
        <v>GEO1001</v>
      </c>
      <c r="F468" s="2" t="str">
        <f>INDEX(GEOByClient[GEOID],MATCH(VolumeByClient[[#This Row],[CLID]],GEOByClient[Right],0))</f>
        <v>GEO1001</v>
      </c>
      <c r="G468" s="2" t="str">
        <f>VLOOKUP(VolumeByClient[[#This Row],[Index Match Region ID]],GEONames[GEOID]:GEONames[GEONAME],2,FALSE)</f>
        <v>NAM</v>
      </c>
      <c r="H468" s="2" t="str">
        <f>"Q"&amp;ROUNDUP(MONTH(VolumeByClient[[#This Row],[Date]])/3,0)&amp;" "&amp;YEAR(VolumeByClient[[#This Row],[Date]])</f>
        <v>Q2 2020</v>
      </c>
      <c r="I468" s="2" t="str">
        <f>VLOOKUP(VolumeByClient[[#This Row],[Date]],QuarterDates[],3,TRUE)</f>
        <v>Q2 2020</v>
      </c>
      <c r="J468" s="2" t="str">
        <f>VLOOKUP(VolumeByClient[[#This Row],[Date]],QuarterDates[],6,TRUE)</f>
        <v>2020 Q2</v>
      </c>
      <c r="K468" s="2" t="str">
        <f>_xlfn.XLOOKUP(VolumeByClient[[#This Row],[Year and Quarter]],QuarterDates[Year/Quarter],QuarterDates[Quarter2])</f>
        <v>Q2</v>
      </c>
      <c r="L468" s="2">
        <f>_xlfn.XLOOKUP(VolumeByClient[[#This Row],[Year and Quarter]],QuarterDates[Year/Quarter],QuarterDates[Year])</f>
        <v>2020</v>
      </c>
    </row>
    <row r="469" spans="1:12" x14ac:dyDescent="0.15">
      <c r="A469" s="3" t="s">
        <v>52</v>
      </c>
      <c r="B469" s="3">
        <v>43982</v>
      </c>
      <c r="C469" s="5">
        <v>8850</v>
      </c>
      <c r="D469" s="2">
        <f t="shared" si="7"/>
        <v>7</v>
      </c>
      <c r="E469" s="2" t="str">
        <f>_xlfn.XLOOKUP(VolumeByClient[[#This Row],[CLID]],GEOByClient[Mid],GEOByClient[GEOID])</f>
        <v>GEO1001</v>
      </c>
      <c r="F469" s="2" t="str">
        <f>INDEX(GEOByClient[GEOID],MATCH(VolumeByClient[[#This Row],[CLID]],GEOByClient[Right],0))</f>
        <v>GEO1001</v>
      </c>
      <c r="G469" s="2" t="str">
        <f>VLOOKUP(VolumeByClient[[#This Row],[Index Match Region ID]],GEONames[GEOID]:GEONames[GEONAME],2,FALSE)</f>
        <v>NAM</v>
      </c>
      <c r="H469" s="2" t="str">
        <f>"Q"&amp;ROUNDUP(MONTH(VolumeByClient[[#This Row],[Date]])/3,0)&amp;" "&amp;YEAR(VolumeByClient[[#This Row],[Date]])</f>
        <v>Q2 2020</v>
      </c>
      <c r="I469" s="2" t="str">
        <f>VLOOKUP(VolumeByClient[[#This Row],[Date]],QuarterDates[],3,TRUE)</f>
        <v>Q2 2020</v>
      </c>
      <c r="J469" s="2" t="str">
        <f>VLOOKUP(VolumeByClient[[#This Row],[Date]],QuarterDates[],6,TRUE)</f>
        <v>2020 Q2</v>
      </c>
      <c r="K469" s="2" t="str">
        <f>_xlfn.XLOOKUP(VolumeByClient[[#This Row],[Year and Quarter]],QuarterDates[Year/Quarter],QuarterDates[Quarter2])</f>
        <v>Q2</v>
      </c>
      <c r="L469" s="2">
        <f>_xlfn.XLOOKUP(VolumeByClient[[#This Row],[Year and Quarter]],QuarterDates[Year/Quarter],QuarterDates[Year])</f>
        <v>2020</v>
      </c>
    </row>
    <row r="470" spans="1:12" x14ac:dyDescent="0.15">
      <c r="A470" s="3" t="s">
        <v>52</v>
      </c>
      <c r="B470" s="3">
        <v>44012</v>
      </c>
      <c r="C470" s="5">
        <v>4608</v>
      </c>
      <c r="D470" s="2">
        <f t="shared" si="7"/>
        <v>7</v>
      </c>
      <c r="E470" s="2" t="str">
        <f>_xlfn.XLOOKUP(VolumeByClient[[#This Row],[CLID]],GEOByClient[Mid],GEOByClient[GEOID])</f>
        <v>GEO1001</v>
      </c>
      <c r="F470" s="2" t="str">
        <f>INDEX(GEOByClient[GEOID],MATCH(VolumeByClient[[#This Row],[CLID]],GEOByClient[Right],0))</f>
        <v>GEO1001</v>
      </c>
      <c r="G470" s="2" t="str">
        <f>VLOOKUP(VolumeByClient[[#This Row],[Index Match Region ID]],GEONames[GEOID]:GEONames[GEONAME],2,FALSE)</f>
        <v>NAM</v>
      </c>
      <c r="H470" s="2" t="str">
        <f>"Q"&amp;ROUNDUP(MONTH(VolumeByClient[[#This Row],[Date]])/3,0)&amp;" "&amp;YEAR(VolumeByClient[[#This Row],[Date]])</f>
        <v>Q2 2020</v>
      </c>
      <c r="I470" s="2" t="str">
        <f>VLOOKUP(VolumeByClient[[#This Row],[Date]],QuarterDates[],3,TRUE)</f>
        <v>Q2 2020</v>
      </c>
      <c r="J470" s="2" t="str">
        <f>VLOOKUP(VolumeByClient[[#This Row],[Date]],QuarterDates[],6,TRUE)</f>
        <v>2020 Q2</v>
      </c>
      <c r="K470" s="2" t="str">
        <f>_xlfn.XLOOKUP(VolumeByClient[[#This Row],[Year and Quarter]],QuarterDates[Year/Quarter],QuarterDates[Quarter2])</f>
        <v>Q2</v>
      </c>
      <c r="L470" s="2">
        <f>_xlfn.XLOOKUP(VolumeByClient[[#This Row],[Year and Quarter]],QuarterDates[Year/Quarter],QuarterDates[Year])</f>
        <v>2020</v>
      </c>
    </row>
    <row r="471" spans="1:12" x14ac:dyDescent="0.15">
      <c r="A471" s="3" t="s">
        <v>52</v>
      </c>
      <c r="B471" s="3">
        <v>44043</v>
      </c>
      <c r="C471" s="5">
        <v>6024</v>
      </c>
      <c r="D471" s="2">
        <f t="shared" si="7"/>
        <v>7</v>
      </c>
      <c r="E471" s="2" t="str">
        <f>_xlfn.XLOOKUP(VolumeByClient[[#This Row],[CLID]],GEOByClient[Mid],GEOByClient[GEOID])</f>
        <v>GEO1001</v>
      </c>
      <c r="F471" s="2" t="str">
        <f>INDEX(GEOByClient[GEOID],MATCH(VolumeByClient[[#This Row],[CLID]],GEOByClient[Right],0))</f>
        <v>GEO1001</v>
      </c>
      <c r="G471" s="2" t="str">
        <f>VLOOKUP(VolumeByClient[[#This Row],[Index Match Region ID]],GEONames[GEOID]:GEONames[GEONAME],2,FALSE)</f>
        <v>NAM</v>
      </c>
      <c r="H471" s="2" t="str">
        <f>"Q"&amp;ROUNDUP(MONTH(VolumeByClient[[#This Row],[Date]])/3,0)&amp;" "&amp;YEAR(VolumeByClient[[#This Row],[Date]])</f>
        <v>Q3 2020</v>
      </c>
      <c r="I471" s="2" t="str">
        <f>VLOOKUP(VolumeByClient[[#This Row],[Date]],QuarterDates[],3,TRUE)</f>
        <v>Q3 2020</v>
      </c>
      <c r="J471" s="2" t="str">
        <f>VLOOKUP(VolumeByClient[[#This Row],[Date]],QuarterDates[],6,TRUE)</f>
        <v>2020 Q3</v>
      </c>
      <c r="K471" s="2" t="str">
        <f>_xlfn.XLOOKUP(VolumeByClient[[#This Row],[Year and Quarter]],QuarterDates[Year/Quarter],QuarterDates[Quarter2])</f>
        <v>Q3</v>
      </c>
      <c r="L471" s="2">
        <f>_xlfn.XLOOKUP(VolumeByClient[[#This Row],[Year and Quarter]],QuarterDates[Year/Quarter],QuarterDates[Year])</f>
        <v>2020</v>
      </c>
    </row>
    <row r="472" spans="1:12" x14ac:dyDescent="0.15">
      <c r="A472" s="3" t="s">
        <v>52</v>
      </c>
      <c r="B472" s="3">
        <v>44074</v>
      </c>
      <c r="C472" s="5">
        <v>3188</v>
      </c>
      <c r="D472" s="2">
        <f t="shared" si="7"/>
        <v>7</v>
      </c>
      <c r="E472" s="2" t="str">
        <f>_xlfn.XLOOKUP(VolumeByClient[[#This Row],[CLID]],GEOByClient[Mid],GEOByClient[GEOID])</f>
        <v>GEO1001</v>
      </c>
      <c r="F472" s="2" t="str">
        <f>INDEX(GEOByClient[GEOID],MATCH(VolumeByClient[[#This Row],[CLID]],GEOByClient[Right],0))</f>
        <v>GEO1001</v>
      </c>
      <c r="G472" s="2" t="str">
        <f>VLOOKUP(VolumeByClient[[#This Row],[Index Match Region ID]],GEONames[GEOID]:GEONames[GEONAME],2,FALSE)</f>
        <v>NAM</v>
      </c>
      <c r="H472" s="2" t="str">
        <f>"Q"&amp;ROUNDUP(MONTH(VolumeByClient[[#This Row],[Date]])/3,0)&amp;" "&amp;YEAR(VolumeByClient[[#This Row],[Date]])</f>
        <v>Q3 2020</v>
      </c>
      <c r="I472" s="2" t="str">
        <f>VLOOKUP(VolumeByClient[[#This Row],[Date]],QuarterDates[],3,TRUE)</f>
        <v>Q3 2020</v>
      </c>
      <c r="J472" s="2" t="str">
        <f>VLOOKUP(VolumeByClient[[#This Row],[Date]],QuarterDates[],6,TRUE)</f>
        <v>2020 Q3</v>
      </c>
      <c r="K472" s="2" t="str">
        <f>_xlfn.XLOOKUP(VolumeByClient[[#This Row],[Year and Quarter]],QuarterDates[Year/Quarter],QuarterDates[Quarter2])</f>
        <v>Q3</v>
      </c>
      <c r="L472" s="2">
        <f>_xlfn.XLOOKUP(VolumeByClient[[#This Row],[Year and Quarter]],QuarterDates[Year/Quarter],QuarterDates[Year])</f>
        <v>2020</v>
      </c>
    </row>
    <row r="473" spans="1:12" x14ac:dyDescent="0.15">
      <c r="A473" s="3" t="s">
        <v>52</v>
      </c>
      <c r="B473" s="3">
        <v>44104</v>
      </c>
      <c r="C473" s="5">
        <v>5313</v>
      </c>
      <c r="D473" s="2">
        <f t="shared" si="7"/>
        <v>7</v>
      </c>
      <c r="E473" s="2" t="str">
        <f>_xlfn.XLOOKUP(VolumeByClient[[#This Row],[CLID]],GEOByClient[Mid],GEOByClient[GEOID])</f>
        <v>GEO1001</v>
      </c>
      <c r="F473" s="2" t="str">
        <f>INDEX(GEOByClient[GEOID],MATCH(VolumeByClient[[#This Row],[CLID]],GEOByClient[Right],0))</f>
        <v>GEO1001</v>
      </c>
      <c r="G473" s="2" t="str">
        <f>VLOOKUP(VolumeByClient[[#This Row],[Index Match Region ID]],GEONames[GEOID]:GEONames[GEONAME],2,FALSE)</f>
        <v>NAM</v>
      </c>
      <c r="H473" s="2" t="str">
        <f>"Q"&amp;ROUNDUP(MONTH(VolumeByClient[[#This Row],[Date]])/3,0)&amp;" "&amp;YEAR(VolumeByClient[[#This Row],[Date]])</f>
        <v>Q3 2020</v>
      </c>
      <c r="I473" s="2" t="str">
        <f>VLOOKUP(VolumeByClient[[#This Row],[Date]],QuarterDates[],3,TRUE)</f>
        <v>Q3 2020</v>
      </c>
      <c r="J473" s="2" t="str">
        <f>VLOOKUP(VolumeByClient[[#This Row],[Date]],QuarterDates[],6,TRUE)</f>
        <v>2020 Q3</v>
      </c>
      <c r="K473" s="2" t="str">
        <f>_xlfn.XLOOKUP(VolumeByClient[[#This Row],[Year and Quarter]],QuarterDates[Year/Quarter],QuarterDates[Quarter2])</f>
        <v>Q3</v>
      </c>
      <c r="L473" s="2">
        <f>_xlfn.XLOOKUP(VolumeByClient[[#This Row],[Year and Quarter]],QuarterDates[Year/Quarter],QuarterDates[Year])</f>
        <v>2020</v>
      </c>
    </row>
    <row r="474" spans="1:12" x14ac:dyDescent="0.15">
      <c r="A474" s="3" t="s">
        <v>52</v>
      </c>
      <c r="B474" s="3">
        <v>44135</v>
      </c>
      <c r="C474" s="5">
        <v>3897</v>
      </c>
      <c r="D474" s="2">
        <f t="shared" si="7"/>
        <v>7</v>
      </c>
      <c r="E474" s="2" t="str">
        <f>_xlfn.XLOOKUP(VolumeByClient[[#This Row],[CLID]],GEOByClient[Mid],GEOByClient[GEOID])</f>
        <v>GEO1001</v>
      </c>
      <c r="F474" s="2" t="str">
        <f>INDEX(GEOByClient[GEOID],MATCH(VolumeByClient[[#This Row],[CLID]],GEOByClient[Right],0))</f>
        <v>GEO1001</v>
      </c>
      <c r="G474" s="2" t="str">
        <f>VLOOKUP(VolumeByClient[[#This Row],[Index Match Region ID]],GEONames[GEOID]:GEONames[GEONAME],2,FALSE)</f>
        <v>NAM</v>
      </c>
      <c r="H474" s="2" t="str">
        <f>"Q"&amp;ROUNDUP(MONTH(VolumeByClient[[#This Row],[Date]])/3,0)&amp;" "&amp;YEAR(VolumeByClient[[#This Row],[Date]])</f>
        <v>Q4 2020</v>
      </c>
      <c r="I474" s="2" t="str">
        <f>VLOOKUP(VolumeByClient[[#This Row],[Date]],QuarterDates[],3,TRUE)</f>
        <v>Q4 2020</v>
      </c>
      <c r="J474" s="2" t="str">
        <f>VLOOKUP(VolumeByClient[[#This Row],[Date]],QuarterDates[],6,TRUE)</f>
        <v>2020 Q4</v>
      </c>
      <c r="K474" s="2" t="str">
        <f>_xlfn.XLOOKUP(VolumeByClient[[#This Row],[Year and Quarter]],QuarterDates[Year/Quarter],QuarterDates[Quarter2])</f>
        <v>Q4</v>
      </c>
      <c r="L474" s="2">
        <f>_xlfn.XLOOKUP(VolumeByClient[[#This Row],[Year and Quarter]],QuarterDates[Year/Quarter],QuarterDates[Year])</f>
        <v>2020</v>
      </c>
    </row>
    <row r="475" spans="1:12" x14ac:dyDescent="0.15">
      <c r="A475" s="3" t="s">
        <v>52</v>
      </c>
      <c r="B475" s="3">
        <v>44165</v>
      </c>
      <c r="C475" s="5">
        <v>6730</v>
      </c>
      <c r="D475" s="2">
        <f t="shared" si="7"/>
        <v>7</v>
      </c>
      <c r="E475" s="2" t="str">
        <f>_xlfn.XLOOKUP(VolumeByClient[[#This Row],[CLID]],GEOByClient[Mid],GEOByClient[GEOID])</f>
        <v>GEO1001</v>
      </c>
      <c r="F475" s="2" t="str">
        <f>INDEX(GEOByClient[GEOID],MATCH(VolumeByClient[[#This Row],[CLID]],GEOByClient[Right],0))</f>
        <v>GEO1001</v>
      </c>
      <c r="G475" s="2" t="str">
        <f>VLOOKUP(VolumeByClient[[#This Row],[Index Match Region ID]],GEONames[GEOID]:GEONames[GEONAME],2,FALSE)</f>
        <v>NAM</v>
      </c>
      <c r="H475" s="2" t="str">
        <f>"Q"&amp;ROUNDUP(MONTH(VolumeByClient[[#This Row],[Date]])/3,0)&amp;" "&amp;YEAR(VolumeByClient[[#This Row],[Date]])</f>
        <v>Q4 2020</v>
      </c>
      <c r="I475" s="2" t="str">
        <f>VLOOKUP(VolumeByClient[[#This Row],[Date]],QuarterDates[],3,TRUE)</f>
        <v>Q4 2020</v>
      </c>
      <c r="J475" s="2" t="str">
        <f>VLOOKUP(VolumeByClient[[#This Row],[Date]],QuarterDates[],6,TRUE)</f>
        <v>2020 Q4</v>
      </c>
      <c r="K475" s="2" t="str">
        <f>_xlfn.XLOOKUP(VolumeByClient[[#This Row],[Year and Quarter]],QuarterDates[Year/Quarter],QuarterDates[Quarter2])</f>
        <v>Q4</v>
      </c>
      <c r="L475" s="2">
        <f>_xlfn.XLOOKUP(VolumeByClient[[#This Row],[Year and Quarter]],QuarterDates[Year/Quarter],QuarterDates[Year])</f>
        <v>2020</v>
      </c>
    </row>
    <row r="476" spans="1:12" x14ac:dyDescent="0.15">
      <c r="A476" s="3" t="s">
        <v>52</v>
      </c>
      <c r="B476" s="3">
        <v>44196</v>
      </c>
      <c r="C476" s="5">
        <v>4607</v>
      </c>
      <c r="D476" s="2">
        <f t="shared" si="7"/>
        <v>7</v>
      </c>
      <c r="E476" s="2" t="str">
        <f>_xlfn.XLOOKUP(VolumeByClient[[#This Row],[CLID]],GEOByClient[Mid],GEOByClient[GEOID])</f>
        <v>GEO1001</v>
      </c>
      <c r="F476" s="2" t="str">
        <f>INDEX(GEOByClient[GEOID],MATCH(VolumeByClient[[#This Row],[CLID]],GEOByClient[Right],0))</f>
        <v>GEO1001</v>
      </c>
      <c r="G476" s="2" t="str">
        <f>VLOOKUP(VolumeByClient[[#This Row],[Index Match Region ID]],GEONames[GEOID]:GEONames[GEONAME],2,FALSE)</f>
        <v>NAM</v>
      </c>
      <c r="H476" s="2" t="str">
        <f>"Q"&amp;ROUNDUP(MONTH(VolumeByClient[[#This Row],[Date]])/3,0)&amp;" "&amp;YEAR(VolumeByClient[[#This Row],[Date]])</f>
        <v>Q4 2020</v>
      </c>
      <c r="I476" s="2" t="str">
        <f>VLOOKUP(VolumeByClient[[#This Row],[Date]],QuarterDates[],3,TRUE)</f>
        <v>Q4 2020</v>
      </c>
      <c r="J476" s="2" t="str">
        <f>VLOOKUP(VolumeByClient[[#This Row],[Date]],QuarterDates[],6,TRUE)</f>
        <v>2020 Q4</v>
      </c>
      <c r="K476" s="2" t="str">
        <f>_xlfn.XLOOKUP(VolumeByClient[[#This Row],[Year and Quarter]],QuarterDates[Year/Quarter],QuarterDates[Quarter2])</f>
        <v>Q4</v>
      </c>
      <c r="L476" s="2">
        <f>_xlfn.XLOOKUP(VolumeByClient[[#This Row],[Year and Quarter]],QuarterDates[Year/Quarter],QuarterDates[Year])</f>
        <v>2020</v>
      </c>
    </row>
    <row r="477" spans="1:12" x14ac:dyDescent="0.15">
      <c r="A477" s="3" t="s">
        <v>52</v>
      </c>
      <c r="B477" s="3">
        <v>44377</v>
      </c>
      <c r="C477" s="5">
        <v>4556</v>
      </c>
      <c r="D477" s="2">
        <f t="shared" si="7"/>
        <v>7</v>
      </c>
      <c r="E477" s="2" t="str">
        <f>_xlfn.XLOOKUP(VolumeByClient[[#This Row],[CLID]],GEOByClient[Mid],GEOByClient[GEOID])</f>
        <v>GEO1001</v>
      </c>
      <c r="F477" s="2" t="str">
        <f>INDEX(GEOByClient[GEOID],MATCH(VolumeByClient[[#This Row],[CLID]],GEOByClient[Right],0))</f>
        <v>GEO1001</v>
      </c>
      <c r="G477" s="2" t="str">
        <f>VLOOKUP(VolumeByClient[[#This Row],[Index Match Region ID]],GEONames[GEOID]:GEONames[GEONAME],2,FALSE)</f>
        <v>NAM</v>
      </c>
      <c r="H477" s="2" t="str">
        <f>"Q"&amp;ROUNDUP(MONTH(VolumeByClient[[#This Row],[Date]])/3,0)&amp;" "&amp;YEAR(VolumeByClient[[#This Row],[Date]])</f>
        <v>Q2 2021</v>
      </c>
      <c r="I477" s="2" t="str">
        <f>VLOOKUP(VolumeByClient[[#This Row],[Date]],QuarterDates[],3,TRUE)</f>
        <v>Q2 2021</v>
      </c>
      <c r="J477" s="2" t="str">
        <f>VLOOKUP(VolumeByClient[[#This Row],[Date]],QuarterDates[],6,TRUE)</f>
        <v>2021 Q2</v>
      </c>
      <c r="K477" s="2" t="str">
        <f>_xlfn.XLOOKUP(VolumeByClient[[#This Row],[Year and Quarter]],QuarterDates[Year/Quarter],QuarterDates[Quarter2])</f>
        <v>Q2</v>
      </c>
      <c r="L477" s="2">
        <f>_xlfn.XLOOKUP(VolumeByClient[[#This Row],[Year and Quarter]],QuarterDates[Year/Quarter],QuarterDates[Year])</f>
        <v>2021</v>
      </c>
    </row>
    <row r="478" spans="1:12" x14ac:dyDescent="0.15">
      <c r="A478" s="3" t="s">
        <v>52</v>
      </c>
      <c r="B478" s="3">
        <v>44347</v>
      </c>
      <c r="C478" s="5">
        <v>8806</v>
      </c>
      <c r="D478" s="2">
        <f t="shared" si="7"/>
        <v>7</v>
      </c>
      <c r="E478" s="2" t="str">
        <f>_xlfn.XLOOKUP(VolumeByClient[[#This Row],[CLID]],GEOByClient[Mid],GEOByClient[GEOID])</f>
        <v>GEO1001</v>
      </c>
      <c r="F478" s="2" t="str">
        <f>INDEX(GEOByClient[GEOID],MATCH(VolumeByClient[[#This Row],[CLID]],GEOByClient[Right],0))</f>
        <v>GEO1001</v>
      </c>
      <c r="G478" s="2" t="str">
        <f>VLOOKUP(VolumeByClient[[#This Row],[Index Match Region ID]],GEONames[GEOID]:GEONames[GEONAME],2,FALSE)</f>
        <v>NAM</v>
      </c>
      <c r="H478" s="2" t="str">
        <f>"Q"&amp;ROUNDUP(MONTH(VolumeByClient[[#This Row],[Date]])/3,0)&amp;" "&amp;YEAR(VolumeByClient[[#This Row],[Date]])</f>
        <v>Q2 2021</v>
      </c>
      <c r="I478" s="2" t="str">
        <f>VLOOKUP(VolumeByClient[[#This Row],[Date]],QuarterDates[],3,TRUE)</f>
        <v>Q2 2021</v>
      </c>
      <c r="J478" s="2" t="str">
        <f>VLOOKUP(VolumeByClient[[#This Row],[Date]],QuarterDates[],6,TRUE)</f>
        <v>2021 Q2</v>
      </c>
      <c r="K478" s="2" t="str">
        <f>_xlfn.XLOOKUP(VolumeByClient[[#This Row],[Year and Quarter]],QuarterDates[Year/Quarter],QuarterDates[Quarter2])</f>
        <v>Q2</v>
      </c>
      <c r="L478" s="2">
        <f>_xlfn.XLOOKUP(VolumeByClient[[#This Row],[Year and Quarter]],QuarterDates[Year/Quarter],QuarterDates[Year])</f>
        <v>2021</v>
      </c>
    </row>
    <row r="479" spans="1:12" x14ac:dyDescent="0.15">
      <c r="A479" s="3" t="s">
        <v>52</v>
      </c>
      <c r="B479" s="3">
        <v>44316</v>
      </c>
      <c r="C479" s="5">
        <v>7735</v>
      </c>
      <c r="D479" s="2">
        <f t="shared" si="7"/>
        <v>7</v>
      </c>
      <c r="E479" s="2" t="str">
        <f>_xlfn.XLOOKUP(VolumeByClient[[#This Row],[CLID]],GEOByClient[Mid],GEOByClient[GEOID])</f>
        <v>GEO1001</v>
      </c>
      <c r="F479" s="2" t="str">
        <f>INDEX(GEOByClient[GEOID],MATCH(VolumeByClient[[#This Row],[CLID]],GEOByClient[Right],0))</f>
        <v>GEO1001</v>
      </c>
      <c r="G479" s="2" t="str">
        <f>VLOOKUP(VolumeByClient[[#This Row],[Index Match Region ID]],GEONames[GEOID]:GEONames[GEONAME],2,FALSE)</f>
        <v>NAM</v>
      </c>
      <c r="H479" s="2" t="str">
        <f>"Q"&amp;ROUNDUP(MONTH(VolumeByClient[[#This Row],[Date]])/3,0)&amp;" "&amp;YEAR(VolumeByClient[[#This Row],[Date]])</f>
        <v>Q2 2021</v>
      </c>
      <c r="I479" s="2" t="str">
        <f>VLOOKUP(VolumeByClient[[#This Row],[Date]],QuarterDates[],3,TRUE)</f>
        <v>Q2 2021</v>
      </c>
      <c r="J479" s="2" t="str">
        <f>VLOOKUP(VolumeByClient[[#This Row],[Date]],QuarterDates[],6,TRUE)</f>
        <v>2021 Q2</v>
      </c>
      <c r="K479" s="2" t="str">
        <f>_xlfn.XLOOKUP(VolumeByClient[[#This Row],[Year and Quarter]],QuarterDates[Year/Quarter],QuarterDates[Quarter2])</f>
        <v>Q2</v>
      </c>
      <c r="L479" s="2">
        <f>_xlfn.XLOOKUP(VolumeByClient[[#This Row],[Year and Quarter]],QuarterDates[Year/Quarter],QuarterDates[Year])</f>
        <v>2021</v>
      </c>
    </row>
    <row r="480" spans="1:12" x14ac:dyDescent="0.15">
      <c r="A480" s="3" t="s">
        <v>52</v>
      </c>
      <c r="B480" s="3">
        <v>44286</v>
      </c>
      <c r="C480" s="5">
        <v>8064</v>
      </c>
      <c r="D480" s="2">
        <f t="shared" si="7"/>
        <v>7</v>
      </c>
      <c r="E480" s="2" t="str">
        <f>_xlfn.XLOOKUP(VolumeByClient[[#This Row],[CLID]],GEOByClient[Mid],GEOByClient[GEOID])</f>
        <v>GEO1001</v>
      </c>
      <c r="F480" s="2" t="str">
        <f>INDEX(GEOByClient[GEOID],MATCH(VolumeByClient[[#This Row],[CLID]],GEOByClient[Right],0))</f>
        <v>GEO1001</v>
      </c>
      <c r="G480" s="2" t="str">
        <f>VLOOKUP(VolumeByClient[[#This Row],[Index Match Region ID]],GEONames[GEOID]:GEONames[GEONAME],2,FALSE)</f>
        <v>NAM</v>
      </c>
      <c r="H480" s="2" t="str">
        <f>"Q"&amp;ROUNDUP(MONTH(VolumeByClient[[#This Row],[Date]])/3,0)&amp;" "&amp;YEAR(VolumeByClient[[#This Row],[Date]])</f>
        <v>Q1 2021</v>
      </c>
      <c r="I480" s="2" t="str">
        <f>VLOOKUP(VolumeByClient[[#This Row],[Date]],QuarterDates[],3,TRUE)</f>
        <v>Q1 2021</v>
      </c>
      <c r="J480" s="2" t="str">
        <f>VLOOKUP(VolumeByClient[[#This Row],[Date]],QuarterDates[],6,TRUE)</f>
        <v>2021 Q1</v>
      </c>
      <c r="K480" s="2" t="str">
        <f>_xlfn.XLOOKUP(VolumeByClient[[#This Row],[Year and Quarter]],QuarterDates[Year/Quarter],QuarterDates[Quarter2])</f>
        <v>Q1</v>
      </c>
      <c r="L480" s="2">
        <f>_xlfn.XLOOKUP(VolumeByClient[[#This Row],[Year and Quarter]],QuarterDates[Year/Quarter],QuarterDates[Year])</f>
        <v>2021</v>
      </c>
    </row>
    <row r="481" spans="1:12" x14ac:dyDescent="0.15">
      <c r="A481" s="3" t="s">
        <v>52</v>
      </c>
      <c r="B481" s="3">
        <v>44255</v>
      </c>
      <c r="C481" s="5">
        <v>5257</v>
      </c>
      <c r="D481" s="2">
        <f t="shared" si="7"/>
        <v>7</v>
      </c>
      <c r="E481" s="2" t="str">
        <f>_xlfn.XLOOKUP(VolumeByClient[[#This Row],[CLID]],GEOByClient[Mid],GEOByClient[GEOID])</f>
        <v>GEO1001</v>
      </c>
      <c r="F481" s="2" t="str">
        <f>INDEX(GEOByClient[GEOID],MATCH(VolumeByClient[[#This Row],[CLID]],GEOByClient[Right],0))</f>
        <v>GEO1001</v>
      </c>
      <c r="G481" s="2" t="str">
        <f>VLOOKUP(VolumeByClient[[#This Row],[Index Match Region ID]],GEONames[GEOID]:GEONames[GEONAME],2,FALSE)</f>
        <v>NAM</v>
      </c>
      <c r="H481" s="2" t="str">
        <f>"Q"&amp;ROUNDUP(MONTH(VolumeByClient[[#This Row],[Date]])/3,0)&amp;" "&amp;YEAR(VolumeByClient[[#This Row],[Date]])</f>
        <v>Q1 2021</v>
      </c>
      <c r="I481" s="2" t="str">
        <f>VLOOKUP(VolumeByClient[[#This Row],[Date]],QuarterDates[],3,TRUE)</f>
        <v>Q1 2021</v>
      </c>
      <c r="J481" s="2" t="str">
        <f>VLOOKUP(VolumeByClient[[#This Row],[Date]],QuarterDates[],6,TRUE)</f>
        <v>2021 Q1</v>
      </c>
      <c r="K481" s="2" t="str">
        <f>_xlfn.XLOOKUP(VolumeByClient[[#This Row],[Year and Quarter]],QuarterDates[Year/Quarter],QuarterDates[Quarter2])</f>
        <v>Q1</v>
      </c>
      <c r="L481" s="2">
        <f>_xlfn.XLOOKUP(VolumeByClient[[#This Row],[Year and Quarter]],QuarterDates[Year/Quarter],QuarterDates[Year])</f>
        <v>2021</v>
      </c>
    </row>
    <row r="482" spans="1:12" x14ac:dyDescent="0.15">
      <c r="A482" s="3" t="s">
        <v>52</v>
      </c>
      <c r="B482" s="3">
        <v>44227</v>
      </c>
      <c r="C482" s="5">
        <v>6996</v>
      </c>
      <c r="D482" s="2">
        <f t="shared" si="7"/>
        <v>7</v>
      </c>
      <c r="E482" s="2" t="str">
        <f>_xlfn.XLOOKUP(VolumeByClient[[#This Row],[CLID]],GEOByClient[Mid],GEOByClient[GEOID])</f>
        <v>GEO1001</v>
      </c>
      <c r="F482" s="2" t="str">
        <f>INDEX(GEOByClient[GEOID],MATCH(VolumeByClient[[#This Row],[CLID]],GEOByClient[Right],0))</f>
        <v>GEO1001</v>
      </c>
      <c r="G482" s="2" t="str">
        <f>VLOOKUP(VolumeByClient[[#This Row],[Index Match Region ID]],GEONames[GEOID]:GEONames[GEONAME],2,FALSE)</f>
        <v>NAM</v>
      </c>
      <c r="H482" s="2" t="str">
        <f>"Q"&amp;ROUNDUP(MONTH(VolumeByClient[[#This Row],[Date]])/3,0)&amp;" "&amp;YEAR(VolumeByClient[[#This Row],[Date]])</f>
        <v>Q1 2021</v>
      </c>
      <c r="I482" s="2" t="str">
        <f>VLOOKUP(VolumeByClient[[#This Row],[Date]],QuarterDates[],3,TRUE)</f>
        <v>Q1 2021</v>
      </c>
      <c r="J482" s="2" t="str">
        <f>VLOOKUP(VolumeByClient[[#This Row],[Date]],QuarterDates[],6,TRUE)</f>
        <v>2021 Q1</v>
      </c>
      <c r="K482" s="2" t="str">
        <f>_xlfn.XLOOKUP(VolumeByClient[[#This Row],[Year and Quarter]],QuarterDates[Year/Quarter],QuarterDates[Quarter2])</f>
        <v>Q1</v>
      </c>
      <c r="L482" s="2">
        <f>_xlfn.XLOOKUP(VolumeByClient[[#This Row],[Year and Quarter]],QuarterDates[Year/Quarter],QuarterDates[Year])</f>
        <v>2021</v>
      </c>
    </row>
    <row r="483" spans="1:12" x14ac:dyDescent="0.15">
      <c r="A483" s="3" t="s">
        <v>37</v>
      </c>
      <c r="B483" s="3">
        <v>43861</v>
      </c>
      <c r="C483" s="5">
        <v>1087</v>
      </c>
      <c r="D483" s="2">
        <f t="shared" si="7"/>
        <v>7</v>
      </c>
      <c r="E483" s="2" t="str">
        <f>_xlfn.XLOOKUP(VolumeByClient[[#This Row],[CLID]],GEOByClient[Mid],GEOByClient[GEOID])</f>
        <v>GEO1001</v>
      </c>
      <c r="F483" s="2" t="str">
        <f>INDEX(GEOByClient[GEOID],MATCH(VolumeByClient[[#This Row],[CLID]],GEOByClient[Right],0))</f>
        <v>GEO1001</v>
      </c>
      <c r="G483" s="2" t="str">
        <f>VLOOKUP(VolumeByClient[[#This Row],[Index Match Region ID]],GEONames[GEOID]:GEONames[GEONAME],2,FALSE)</f>
        <v>NAM</v>
      </c>
      <c r="H483" s="2" t="str">
        <f>"Q"&amp;ROUNDUP(MONTH(VolumeByClient[[#This Row],[Date]])/3,0)&amp;" "&amp;YEAR(VolumeByClient[[#This Row],[Date]])</f>
        <v>Q1 2020</v>
      </c>
      <c r="I483" s="2" t="str">
        <f>VLOOKUP(VolumeByClient[[#This Row],[Date]],QuarterDates[],3,TRUE)</f>
        <v>Q1 2020</v>
      </c>
      <c r="J483" s="2" t="str">
        <f>VLOOKUP(VolumeByClient[[#This Row],[Date]],QuarterDates[],6,TRUE)</f>
        <v>2020 Q1</v>
      </c>
      <c r="K483" s="2" t="str">
        <f>_xlfn.XLOOKUP(VolumeByClient[[#This Row],[Year and Quarter]],QuarterDates[Year/Quarter],QuarterDates[Quarter2])</f>
        <v>Q1</v>
      </c>
      <c r="L483" s="2">
        <f>_xlfn.XLOOKUP(VolumeByClient[[#This Row],[Year and Quarter]],QuarterDates[Year/Quarter],QuarterDates[Year])</f>
        <v>2020</v>
      </c>
    </row>
    <row r="484" spans="1:12" x14ac:dyDescent="0.15">
      <c r="A484" s="3" t="s">
        <v>37</v>
      </c>
      <c r="B484" s="3">
        <v>43890</v>
      </c>
      <c r="C484" s="5">
        <v>1224</v>
      </c>
      <c r="D484" s="2">
        <f t="shared" si="7"/>
        <v>7</v>
      </c>
      <c r="E484" s="2" t="str">
        <f>_xlfn.XLOOKUP(VolumeByClient[[#This Row],[CLID]],GEOByClient[Mid],GEOByClient[GEOID])</f>
        <v>GEO1001</v>
      </c>
      <c r="F484" s="2" t="str">
        <f>INDEX(GEOByClient[GEOID],MATCH(VolumeByClient[[#This Row],[CLID]],GEOByClient[Right],0))</f>
        <v>GEO1001</v>
      </c>
      <c r="G484" s="2" t="str">
        <f>VLOOKUP(VolumeByClient[[#This Row],[Index Match Region ID]],GEONames[GEOID]:GEONames[GEONAME],2,FALSE)</f>
        <v>NAM</v>
      </c>
      <c r="H484" s="2" t="str">
        <f>"Q"&amp;ROUNDUP(MONTH(VolumeByClient[[#This Row],[Date]])/3,0)&amp;" "&amp;YEAR(VolumeByClient[[#This Row],[Date]])</f>
        <v>Q1 2020</v>
      </c>
      <c r="I484" s="2" t="str">
        <f>VLOOKUP(VolumeByClient[[#This Row],[Date]],QuarterDates[],3,TRUE)</f>
        <v>Q1 2020</v>
      </c>
      <c r="J484" s="2" t="str">
        <f>VLOOKUP(VolumeByClient[[#This Row],[Date]],QuarterDates[],6,TRUE)</f>
        <v>2020 Q1</v>
      </c>
      <c r="K484" s="2" t="str">
        <f>_xlfn.XLOOKUP(VolumeByClient[[#This Row],[Year and Quarter]],QuarterDates[Year/Quarter],QuarterDates[Quarter2])</f>
        <v>Q1</v>
      </c>
      <c r="L484" s="2">
        <f>_xlfn.XLOOKUP(VolumeByClient[[#This Row],[Year and Quarter]],QuarterDates[Year/Quarter],QuarterDates[Year])</f>
        <v>2020</v>
      </c>
    </row>
    <row r="485" spans="1:12" x14ac:dyDescent="0.15">
      <c r="A485" s="3" t="s">
        <v>37</v>
      </c>
      <c r="B485" s="3">
        <v>43921</v>
      </c>
      <c r="C485" s="5">
        <v>1362</v>
      </c>
      <c r="D485" s="2">
        <f t="shared" si="7"/>
        <v>7</v>
      </c>
      <c r="E485" s="2" t="str">
        <f>_xlfn.XLOOKUP(VolumeByClient[[#This Row],[CLID]],GEOByClient[Mid],GEOByClient[GEOID])</f>
        <v>GEO1001</v>
      </c>
      <c r="F485" s="2" t="str">
        <f>INDEX(GEOByClient[GEOID],MATCH(VolumeByClient[[#This Row],[CLID]],GEOByClient[Right],0))</f>
        <v>GEO1001</v>
      </c>
      <c r="G485" s="2" t="str">
        <f>VLOOKUP(VolumeByClient[[#This Row],[Index Match Region ID]],GEONames[GEOID]:GEONames[GEONAME],2,FALSE)</f>
        <v>NAM</v>
      </c>
      <c r="H485" s="2" t="str">
        <f>"Q"&amp;ROUNDUP(MONTH(VolumeByClient[[#This Row],[Date]])/3,0)&amp;" "&amp;YEAR(VolumeByClient[[#This Row],[Date]])</f>
        <v>Q1 2020</v>
      </c>
      <c r="I485" s="2" t="str">
        <f>VLOOKUP(VolumeByClient[[#This Row],[Date]],QuarterDates[],3,TRUE)</f>
        <v>Q1 2020</v>
      </c>
      <c r="J485" s="2" t="str">
        <f>VLOOKUP(VolumeByClient[[#This Row],[Date]],QuarterDates[],6,TRUE)</f>
        <v>2020 Q1</v>
      </c>
      <c r="K485" s="2" t="str">
        <f>_xlfn.XLOOKUP(VolumeByClient[[#This Row],[Year and Quarter]],QuarterDates[Year/Quarter],QuarterDates[Quarter2])</f>
        <v>Q1</v>
      </c>
      <c r="L485" s="2">
        <f>_xlfn.XLOOKUP(VolumeByClient[[#This Row],[Year and Quarter]],QuarterDates[Year/Quarter],QuarterDates[Year])</f>
        <v>2020</v>
      </c>
    </row>
    <row r="486" spans="1:12" x14ac:dyDescent="0.15">
      <c r="A486" s="3" t="s">
        <v>37</v>
      </c>
      <c r="B486" s="3">
        <v>43951</v>
      </c>
      <c r="C486" s="5">
        <v>1633</v>
      </c>
      <c r="D486" s="2">
        <f t="shared" si="7"/>
        <v>7</v>
      </c>
      <c r="E486" s="2" t="str">
        <f>_xlfn.XLOOKUP(VolumeByClient[[#This Row],[CLID]],GEOByClient[Mid],GEOByClient[GEOID])</f>
        <v>GEO1001</v>
      </c>
      <c r="F486" s="2" t="str">
        <f>INDEX(GEOByClient[GEOID],MATCH(VolumeByClient[[#This Row],[CLID]],GEOByClient[Right],0))</f>
        <v>GEO1001</v>
      </c>
      <c r="G486" s="2" t="str">
        <f>VLOOKUP(VolumeByClient[[#This Row],[Index Match Region ID]],GEONames[GEOID]:GEONames[GEONAME],2,FALSE)</f>
        <v>NAM</v>
      </c>
      <c r="H486" s="2" t="str">
        <f>"Q"&amp;ROUNDUP(MONTH(VolumeByClient[[#This Row],[Date]])/3,0)&amp;" "&amp;YEAR(VolumeByClient[[#This Row],[Date]])</f>
        <v>Q2 2020</v>
      </c>
      <c r="I486" s="2" t="str">
        <f>VLOOKUP(VolumeByClient[[#This Row],[Date]],QuarterDates[],3,TRUE)</f>
        <v>Q2 2020</v>
      </c>
      <c r="J486" s="2" t="str">
        <f>VLOOKUP(VolumeByClient[[#This Row],[Date]],QuarterDates[],6,TRUE)</f>
        <v>2020 Q2</v>
      </c>
      <c r="K486" s="2" t="str">
        <f>_xlfn.XLOOKUP(VolumeByClient[[#This Row],[Year and Quarter]],QuarterDates[Year/Quarter],QuarterDates[Quarter2])</f>
        <v>Q2</v>
      </c>
      <c r="L486" s="2">
        <f>_xlfn.XLOOKUP(VolumeByClient[[#This Row],[Year and Quarter]],QuarterDates[Year/Quarter],QuarterDates[Year])</f>
        <v>2020</v>
      </c>
    </row>
    <row r="487" spans="1:12" x14ac:dyDescent="0.15">
      <c r="A487" s="3" t="s">
        <v>37</v>
      </c>
      <c r="B487" s="3">
        <v>43982</v>
      </c>
      <c r="C487" s="5">
        <v>1492</v>
      </c>
      <c r="D487" s="2">
        <f t="shared" si="7"/>
        <v>7</v>
      </c>
      <c r="E487" s="2" t="str">
        <f>_xlfn.XLOOKUP(VolumeByClient[[#This Row],[CLID]],GEOByClient[Mid],GEOByClient[GEOID])</f>
        <v>GEO1001</v>
      </c>
      <c r="F487" s="2" t="str">
        <f>INDEX(GEOByClient[GEOID],MATCH(VolumeByClient[[#This Row],[CLID]],GEOByClient[Right],0))</f>
        <v>GEO1001</v>
      </c>
      <c r="G487" s="2" t="str">
        <f>VLOOKUP(VolumeByClient[[#This Row],[Index Match Region ID]],GEONames[GEOID]:GEONames[GEONAME],2,FALSE)</f>
        <v>NAM</v>
      </c>
      <c r="H487" s="2" t="str">
        <f>"Q"&amp;ROUNDUP(MONTH(VolumeByClient[[#This Row],[Date]])/3,0)&amp;" "&amp;YEAR(VolumeByClient[[#This Row],[Date]])</f>
        <v>Q2 2020</v>
      </c>
      <c r="I487" s="2" t="str">
        <f>VLOOKUP(VolumeByClient[[#This Row],[Date]],QuarterDates[],3,TRUE)</f>
        <v>Q2 2020</v>
      </c>
      <c r="J487" s="2" t="str">
        <f>VLOOKUP(VolumeByClient[[#This Row],[Date]],QuarterDates[],6,TRUE)</f>
        <v>2020 Q2</v>
      </c>
      <c r="K487" s="2" t="str">
        <f>_xlfn.XLOOKUP(VolumeByClient[[#This Row],[Year and Quarter]],QuarterDates[Year/Quarter],QuarterDates[Quarter2])</f>
        <v>Q2</v>
      </c>
      <c r="L487" s="2">
        <f>_xlfn.XLOOKUP(VolumeByClient[[#This Row],[Year and Quarter]],QuarterDates[Year/Quarter],QuarterDates[Year])</f>
        <v>2020</v>
      </c>
    </row>
    <row r="488" spans="1:12" x14ac:dyDescent="0.15">
      <c r="A488" s="3" t="s">
        <v>37</v>
      </c>
      <c r="B488" s="3">
        <v>44012</v>
      </c>
      <c r="C488" s="5">
        <v>1091</v>
      </c>
      <c r="D488" s="2">
        <f t="shared" si="7"/>
        <v>7</v>
      </c>
      <c r="E488" s="2" t="str">
        <f>_xlfn.XLOOKUP(VolumeByClient[[#This Row],[CLID]],GEOByClient[Mid],GEOByClient[GEOID])</f>
        <v>GEO1001</v>
      </c>
      <c r="F488" s="2" t="str">
        <f>INDEX(GEOByClient[GEOID],MATCH(VolumeByClient[[#This Row],[CLID]],GEOByClient[Right],0))</f>
        <v>GEO1001</v>
      </c>
      <c r="G488" s="2" t="str">
        <f>VLOOKUP(VolumeByClient[[#This Row],[Index Match Region ID]],GEONames[GEOID]:GEONames[GEONAME],2,FALSE)</f>
        <v>NAM</v>
      </c>
      <c r="H488" s="2" t="str">
        <f>"Q"&amp;ROUNDUP(MONTH(VolumeByClient[[#This Row],[Date]])/3,0)&amp;" "&amp;YEAR(VolumeByClient[[#This Row],[Date]])</f>
        <v>Q2 2020</v>
      </c>
      <c r="I488" s="2" t="str">
        <f>VLOOKUP(VolumeByClient[[#This Row],[Date]],QuarterDates[],3,TRUE)</f>
        <v>Q2 2020</v>
      </c>
      <c r="J488" s="2" t="str">
        <f>VLOOKUP(VolumeByClient[[#This Row],[Date]],QuarterDates[],6,TRUE)</f>
        <v>2020 Q2</v>
      </c>
      <c r="K488" s="2" t="str">
        <f>_xlfn.XLOOKUP(VolumeByClient[[#This Row],[Year and Quarter]],QuarterDates[Year/Quarter],QuarterDates[Quarter2])</f>
        <v>Q2</v>
      </c>
      <c r="L488" s="2">
        <f>_xlfn.XLOOKUP(VolumeByClient[[#This Row],[Year and Quarter]],QuarterDates[Year/Quarter],QuarterDates[Year])</f>
        <v>2020</v>
      </c>
    </row>
    <row r="489" spans="1:12" x14ac:dyDescent="0.15">
      <c r="A489" s="3" t="s">
        <v>37</v>
      </c>
      <c r="B489" s="3">
        <v>44043</v>
      </c>
      <c r="C489" s="5">
        <v>950</v>
      </c>
      <c r="D489" s="2">
        <f t="shared" si="7"/>
        <v>7</v>
      </c>
      <c r="E489" s="2" t="str">
        <f>_xlfn.XLOOKUP(VolumeByClient[[#This Row],[CLID]],GEOByClient[Mid],GEOByClient[GEOID])</f>
        <v>GEO1001</v>
      </c>
      <c r="F489" s="2" t="str">
        <f>INDEX(GEOByClient[GEOID],MATCH(VolumeByClient[[#This Row],[CLID]],GEOByClient[Right],0))</f>
        <v>GEO1001</v>
      </c>
      <c r="G489" s="2" t="str">
        <f>VLOOKUP(VolumeByClient[[#This Row],[Index Match Region ID]],GEONames[GEOID]:GEONames[GEONAME],2,FALSE)</f>
        <v>NAM</v>
      </c>
      <c r="H489" s="2" t="str">
        <f>"Q"&amp;ROUNDUP(MONTH(VolumeByClient[[#This Row],[Date]])/3,0)&amp;" "&amp;YEAR(VolumeByClient[[#This Row],[Date]])</f>
        <v>Q3 2020</v>
      </c>
      <c r="I489" s="2" t="str">
        <f>VLOOKUP(VolumeByClient[[#This Row],[Date]],QuarterDates[],3,TRUE)</f>
        <v>Q3 2020</v>
      </c>
      <c r="J489" s="2" t="str">
        <f>VLOOKUP(VolumeByClient[[#This Row],[Date]],QuarterDates[],6,TRUE)</f>
        <v>2020 Q3</v>
      </c>
      <c r="K489" s="2" t="str">
        <f>_xlfn.XLOOKUP(VolumeByClient[[#This Row],[Year and Quarter]],QuarterDates[Year/Quarter],QuarterDates[Quarter2])</f>
        <v>Q3</v>
      </c>
      <c r="L489" s="2">
        <f>_xlfn.XLOOKUP(VolumeByClient[[#This Row],[Year and Quarter]],QuarterDates[Year/Quarter],QuarterDates[Year])</f>
        <v>2020</v>
      </c>
    </row>
    <row r="490" spans="1:12" x14ac:dyDescent="0.15">
      <c r="A490" s="3" t="s">
        <v>37</v>
      </c>
      <c r="B490" s="3">
        <v>44074</v>
      </c>
      <c r="C490" s="5">
        <v>818</v>
      </c>
      <c r="D490" s="2">
        <f t="shared" si="7"/>
        <v>7</v>
      </c>
      <c r="E490" s="2" t="str">
        <f>_xlfn.XLOOKUP(VolumeByClient[[#This Row],[CLID]],GEOByClient[Mid],GEOByClient[GEOID])</f>
        <v>GEO1001</v>
      </c>
      <c r="F490" s="2" t="str">
        <f>INDEX(GEOByClient[GEOID],MATCH(VolumeByClient[[#This Row],[CLID]],GEOByClient[Right],0))</f>
        <v>GEO1001</v>
      </c>
      <c r="G490" s="2" t="str">
        <f>VLOOKUP(VolumeByClient[[#This Row],[Index Match Region ID]],GEONames[GEOID]:GEONames[GEONAME],2,FALSE)</f>
        <v>NAM</v>
      </c>
      <c r="H490" s="2" t="str">
        <f>"Q"&amp;ROUNDUP(MONTH(VolumeByClient[[#This Row],[Date]])/3,0)&amp;" "&amp;YEAR(VolumeByClient[[#This Row],[Date]])</f>
        <v>Q3 2020</v>
      </c>
      <c r="I490" s="2" t="str">
        <f>VLOOKUP(VolumeByClient[[#This Row],[Date]],QuarterDates[],3,TRUE)</f>
        <v>Q3 2020</v>
      </c>
      <c r="J490" s="2" t="str">
        <f>VLOOKUP(VolumeByClient[[#This Row],[Date]],QuarterDates[],6,TRUE)</f>
        <v>2020 Q3</v>
      </c>
      <c r="K490" s="2" t="str">
        <f>_xlfn.XLOOKUP(VolumeByClient[[#This Row],[Year and Quarter]],QuarterDates[Year/Quarter],QuarterDates[Quarter2])</f>
        <v>Q3</v>
      </c>
      <c r="L490" s="2">
        <f>_xlfn.XLOOKUP(VolumeByClient[[#This Row],[Year and Quarter]],QuarterDates[Year/Quarter],QuarterDates[Year])</f>
        <v>2020</v>
      </c>
    </row>
    <row r="491" spans="1:12" x14ac:dyDescent="0.15">
      <c r="A491" s="3" t="s">
        <v>37</v>
      </c>
      <c r="B491" s="3">
        <v>44104</v>
      </c>
      <c r="C491" s="5">
        <v>820</v>
      </c>
      <c r="D491" s="2">
        <f t="shared" si="7"/>
        <v>7</v>
      </c>
      <c r="E491" s="2" t="str">
        <f>_xlfn.XLOOKUP(VolumeByClient[[#This Row],[CLID]],GEOByClient[Mid],GEOByClient[GEOID])</f>
        <v>GEO1001</v>
      </c>
      <c r="F491" s="2" t="str">
        <f>INDEX(GEOByClient[GEOID],MATCH(VolumeByClient[[#This Row],[CLID]],GEOByClient[Right],0))</f>
        <v>GEO1001</v>
      </c>
      <c r="G491" s="2" t="str">
        <f>VLOOKUP(VolumeByClient[[#This Row],[Index Match Region ID]],GEONames[GEOID]:GEONames[GEONAME],2,FALSE)</f>
        <v>NAM</v>
      </c>
      <c r="H491" s="2" t="str">
        <f>"Q"&amp;ROUNDUP(MONTH(VolumeByClient[[#This Row],[Date]])/3,0)&amp;" "&amp;YEAR(VolumeByClient[[#This Row],[Date]])</f>
        <v>Q3 2020</v>
      </c>
      <c r="I491" s="2" t="str">
        <f>VLOOKUP(VolumeByClient[[#This Row],[Date]],QuarterDates[],3,TRUE)</f>
        <v>Q3 2020</v>
      </c>
      <c r="J491" s="2" t="str">
        <f>VLOOKUP(VolumeByClient[[#This Row],[Date]],QuarterDates[],6,TRUE)</f>
        <v>2020 Q3</v>
      </c>
      <c r="K491" s="2" t="str">
        <f>_xlfn.XLOOKUP(VolumeByClient[[#This Row],[Year and Quarter]],QuarterDates[Year/Quarter],QuarterDates[Quarter2])</f>
        <v>Q3</v>
      </c>
      <c r="L491" s="2">
        <f>_xlfn.XLOOKUP(VolumeByClient[[#This Row],[Year and Quarter]],QuarterDates[Year/Quarter],QuarterDates[Year])</f>
        <v>2020</v>
      </c>
    </row>
    <row r="492" spans="1:12" x14ac:dyDescent="0.15">
      <c r="A492" s="3" t="s">
        <v>37</v>
      </c>
      <c r="B492" s="3">
        <v>44135</v>
      </c>
      <c r="C492" s="5">
        <v>954</v>
      </c>
      <c r="D492" s="2">
        <f t="shared" si="7"/>
        <v>7</v>
      </c>
      <c r="E492" s="2" t="str">
        <f>_xlfn.XLOOKUP(VolumeByClient[[#This Row],[CLID]],GEOByClient[Mid],GEOByClient[GEOID])</f>
        <v>GEO1001</v>
      </c>
      <c r="F492" s="2" t="str">
        <f>INDEX(GEOByClient[GEOID],MATCH(VolumeByClient[[#This Row],[CLID]],GEOByClient[Right],0))</f>
        <v>GEO1001</v>
      </c>
      <c r="G492" s="2" t="str">
        <f>VLOOKUP(VolumeByClient[[#This Row],[Index Match Region ID]],GEONames[GEOID]:GEONames[GEONAME],2,FALSE)</f>
        <v>NAM</v>
      </c>
      <c r="H492" s="2" t="str">
        <f>"Q"&amp;ROUNDUP(MONTH(VolumeByClient[[#This Row],[Date]])/3,0)&amp;" "&amp;YEAR(VolumeByClient[[#This Row],[Date]])</f>
        <v>Q4 2020</v>
      </c>
      <c r="I492" s="2" t="str">
        <f>VLOOKUP(VolumeByClient[[#This Row],[Date]],QuarterDates[],3,TRUE)</f>
        <v>Q4 2020</v>
      </c>
      <c r="J492" s="2" t="str">
        <f>VLOOKUP(VolumeByClient[[#This Row],[Date]],QuarterDates[],6,TRUE)</f>
        <v>2020 Q4</v>
      </c>
      <c r="K492" s="2" t="str">
        <f>_xlfn.XLOOKUP(VolumeByClient[[#This Row],[Year and Quarter]],QuarterDates[Year/Quarter],QuarterDates[Quarter2])</f>
        <v>Q4</v>
      </c>
      <c r="L492" s="2">
        <f>_xlfn.XLOOKUP(VolumeByClient[[#This Row],[Year and Quarter]],QuarterDates[Year/Quarter],QuarterDates[Year])</f>
        <v>2020</v>
      </c>
    </row>
    <row r="493" spans="1:12" x14ac:dyDescent="0.15">
      <c r="A493" s="3" t="s">
        <v>37</v>
      </c>
      <c r="B493" s="3">
        <v>44165</v>
      </c>
      <c r="C493" s="5">
        <v>1086</v>
      </c>
      <c r="D493" s="2">
        <f t="shared" si="7"/>
        <v>7</v>
      </c>
      <c r="E493" s="2" t="str">
        <f>_xlfn.XLOOKUP(VolumeByClient[[#This Row],[CLID]],GEOByClient[Mid],GEOByClient[GEOID])</f>
        <v>GEO1001</v>
      </c>
      <c r="F493" s="2" t="str">
        <f>INDEX(GEOByClient[GEOID],MATCH(VolumeByClient[[#This Row],[CLID]],GEOByClient[Right],0))</f>
        <v>GEO1001</v>
      </c>
      <c r="G493" s="2" t="str">
        <f>VLOOKUP(VolumeByClient[[#This Row],[Index Match Region ID]],GEONames[GEOID]:GEONames[GEONAME],2,FALSE)</f>
        <v>NAM</v>
      </c>
      <c r="H493" s="2" t="str">
        <f>"Q"&amp;ROUNDUP(MONTH(VolumeByClient[[#This Row],[Date]])/3,0)&amp;" "&amp;YEAR(VolumeByClient[[#This Row],[Date]])</f>
        <v>Q4 2020</v>
      </c>
      <c r="I493" s="2" t="str">
        <f>VLOOKUP(VolumeByClient[[#This Row],[Date]],QuarterDates[],3,TRUE)</f>
        <v>Q4 2020</v>
      </c>
      <c r="J493" s="2" t="str">
        <f>VLOOKUP(VolumeByClient[[#This Row],[Date]],QuarterDates[],6,TRUE)</f>
        <v>2020 Q4</v>
      </c>
      <c r="K493" s="2" t="str">
        <f>_xlfn.XLOOKUP(VolumeByClient[[#This Row],[Year and Quarter]],QuarterDates[Year/Quarter],QuarterDates[Quarter2])</f>
        <v>Q4</v>
      </c>
      <c r="L493" s="2">
        <f>_xlfn.XLOOKUP(VolumeByClient[[#This Row],[Year and Quarter]],QuarterDates[Year/Quarter],QuarterDates[Year])</f>
        <v>2020</v>
      </c>
    </row>
    <row r="494" spans="1:12" x14ac:dyDescent="0.15">
      <c r="A494" s="3" t="s">
        <v>37</v>
      </c>
      <c r="B494" s="3">
        <v>44196</v>
      </c>
      <c r="C494" s="5">
        <v>1091</v>
      </c>
      <c r="D494" s="2">
        <f t="shared" si="7"/>
        <v>7</v>
      </c>
      <c r="E494" s="2" t="str">
        <f>_xlfn.XLOOKUP(VolumeByClient[[#This Row],[CLID]],GEOByClient[Mid],GEOByClient[GEOID])</f>
        <v>GEO1001</v>
      </c>
      <c r="F494" s="2" t="str">
        <f>INDEX(GEOByClient[GEOID],MATCH(VolumeByClient[[#This Row],[CLID]],GEOByClient[Right],0))</f>
        <v>GEO1001</v>
      </c>
      <c r="G494" s="2" t="str">
        <f>VLOOKUP(VolumeByClient[[#This Row],[Index Match Region ID]],GEONames[GEOID]:GEONames[GEONAME],2,FALSE)</f>
        <v>NAM</v>
      </c>
      <c r="H494" s="2" t="str">
        <f>"Q"&amp;ROUNDUP(MONTH(VolumeByClient[[#This Row],[Date]])/3,0)&amp;" "&amp;YEAR(VolumeByClient[[#This Row],[Date]])</f>
        <v>Q4 2020</v>
      </c>
      <c r="I494" s="2" t="str">
        <f>VLOOKUP(VolumeByClient[[#This Row],[Date]],QuarterDates[],3,TRUE)</f>
        <v>Q4 2020</v>
      </c>
      <c r="J494" s="2" t="str">
        <f>VLOOKUP(VolumeByClient[[#This Row],[Date]],QuarterDates[],6,TRUE)</f>
        <v>2020 Q4</v>
      </c>
      <c r="K494" s="2" t="str">
        <f>_xlfn.XLOOKUP(VolumeByClient[[#This Row],[Year and Quarter]],QuarterDates[Year/Quarter],QuarterDates[Quarter2])</f>
        <v>Q4</v>
      </c>
      <c r="L494" s="2">
        <f>_xlfn.XLOOKUP(VolumeByClient[[#This Row],[Year and Quarter]],QuarterDates[Year/Quarter],QuarterDates[Year])</f>
        <v>2020</v>
      </c>
    </row>
    <row r="495" spans="1:12" x14ac:dyDescent="0.15">
      <c r="A495" s="3" t="s">
        <v>37</v>
      </c>
      <c r="B495" s="3">
        <v>44316</v>
      </c>
      <c r="C495" s="5">
        <v>1614</v>
      </c>
      <c r="D495" s="2">
        <f t="shared" si="7"/>
        <v>7</v>
      </c>
      <c r="E495" s="2" t="str">
        <f>_xlfn.XLOOKUP(VolumeByClient[[#This Row],[CLID]],GEOByClient[Mid],GEOByClient[GEOID])</f>
        <v>GEO1001</v>
      </c>
      <c r="F495" s="2" t="str">
        <f>INDEX(GEOByClient[GEOID],MATCH(VolumeByClient[[#This Row],[CLID]],GEOByClient[Right],0))</f>
        <v>GEO1001</v>
      </c>
      <c r="G495" s="2" t="str">
        <f>VLOOKUP(VolumeByClient[[#This Row],[Index Match Region ID]],GEONames[GEOID]:GEONames[GEONAME],2,FALSE)</f>
        <v>NAM</v>
      </c>
      <c r="H495" s="2" t="str">
        <f>"Q"&amp;ROUNDUP(MONTH(VolumeByClient[[#This Row],[Date]])/3,0)&amp;" "&amp;YEAR(VolumeByClient[[#This Row],[Date]])</f>
        <v>Q2 2021</v>
      </c>
      <c r="I495" s="2" t="str">
        <f>VLOOKUP(VolumeByClient[[#This Row],[Date]],QuarterDates[],3,TRUE)</f>
        <v>Q2 2021</v>
      </c>
      <c r="J495" s="2" t="str">
        <f>VLOOKUP(VolumeByClient[[#This Row],[Date]],QuarterDates[],6,TRUE)</f>
        <v>2021 Q2</v>
      </c>
      <c r="K495" s="2" t="str">
        <f>_xlfn.XLOOKUP(VolumeByClient[[#This Row],[Year and Quarter]],QuarterDates[Year/Quarter],QuarterDates[Quarter2])</f>
        <v>Q2</v>
      </c>
      <c r="L495" s="2">
        <f>_xlfn.XLOOKUP(VolumeByClient[[#This Row],[Year and Quarter]],QuarterDates[Year/Quarter],QuarterDates[Year])</f>
        <v>2021</v>
      </c>
    </row>
    <row r="496" spans="1:12" x14ac:dyDescent="0.15">
      <c r="A496" s="3" t="s">
        <v>37</v>
      </c>
      <c r="B496" s="3">
        <v>44286</v>
      </c>
      <c r="C496" s="5">
        <v>1426</v>
      </c>
      <c r="D496" s="2">
        <f t="shared" si="7"/>
        <v>7</v>
      </c>
      <c r="E496" s="2" t="str">
        <f>_xlfn.XLOOKUP(VolumeByClient[[#This Row],[CLID]],GEOByClient[Mid],GEOByClient[GEOID])</f>
        <v>GEO1001</v>
      </c>
      <c r="F496" s="2" t="str">
        <f>INDEX(GEOByClient[GEOID],MATCH(VolumeByClient[[#This Row],[CLID]],GEOByClient[Right],0))</f>
        <v>GEO1001</v>
      </c>
      <c r="G496" s="2" t="str">
        <f>VLOOKUP(VolumeByClient[[#This Row],[Index Match Region ID]],GEONames[GEOID]:GEONames[GEONAME],2,FALSE)</f>
        <v>NAM</v>
      </c>
      <c r="H496" s="2" t="str">
        <f>"Q"&amp;ROUNDUP(MONTH(VolumeByClient[[#This Row],[Date]])/3,0)&amp;" "&amp;YEAR(VolumeByClient[[#This Row],[Date]])</f>
        <v>Q1 2021</v>
      </c>
      <c r="I496" s="2" t="str">
        <f>VLOOKUP(VolumeByClient[[#This Row],[Date]],QuarterDates[],3,TRUE)</f>
        <v>Q1 2021</v>
      </c>
      <c r="J496" s="2" t="str">
        <f>VLOOKUP(VolumeByClient[[#This Row],[Date]],QuarterDates[],6,TRUE)</f>
        <v>2021 Q1</v>
      </c>
      <c r="K496" s="2" t="str">
        <f>_xlfn.XLOOKUP(VolumeByClient[[#This Row],[Year and Quarter]],QuarterDates[Year/Quarter],QuarterDates[Quarter2])</f>
        <v>Q1</v>
      </c>
      <c r="L496" s="2">
        <f>_xlfn.XLOOKUP(VolumeByClient[[#This Row],[Year and Quarter]],QuarterDates[Year/Quarter],QuarterDates[Year])</f>
        <v>2021</v>
      </c>
    </row>
    <row r="497" spans="1:12" x14ac:dyDescent="0.15">
      <c r="A497" s="3" t="s">
        <v>37</v>
      </c>
      <c r="B497" s="3">
        <v>44255</v>
      </c>
      <c r="C497" s="5">
        <v>1220</v>
      </c>
      <c r="D497" s="2">
        <f t="shared" si="7"/>
        <v>7</v>
      </c>
      <c r="E497" s="2" t="str">
        <f>_xlfn.XLOOKUP(VolumeByClient[[#This Row],[CLID]],GEOByClient[Mid],GEOByClient[GEOID])</f>
        <v>GEO1001</v>
      </c>
      <c r="F497" s="2" t="str">
        <f>INDEX(GEOByClient[GEOID],MATCH(VolumeByClient[[#This Row],[CLID]],GEOByClient[Right],0))</f>
        <v>GEO1001</v>
      </c>
      <c r="G497" s="2" t="str">
        <f>VLOOKUP(VolumeByClient[[#This Row],[Index Match Region ID]],GEONames[GEOID]:GEONames[GEONAME],2,FALSE)</f>
        <v>NAM</v>
      </c>
      <c r="H497" s="2" t="str">
        <f>"Q"&amp;ROUNDUP(MONTH(VolumeByClient[[#This Row],[Date]])/3,0)&amp;" "&amp;YEAR(VolumeByClient[[#This Row],[Date]])</f>
        <v>Q1 2021</v>
      </c>
      <c r="I497" s="2" t="str">
        <f>VLOOKUP(VolumeByClient[[#This Row],[Date]],QuarterDates[],3,TRUE)</f>
        <v>Q1 2021</v>
      </c>
      <c r="J497" s="2" t="str">
        <f>VLOOKUP(VolumeByClient[[#This Row],[Date]],QuarterDates[],6,TRUE)</f>
        <v>2021 Q1</v>
      </c>
      <c r="K497" s="2" t="str">
        <f>_xlfn.XLOOKUP(VolumeByClient[[#This Row],[Year and Quarter]],QuarterDates[Year/Quarter],QuarterDates[Quarter2])</f>
        <v>Q1</v>
      </c>
      <c r="L497" s="2">
        <f>_xlfn.XLOOKUP(VolumeByClient[[#This Row],[Year and Quarter]],QuarterDates[Year/Quarter],QuarterDates[Year])</f>
        <v>2021</v>
      </c>
    </row>
    <row r="498" spans="1:12" x14ac:dyDescent="0.15">
      <c r="A498" s="3" t="s">
        <v>37</v>
      </c>
      <c r="B498" s="3">
        <v>44227</v>
      </c>
      <c r="C498" s="5">
        <v>1113</v>
      </c>
      <c r="D498" s="2">
        <f t="shared" si="7"/>
        <v>7</v>
      </c>
      <c r="E498" s="2" t="str">
        <f>_xlfn.XLOOKUP(VolumeByClient[[#This Row],[CLID]],GEOByClient[Mid],GEOByClient[GEOID])</f>
        <v>GEO1001</v>
      </c>
      <c r="F498" s="2" t="str">
        <f>INDEX(GEOByClient[GEOID],MATCH(VolumeByClient[[#This Row],[CLID]],GEOByClient[Right],0))</f>
        <v>GEO1001</v>
      </c>
      <c r="G498" s="2" t="str">
        <f>VLOOKUP(VolumeByClient[[#This Row],[Index Match Region ID]],GEONames[GEOID]:GEONames[GEONAME],2,FALSE)</f>
        <v>NAM</v>
      </c>
      <c r="H498" s="2" t="str">
        <f>"Q"&amp;ROUNDUP(MONTH(VolumeByClient[[#This Row],[Date]])/3,0)&amp;" "&amp;YEAR(VolumeByClient[[#This Row],[Date]])</f>
        <v>Q1 2021</v>
      </c>
      <c r="I498" s="2" t="str">
        <f>VLOOKUP(VolumeByClient[[#This Row],[Date]],QuarterDates[],3,TRUE)</f>
        <v>Q1 2021</v>
      </c>
      <c r="J498" s="2" t="str">
        <f>VLOOKUP(VolumeByClient[[#This Row],[Date]],QuarterDates[],6,TRUE)</f>
        <v>2021 Q1</v>
      </c>
      <c r="K498" s="2" t="str">
        <f>_xlfn.XLOOKUP(VolumeByClient[[#This Row],[Year and Quarter]],QuarterDates[Year/Quarter],QuarterDates[Quarter2])</f>
        <v>Q1</v>
      </c>
      <c r="L498" s="2">
        <f>_xlfn.XLOOKUP(VolumeByClient[[#This Row],[Year and Quarter]],QuarterDates[Year/Quarter],QuarterDates[Year])</f>
        <v>2021</v>
      </c>
    </row>
    <row r="499" spans="1:12" x14ac:dyDescent="0.15">
      <c r="A499" s="3" t="s">
        <v>11</v>
      </c>
      <c r="B499" s="3">
        <v>43861</v>
      </c>
      <c r="C499" s="5">
        <v>303</v>
      </c>
      <c r="D499" s="2">
        <f t="shared" si="7"/>
        <v>7</v>
      </c>
      <c r="E499" s="2" t="str">
        <f>_xlfn.XLOOKUP(VolumeByClient[[#This Row],[CLID]],GEOByClient[Mid],GEOByClient[GEOID])</f>
        <v>GEO1004</v>
      </c>
      <c r="F499" s="2" t="str">
        <f>INDEX(GEOByClient[GEOID],MATCH(VolumeByClient[[#This Row],[CLID]],GEOByClient[Right],0))</f>
        <v>GEO1004</v>
      </c>
      <c r="G499" s="2" t="str">
        <f>VLOOKUP(VolumeByClient[[#This Row],[Index Match Region ID]],GEONames[GEOID]:GEONames[GEONAME],2,FALSE)</f>
        <v>LATAM</v>
      </c>
      <c r="H499" s="2" t="str">
        <f>"Q"&amp;ROUNDUP(MONTH(VolumeByClient[[#This Row],[Date]])/3,0)&amp;" "&amp;YEAR(VolumeByClient[[#This Row],[Date]])</f>
        <v>Q1 2020</v>
      </c>
      <c r="I499" s="2" t="str">
        <f>VLOOKUP(VolumeByClient[[#This Row],[Date]],QuarterDates[],3,TRUE)</f>
        <v>Q1 2020</v>
      </c>
      <c r="J499" s="2" t="str">
        <f>VLOOKUP(VolumeByClient[[#This Row],[Date]],QuarterDates[],6,TRUE)</f>
        <v>2020 Q1</v>
      </c>
      <c r="K499" s="2" t="str">
        <f>_xlfn.XLOOKUP(VolumeByClient[[#This Row],[Year and Quarter]],QuarterDates[Year/Quarter],QuarterDates[Quarter2])</f>
        <v>Q1</v>
      </c>
      <c r="L499" s="2">
        <f>_xlfn.XLOOKUP(VolumeByClient[[#This Row],[Year and Quarter]],QuarterDates[Year/Quarter],QuarterDates[Year])</f>
        <v>2020</v>
      </c>
    </row>
    <row r="500" spans="1:12" x14ac:dyDescent="0.15">
      <c r="A500" s="3" t="s">
        <v>11</v>
      </c>
      <c r="B500" s="3">
        <v>43890</v>
      </c>
      <c r="C500" s="5">
        <v>304</v>
      </c>
      <c r="D500" s="2">
        <f t="shared" si="7"/>
        <v>7</v>
      </c>
      <c r="E500" s="2" t="str">
        <f>_xlfn.XLOOKUP(VolumeByClient[[#This Row],[CLID]],GEOByClient[Mid],GEOByClient[GEOID])</f>
        <v>GEO1004</v>
      </c>
      <c r="F500" s="2" t="str">
        <f>INDEX(GEOByClient[GEOID],MATCH(VolumeByClient[[#This Row],[CLID]],GEOByClient[Right],0))</f>
        <v>GEO1004</v>
      </c>
      <c r="G500" s="2" t="str">
        <f>VLOOKUP(VolumeByClient[[#This Row],[Index Match Region ID]],GEONames[GEOID]:GEONames[GEONAME],2,FALSE)</f>
        <v>LATAM</v>
      </c>
      <c r="H500" s="2" t="str">
        <f>"Q"&amp;ROUNDUP(MONTH(VolumeByClient[[#This Row],[Date]])/3,0)&amp;" "&amp;YEAR(VolumeByClient[[#This Row],[Date]])</f>
        <v>Q1 2020</v>
      </c>
      <c r="I500" s="2" t="str">
        <f>VLOOKUP(VolumeByClient[[#This Row],[Date]],QuarterDates[],3,TRUE)</f>
        <v>Q1 2020</v>
      </c>
      <c r="J500" s="2" t="str">
        <f>VLOOKUP(VolumeByClient[[#This Row],[Date]],QuarterDates[],6,TRUE)</f>
        <v>2020 Q1</v>
      </c>
      <c r="K500" s="2" t="str">
        <f>_xlfn.XLOOKUP(VolumeByClient[[#This Row],[Year and Quarter]],QuarterDates[Year/Quarter],QuarterDates[Quarter2])</f>
        <v>Q1</v>
      </c>
      <c r="L500" s="2">
        <f>_xlfn.XLOOKUP(VolumeByClient[[#This Row],[Year and Quarter]],QuarterDates[Year/Quarter],QuarterDates[Year])</f>
        <v>2020</v>
      </c>
    </row>
    <row r="501" spans="1:12" x14ac:dyDescent="0.15">
      <c r="A501" s="3" t="s">
        <v>11</v>
      </c>
      <c r="B501" s="3">
        <v>43921</v>
      </c>
      <c r="C501" s="5">
        <v>375</v>
      </c>
      <c r="D501" s="2">
        <f t="shared" si="7"/>
        <v>7</v>
      </c>
      <c r="E501" s="2" t="str">
        <f>_xlfn.XLOOKUP(VolumeByClient[[#This Row],[CLID]],GEOByClient[Mid],GEOByClient[GEOID])</f>
        <v>GEO1004</v>
      </c>
      <c r="F501" s="2" t="str">
        <f>INDEX(GEOByClient[GEOID],MATCH(VolumeByClient[[#This Row],[CLID]],GEOByClient[Right],0))</f>
        <v>GEO1004</v>
      </c>
      <c r="G501" s="2" t="str">
        <f>VLOOKUP(VolumeByClient[[#This Row],[Index Match Region ID]],GEONames[GEOID]:GEONames[GEONAME],2,FALSE)</f>
        <v>LATAM</v>
      </c>
      <c r="H501" s="2" t="str">
        <f>"Q"&amp;ROUNDUP(MONTH(VolumeByClient[[#This Row],[Date]])/3,0)&amp;" "&amp;YEAR(VolumeByClient[[#This Row],[Date]])</f>
        <v>Q1 2020</v>
      </c>
      <c r="I501" s="2" t="str">
        <f>VLOOKUP(VolumeByClient[[#This Row],[Date]],QuarterDates[],3,TRUE)</f>
        <v>Q1 2020</v>
      </c>
      <c r="J501" s="2" t="str">
        <f>VLOOKUP(VolumeByClient[[#This Row],[Date]],QuarterDates[],6,TRUE)</f>
        <v>2020 Q1</v>
      </c>
      <c r="K501" s="2" t="str">
        <f>_xlfn.XLOOKUP(VolumeByClient[[#This Row],[Year and Quarter]],QuarterDates[Year/Quarter],QuarterDates[Quarter2])</f>
        <v>Q1</v>
      </c>
      <c r="L501" s="2">
        <f>_xlfn.XLOOKUP(VolumeByClient[[#This Row],[Year and Quarter]],QuarterDates[Year/Quarter],QuarterDates[Year])</f>
        <v>2020</v>
      </c>
    </row>
    <row r="502" spans="1:12" x14ac:dyDescent="0.15">
      <c r="A502" s="3" t="s">
        <v>11</v>
      </c>
      <c r="B502" s="3">
        <v>43951</v>
      </c>
      <c r="C502" s="5">
        <v>407</v>
      </c>
      <c r="D502" s="2">
        <f t="shared" si="7"/>
        <v>7</v>
      </c>
      <c r="E502" s="2" t="str">
        <f>_xlfn.XLOOKUP(VolumeByClient[[#This Row],[CLID]],GEOByClient[Mid],GEOByClient[GEOID])</f>
        <v>GEO1004</v>
      </c>
      <c r="F502" s="2" t="str">
        <f>INDEX(GEOByClient[GEOID],MATCH(VolumeByClient[[#This Row],[CLID]],GEOByClient[Right],0))</f>
        <v>GEO1004</v>
      </c>
      <c r="G502" s="2" t="str">
        <f>VLOOKUP(VolumeByClient[[#This Row],[Index Match Region ID]],GEONames[GEOID]:GEONames[GEONAME],2,FALSE)</f>
        <v>LATAM</v>
      </c>
      <c r="H502" s="2" t="str">
        <f>"Q"&amp;ROUNDUP(MONTH(VolumeByClient[[#This Row],[Date]])/3,0)&amp;" "&amp;YEAR(VolumeByClient[[#This Row],[Date]])</f>
        <v>Q2 2020</v>
      </c>
      <c r="I502" s="2" t="str">
        <f>VLOOKUP(VolumeByClient[[#This Row],[Date]],QuarterDates[],3,TRUE)</f>
        <v>Q2 2020</v>
      </c>
      <c r="J502" s="2" t="str">
        <f>VLOOKUP(VolumeByClient[[#This Row],[Date]],QuarterDates[],6,TRUE)</f>
        <v>2020 Q2</v>
      </c>
      <c r="K502" s="2" t="str">
        <f>_xlfn.XLOOKUP(VolumeByClient[[#This Row],[Year and Quarter]],QuarterDates[Year/Quarter],QuarterDates[Quarter2])</f>
        <v>Q2</v>
      </c>
      <c r="L502" s="2">
        <f>_xlfn.XLOOKUP(VolumeByClient[[#This Row],[Year and Quarter]],QuarterDates[Year/Quarter],QuarterDates[Year])</f>
        <v>2020</v>
      </c>
    </row>
    <row r="503" spans="1:12" x14ac:dyDescent="0.15">
      <c r="A503" s="3" t="s">
        <v>11</v>
      </c>
      <c r="B503" s="3">
        <v>43982</v>
      </c>
      <c r="C503" s="5">
        <v>405</v>
      </c>
      <c r="D503" s="2">
        <f t="shared" si="7"/>
        <v>7</v>
      </c>
      <c r="E503" s="2" t="str">
        <f>_xlfn.XLOOKUP(VolumeByClient[[#This Row],[CLID]],GEOByClient[Mid],GEOByClient[GEOID])</f>
        <v>GEO1004</v>
      </c>
      <c r="F503" s="2" t="str">
        <f>INDEX(GEOByClient[GEOID],MATCH(VolumeByClient[[#This Row],[CLID]],GEOByClient[Right],0))</f>
        <v>GEO1004</v>
      </c>
      <c r="G503" s="2" t="str">
        <f>VLOOKUP(VolumeByClient[[#This Row],[Index Match Region ID]],GEONames[GEOID]:GEONames[GEONAME],2,FALSE)</f>
        <v>LATAM</v>
      </c>
      <c r="H503" s="2" t="str">
        <f>"Q"&amp;ROUNDUP(MONTH(VolumeByClient[[#This Row],[Date]])/3,0)&amp;" "&amp;YEAR(VolumeByClient[[#This Row],[Date]])</f>
        <v>Q2 2020</v>
      </c>
      <c r="I503" s="2" t="str">
        <f>VLOOKUP(VolumeByClient[[#This Row],[Date]],QuarterDates[],3,TRUE)</f>
        <v>Q2 2020</v>
      </c>
      <c r="J503" s="2" t="str">
        <f>VLOOKUP(VolumeByClient[[#This Row],[Date]],QuarterDates[],6,TRUE)</f>
        <v>2020 Q2</v>
      </c>
      <c r="K503" s="2" t="str">
        <f>_xlfn.XLOOKUP(VolumeByClient[[#This Row],[Year and Quarter]],QuarterDates[Year/Quarter],QuarterDates[Quarter2])</f>
        <v>Q2</v>
      </c>
      <c r="L503" s="2">
        <f>_xlfn.XLOOKUP(VolumeByClient[[#This Row],[Year and Quarter]],QuarterDates[Year/Quarter],QuarterDates[Year])</f>
        <v>2020</v>
      </c>
    </row>
    <row r="504" spans="1:12" x14ac:dyDescent="0.15">
      <c r="A504" s="3" t="s">
        <v>11</v>
      </c>
      <c r="B504" s="3">
        <v>44012</v>
      </c>
      <c r="C504" s="5">
        <v>267</v>
      </c>
      <c r="D504" s="2">
        <f t="shared" si="7"/>
        <v>7</v>
      </c>
      <c r="E504" s="2" t="str">
        <f>_xlfn.XLOOKUP(VolumeByClient[[#This Row],[CLID]],GEOByClient[Mid],GEOByClient[GEOID])</f>
        <v>GEO1004</v>
      </c>
      <c r="F504" s="2" t="str">
        <f>INDEX(GEOByClient[GEOID],MATCH(VolumeByClient[[#This Row],[CLID]],GEOByClient[Right],0))</f>
        <v>GEO1004</v>
      </c>
      <c r="G504" s="2" t="str">
        <f>VLOOKUP(VolumeByClient[[#This Row],[Index Match Region ID]],GEONames[GEOID]:GEONames[GEONAME],2,FALSE)</f>
        <v>LATAM</v>
      </c>
      <c r="H504" s="2" t="str">
        <f>"Q"&amp;ROUNDUP(MONTH(VolumeByClient[[#This Row],[Date]])/3,0)&amp;" "&amp;YEAR(VolumeByClient[[#This Row],[Date]])</f>
        <v>Q2 2020</v>
      </c>
      <c r="I504" s="2" t="str">
        <f>VLOOKUP(VolumeByClient[[#This Row],[Date]],QuarterDates[],3,TRUE)</f>
        <v>Q2 2020</v>
      </c>
      <c r="J504" s="2" t="str">
        <f>VLOOKUP(VolumeByClient[[#This Row],[Date]],QuarterDates[],6,TRUE)</f>
        <v>2020 Q2</v>
      </c>
      <c r="K504" s="2" t="str">
        <f>_xlfn.XLOOKUP(VolumeByClient[[#This Row],[Year and Quarter]],QuarterDates[Year/Quarter],QuarterDates[Quarter2])</f>
        <v>Q2</v>
      </c>
      <c r="L504" s="2">
        <f>_xlfn.XLOOKUP(VolumeByClient[[#This Row],[Year and Quarter]],QuarterDates[Year/Quarter],QuarterDates[Year])</f>
        <v>2020</v>
      </c>
    </row>
    <row r="505" spans="1:12" x14ac:dyDescent="0.15">
      <c r="A505" s="3" t="s">
        <v>11</v>
      </c>
      <c r="B505" s="3">
        <v>44043</v>
      </c>
      <c r="C505" s="5">
        <v>264</v>
      </c>
      <c r="D505" s="2">
        <f t="shared" si="7"/>
        <v>7</v>
      </c>
      <c r="E505" s="2" t="str">
        <f>_xlfn.XLOOKUP(VolumeByClient[[#This Row],[CLID]],GEOByClient[Mid],GEOByClient[GEOID])</f>
        <v>GEO1004</v>
      </c>
      <c r="F505" s="2" t="str">
        <f>INDEX(GEOByClient[GEOID],MATCH(VolumeByClient[[#This Row],[CLID]],GEOByClient[Right],0))</f>
        <v>GEO1004</v>
      </c>
      <c r="G505" s="2" t="str">
        <f>VLOOKUP(VolumeByClient[[#This Row],[Index Match Region ID]],GEONames[GEOID]:GEONames[GEONAME],2,FALSE)</f>
        <v>LATAM</v>
      </c>
      <c r="H505" s="2" t="str">
        <f>"Q"&amp;ROUNDUP(MONTH(VolumeByClient[[#This Row],[Date]])/3,0)&amp;" "&amp;YEAR(VolumeByClient[[#This Row],[Date]])</f>
        <v>Q3 2020</v>
      </c>
      <c r="I505" s="2" t="str">
        <f>VLOOKUP(VolumeByClient[[#This Row],[Date]],QuarterDates[],3,TRUE)</f>
        <v>Q3 2020</v>
      </c>
      <c r="J505" s="2" t="str">
        <f>VLOOKUP(VolumeByClient[[#This Row],[Date]],QuarterDates[],6,TRUE)</f>
        <v>2020 Q3</v>
      </c>
      <c r="K505" s="2" t="str">
        <f>_xlfn.XLOOKUP(VolumeByClient[[#This Row],[Year and Quarter]],QuarterDates[Year/Quarter],QuarterDates[Quarter2])</f>
        <v>Q3</v>
      </c>
      <c r="L505" s="2">
        <f>_xlfn.XLOOKUP(VolumeByClient[[#This Row],[Year and Quarter]],QuarterDates[Year/Quarter],QuarterDates[Year])</f>
        <v>2020</v>
      </c>
    </row>
    <row r="506" spans="1:12" x14ac:dyDescent="0.15">
      <c r="A506" s="3" t="s">
        <v>11</v>
      </c>
      <c r="B506" s="3">
        <v>44074</v>
      </c>
      <c r="C506" s="5">
        <v>195</v>
      </c>
      <c r="D506" s="2">
        <f t="shared" si="7"/>
        <v>7</v>
      </c>
      <c r="E506" s="2" t="str">
        <f>_xlfn.XLOOKUP(VolumeByClient[[#This Row],[CLID]],GEOByClient[Mid],GEOByClient[GEOID])</f>
        <v>GEO1004</v>
      </c>
      <c r="F506" s="2" t="str">
        <f>INDEX(GEOByClient[GEOID],MATCH(VolumeByClient[[#This Row],[CLID]],GEOByClient[Right],0))</f>
        <v>GEO1004</v>
      </c>
      <c r="G506" s="2" t="str">
        <f>VLOOKUP(VolumeByClient[[#This Row],[Index Match Region ID]],GEONames[GEOID]:GEONames[GEONAME],2,FALSE)</f>
        <v>LATAM</v>
      </c>
      <c r="H506" s="2" t="str">
        <f>"Q"&amp;ROUNDUP(MONTH(VolumeByClient[[#This Row],[Date]])/3,0)&amp;" "&amp;YEAR(VolumeByClient[[#This Row],[Date]])</f>
        <v>Q3 2020</v>
      </c>
      <c r="I506" s="2" t="str">
        <f>VLOOKUP(VolumeByClient[[#This Row],[Date]],QuarterDates[],3,TRUE)</f>
        <v>Q3 2020</v>
      </c>
      <c r="J506" s="2" t="str">
        <f>VLOOKUP(VolumeByClient[[#This Row],[Date]],QuarterDates[],6,TRUE)</f>
        <v>2020 Q3</v>
      </c>
      <c r="K506" s="2" t="str">
        <f>_xlfn.XLOOKUP(VolumeByClient[[#This Row],[Year and Quarter]],QuarterDates[Year/Quarter],QuarterDates[Quarter2])</f>
        <v>Q3</v>
      </c>
      <c r="L506" s="2">
        <f>_xlfn.XLOOKUP(VolumeByClient[[#This Row],[Year and Quarter]],QuarterDates[Year/Quarter],QuarterDates[Year])</f>
        <v>2020</v>
      </c>
    </row>
    <row r="507" spans="1:12" x14ac:dyDescent="0.15">
      <c r="A507" s="3" t="s">
        <v>11</v>
      </c>
      <c r="B507" s="3">
        <v>44104</v>
      </c>
      <c r="C507" s="5">
        <v>232</v>
      </c>
      <c r="D507" s="2">
        <f t="shared" si="7"/>
        <v>7</v>
      </c>
      <c r="E507" s="2" t="str">
        <f>_xlfn.XLOOKUP(VolumeByClient[[#This Row],[CLID]],GEOByClient[Mid],GEOByClient[GEOID])</f>
        <v>GEO1004</v>
      </c>
      <c r="F507" s="2" t="str">
        <f>INDEX(GEOByClient[GEOID],MATCH(VolumeByClient[[#This Row],[CLID]],GEOByClient[Right],0))</f>
        <v>GEO1004</v>
      </c>
      <c r="G507" s="2" t="str">
        <f>VLOOKUP(VolumeByClient[[#This Row],[Index Match Region ID]],GEONames[GEOID]:GEONames[GEONAME],2,FALSE)</f>
        <v>LATAM</v>
      </c>
      <c r="H507" s="2" t="str">
        <f>"Q"&amp;ROUNDUP(MONTH(VolumeByClient[[#This Row],[Date]])/3,0)&amp;" "&amp;YEAR(VolumeByClient[[#This Row],[Date]])</f>
        <v>Q3 2020</v>
      </c>
      <c r="I507" s="2" t="str">
        <f>VLOOKUP(VolumeByClient[[#This Row],[Date]],QuarterDates[],3,TRUE)</f>
        <v>Q3 2020</v>
      </c>
      <c r="J507" s="2" t="str">
        <f>VLOOKUP(VolumeByClient[[#This Row],[Date]],QuarterDates[],6,TRUE)</f>
        <v>2020 Q3</v>
      </c>
      <c r="K507" s="2" t="str">
        <f>_xlfn.XLOOKUP(VolumeByClient[[#This Row],[Year and Quarter]],QuarterDates[Year/Quarter],QuarterDates[Quarter2])</f>
        <v>Q3</v>
      </c>
      <c r="L507" s="2">
        <f>_xlfn.XLOOKUP(VolumeByClient[[#This Row],[Year and Quarter]],QuarterDates[Year/Quarter],QuarterDates[Year])</f>
        <v>2020</v>
      </c>
    </row>
    <row r="508" spans="1:12" x14ac:dyDescent="0.15">
      <c r="A508" s="3" t="s">
        <v>11</v>
      </c>
      <c r="B508" s="3">
        <v>44135</v>
      </c>
      <c r="C508" s="5">
        <v>233</v>
      </c>
      <c r="D508" s="2">
        <f t="shared" si="7"/>
        <v>7</v>
      </c>
      <c r="E508" s="2" t="str">
        <f>_xlfn.XLOOKUP(VolumeByClient[[#This Row],[CLID]],GEOByClient[Mid],GEOByClient[GEOID])</f>
        <v>GEO1004</v>
      </c>
      <c r="F508" s="2" t="str">
        <f>INDEX(GEOByClient[GEOID],MATCH(VolumeByClient[[#This Row],[CLID]],GEOByClient[Right],0))</f>
        <v>GEO1004</v>
      </c>
      <c r="G508" s="2" t="str">
        <f>VLOOKUP(VolumeByClient[[#This Row],[Index Match Region ID]],GEONames[GEOID]:GEONames[GEONAME],2,FALSE)</f>
        <v>LATAM</v>
      </c>
      <c r="H508" s="2" t="str">
        <f>"Q"&amp;ROUNDUP(MONTH(VolumeByClient[[#This Row],[Date]])/3,0)&amp;" "&amp;YEAR(VolumeByClient[[#This Row],[Date]])</f>
        <v>Q4 2020</v>
      </c>
      <c r="I508" s="2" t="str">
        <f>VLOOKUP(VolumeByClient[[#This Row],[Date]],QuarterDates[],3,TRUE)</f>
        <v>Q4 2020</v>
      </c>
      <c r="J508" s="2" t="str">
        <f>VLOOKUP(VolumeByClient[[#This Row],[Date]],QuarterDates[],6,TRUE)</f>
        <v>2020 Q4</v>
      </c>
      <c r="K508" s="2" t="str">
        <f>_xlfn.XLOOKUP(VolumeByClient[[#This Row],[Year and Quarter]],QuarterDates[Year/Quarter],QuarterDates[Quarter2])</f>
        <v>Q4</v>
      </c>
      <c r="L508" s="2">
        <f>_xlfn.XLOOKUP(VolumeByClient[[#This Row],[Year and Quarter]],QuarterDates[Year/Quarter],QuarterDates[Year])</f>
        <v>2020</v>
      </c>
    </row>
    <row r="509" spans="1:12" x14ac:dyDescent="0.15">
      <c r="A509" s="3" t="s">
        <v>11</v>
      </c>
      <c r="B509" s="3">
        <v>44165</v>
      </c>
      <c r="C509" s="5">
        <v>306</v>
      </c>
      <c r="D509" s="2">
        <f t="shared" si="7"/>
        <v>7</v>
      </c>
      <c r="E509" s="2" t="str">
        <f>_xlfn.XLOOKUP(VolumeByClient[[#This Row],[CLID]],GEOByClient[Mid],GEOByClient[GEOID])</f>
        <v>GEO1004</v>
      </c>
      <c r="F509" s="2" t="str">
        <f>INDEX(GEOByClient[GEOID],MATCH(VolumeByClient[[#This Row],[CLID]],GEOByClient[Right],0))</f>
        <v>GEO1004</v>
      </c>
      <c r="G509" s="2" t="str">
        <f>VLOOKUP(VolumeByClient[[#This Row],[Index Match Region ID]],GEONames[GEOID]:GEONames[GEONAME],2,FALSE)</f>
        <v>LATAM</v>
      </c>
      <c r="H509" s="2" t="str">
        <f>"Q"&amp;ROUNDUP(MONTH(VolumeByClient[[#This Row],[Date]])/3,0)&amp;" "&amp;YEAR(VolumeByClient[[#This Row],[Date]])</f>
        <v>Q4 2020</v>
      </c>
      <c r="I509" s="2" t="str">
        <f>VLOOKUP(VolumeByClient[[#This Row],[Date]],QuarterDates[],3,TRUE)</f>
        <v>Q4 2020</v>
      </c>
      <c r="J509" s="2" t="str">
        <f>VLOOKUP(VolumeByClient[[#This Row],[Date]],QuarterDates[],6,TRUE)</f>
        <v>2020 Q4</v>
      </c>
      <c r="K509" s="2" t="str">
        <f>_xlfn.XLOOKUP(VolumeByClient[[#This Row],[Year and Quarter]],QuarterDates[Year/Quarter],QuarterDates[Quarter2])</f>
        <v>Q4</v>
      </c>
      <c r="L509" s="2">
        <f>_xlfn.XLOOKUP(VolumeByClient[[#This Row],[Year and Quarter]],QuarterDates[Year/Quarter],QuarterDates[Year])</f>
        <v>2020</v>
      </c>
    </row>
    <row r="510" spans="1:12" x14ac:dyDescent="0.15">
      <c r="A510" s="3" t="s">
        <v>11</v>
      </c>
      <c r="B510" s="3">
        <v>44196</v>
      </c>
      <c r="C510" s="5">
        <v>267</v>
      </c>
      <c r="D510" s="2">
        <f t="shared" si="7"/>
        <v>7</v>
      </c>
      <c r="E510" s="2" t="str">
        <f>_xlfn.XLOOKUP(VolumeByClient[[#This Row],[CLID]],GEOByClient[Mid],GEOByClient[GEOID])</f>
        <v>GEO1004</v>
      </c>
      <c r="F510" s="2" t="str">
        <f>INDEX(GEOByClient[GEOID],MATCH(VolumeByClient[[#This Row],[CLID]],GEOByClient[Right],0))</f>
        <v>GEO1004</v>
      </c>
      <c r="G510" s="2" t="str">
        <f>VLOOKUP(VolumeByClient[[#This Row],[Index Match Region ID]],GEONames[GEOID]:GEONames[GEONAME],2,FALSE)</f>
        <v>LATAM</v>
      </c>
      <c r="H510" s="2" t="str">
        <f>"Q"&amp;ROUNDUP(MONTH(VolumeByClient[[#This Row],[Date]])/3,0)&amp;" "&amp;YEAR(VolumeByClient[[#This Row],[Date]])</f>
        <v>Q4 2020</v>
      </c>
      <c r="I510" s="2" t="str">
        <f>VLOOKUP(VolumeByClient[[#This Row],[Date]],QuarterDates[],3,TRUE)</f>
        <v>Q4 2020</v>
      </c>
      <c r="J510" s="2" t="str">
        <f>VLOOKUP(VolumeByClient[[#This Row],[Date]],QuarterDates[],6,TRUE)</f>
        <v>2020 Q4</v>
      </c>
      <c r="K510" s="2" t="str">
        <f>_xlfn.XLOOKUP(VolumeByClient[[#This Row],[Year and Quarter]],QuarterDates[Year/Quarter],QuarterDates[Quarter2])</f>
        <v>Q4</v>
      </c>
      <c r="L510" s="2">
        <f>_xlfn.XLOOKUP(VolumeByClient[[#This Row],[Year and Quarter]],QuarterDates[Year/Quarter],QuarterDates[Year])</f>
        <v>2020</v>
      </c>
    </row>
    <row r="511" spans="1:12" x14ac:dyDescent="0.15">
      <c r="A511" s="3" t="s">
        <v>11</v>
      </c>
      <c r="B511" s="3">
        <v>44377</v>
      </c>
      <c r="C511" s="5">
        <v>261</v>
      </c>
      <c r="D511" s="2">
        <f t="shared" si="7"/>
        <v>7</v>
      </c>
      <c r="E511" s="2" t="str">
        <f>_xlfn.XLOOKUP(VolumeByClient[[#This Row],[CLID]],GEOByClient[Mid],GEOByClient[GEOID])</f>
        <v>GEO1004</v>
      </c>
      <c r="F511" s="2" t="str">
        <f>INDEX(GEOByClient[GEOID],MATCH(VolumeByClient[[#This Row],[CLID]],GEOByClient[Right],0))</f>
        <v>GEO1004</v>
      </c>
      <c r="G511" s="2" t="str">
        <f>VLOOKUP(VolumeByClient[[#This Row],[Index Match Region ID]],GEONames[GEOID]:GEONames[GEONAME],2,FALSE)</f>
        <v>LATAM</v>
      </c>
      <c r="H511" s="2" t="str">
        <f>"Q"&amp;ROUNDUP(MONTH(VolumeByClient[[#This Row],[Date]])/3,0)&amp;" "&amp;YEAR(VolumeByClient[[#This Row],[Date]])</f>
        <v>Q2 2021</v>
      </c>
      <c r="I511" s="2" t="str">
        <f>VLOOKUP(VolumeByClient[[#This Row],[Date]],QuarterDates[],3,TRUE)</f>
        <v>Q2 2021</v>
      </c>
      <c r="J511" s="2" t="str">
        <f>VLOOKUP(VolumeByClient[[#This Row],[Date]],QuarterDates[],6,TRUE)</f>
        <v>2021 Q2</v>
      </c>
      <c r="K511" s="2" t="str">
        <f>_xlfn.XLOOKUP(VolumeByClient[[#This Row],[Year and Quarter]],QuarterDates[Year/Quarter],QuarterDates[Quarter2])</f>
        <v>Q2</v>
      </c>
      <c r="L511" s="2">
        <f>_xlfn.XLOOKUP(VolumeByClient[[#This Row],[Year and Quarter]],QuarterDates[Year/Quarter],QuarterDates[Year])</f>
        <v>2021</v>
      </c>
    </row>
    <row r="512" spans="1:12" x14ac:dyDescent="0.15">
      <c r="A512" s="3" t="s">
        <v>11</v>
      </c>
      <c r="B512" s="3">
        <v>44347</v>
      </c>
      <c r="C512" s="5">
        <v>405</v>
      </c>
      <c r="D512" s="2">
        <f t="shared" si="7"/>
        <v>7</v>
      </c>
      <c r="E512" s="2" t="str">
        <f>_xlfn.XLOOKUP(VolumeByClient[[#This Row],[CLID]],GEOByClient[Mid],GEOByClient[GEOID])</f>
        <v>GEO1004</v>
      </c>
      <c r="F512" s="2" t="str">
        <f>INDEX(GEOByClient[GEOID],MATCH(VolumeByClient[[#This Row],[CLID]],GEOByClient[Right],0))</f>
        <v>GEO1004</v>
      </c>
      <c r="G512" s="2" t="str">
        <f>VLOOKUP(VolumeByClient[[#This Row],[Index Match Region ID]],GEONames[GEOID]:GEONames[GEONAME],2,FALSE)</f>
        <v>LATAM</v>
      </c>
      <c r="H512" s="2" t="str">
        <f>"Q"&amp;ROUNDUP(MONTH(VolumeByClient[[#This Row],[Date]])/3,0)&amp;" "&amp;YEAR(VolumeByClient[[#This Row],[Date]])</f>
        <v>Q2 2021</v>
      </c>
      <c r="I512" s="2" t="str">
        <f>VLOOKUP(VolumeByClient[[#This Row],[Date]],QuarterDates[],3,TRUE)</f>
        <v>Q2 2021</v>
      </c>
      <c r="J512" s="2" t="str">
        <f>VLOOKUP(VolumeByClient[[#This Row],[Date]],QuarterDates[],6,TRUE)</f>
        <v>2021 Q2</v>
      </c>
      <c r="K512" s="2" t="str">
        <f>_xlfn.XLOOKUP(VolumeByClient[[#This Row],[Year and Quarter]],QuarterDates[Year/Quarter],QuarterDates[Quarter2])</f>
        <v>Q2</v>
      </c>
      <c r="L512" s="2">
        <f>_xlfn.XLOOKUP(VolumeByClient[[#This Row],[Year and Quarter]],QuarterDates[Year/Quarter],QuarterDates[Year])</f>
        <v>2021</v>
      </c>
    </row>
    <row r="513" spans="1:12" x14ac:dyDescent="0.15">
      <c r="A513" s="3" t="s">
        <v>11</v>
      </c>
      <c r="B513" s="3">
        <v>44316</v>
      </c>
      <c r="C513" s="5">
        <v>422</v>
      </c>
      <c r="D513" s="2">
        <f t="shared" si="7"/>
        <v>7</v>
      </c>
      <c r="E513" s="2" t="str">
        <f>_xlfn.XLOOKUP(VolumeByClient[[#This Row],[CLID]],GEOByClient[Mid],GEOByClient[GEOID])</f>
        <v>GEO1004</v>
      </c>
      <c r="F513" s="2" t="str">
        <f>INDEX(GEOByClient[GEOID],MATCH(VolumeByClient[[#This Row],[CLID]],GEOByClient[Right],0))</f>
        <v>GEO1004</v>
      </c>
      <c r="G513" s="2" t="str">
        <f>VLOOKUP(VolumeByClient[[#This Row],[Index Match Region ID]],GEONames[GEOID]:GEONames[GEONAME],2,FALSE)</f>
        <v>LATAM</v>
      </c>
      <c r="H513" s="2" t="str">
        <f>"Q"&amp;ROUNDUP(MONTH(VolumeByClient[[#This Row],[Date]])/3,0)&amp;" "&amp;YEAR(VolumeByClient[[#This Row],[Date]])</f>
        <v>Q2 2021</v>
      </c>
      <c r="I513" s="2" t="str">
        <f>VLOOKUP(VolumeByClient[[#This Row],[Date]],QuarterDates[],3,TRUE)</f>
        <v>Q2 2021</v>
      </c>
      <c r="J513" s="2" t="str">
        <f>VLOOKUP(VolumeByClient[[#This Row],[Date]],QuarterDates[],6,TRUE)</f>
        <v>2021 Q2</v>
      </c>
      <c r="K513" s="2" t="str">
        <f>_xlfn.XLOOKUP(VolumeByClient[[#This Row],[Year and Quarter]],QuarterDates[Year/Quarter],QuarterDates[Quarter2])</f>
        <v>Q2</v>
      </c>
      <c r="L513" s="2">
        <f>_xlfn.XLOOKUP(VolumeByClient[[#This Row],[Year and Quarter]],QuarterDates[Year/Quarter],QuarterDates[Year])</f>
        <v>2021</v>
      </c>
    </row>
    <row r="514" spans="1:12" x14ac:dyDescent="0.15">
      <c r="A514" s="3" t="s">
        <v>11</v>
      </c>
      <c r="B514" s="3">
        <v>44286</v>
      </c>
      <c r="C514" s="5">
        <v>390</v>
      </c>
      <c r="D514" s="2">
        <f t="shared" ref="D514:D577" si="8">LEN(A514)</f>
        <v>7</v>
      </c>
      <c r="E514" s="2" t="str">
        <f>_xlfn.XLOOKUP(VolumeByClient[[#This Row],[CLID]],GEOByClient[Mid],GEOByClient[GEOID])</f>
        <v>GEO1004</v>
      </c>
      <c r="F514" s="2" t="str">
        <f>INDEX(GEOByClient[GEOID],MATCH(VolumeByClient[[#This Row],[CLID]],GEOByClient[Right],0))</f>
        <v>GEO1004</v>
      </c>
      <c r="G514" s="2" t="str">
        <f>VLOOKUP(VolumeByClient[[#This Row],[Index Match Region ID]],GEONames[GEOID]:GEONames[GEONAME],2,FALSE)</f>
        <v>LATAM</v>
      </c>
      <c r="H514" s="2" t="str">
        <f>"Q"&amp;ROUNDUP(MONTH(VolumeByClient[[#This Row],[Date]])/3,0)&amp;" "&amp;YEAR(VolumeByClient[[#This Row],[Date]])</f>
        <v>Q1 2021</v>
      </c>
      <c r="I514" s="2" t="str">
        <f>VLOOKUP(VolumeByClient[[#This Row],[Date]],QuarterDates[],3,TRUE)</f>
        <v>Q1 2021</v>
      </c>
      <c r="J514" s="2" t="str">
        <f>VLOOKUP(VolumeByClient[[#This Row],[Date]],QuarterDates[],6,TRUE)</f>
        <v>2021 Q1</v>
      </c>
      <c r="K514" s="2" t="str">
        <f>_xlfn.XLOOKUP(VolumeByClient[[#This Row],[Year and Quarter]],QuarterDates[Year/Quarter],QuarterDates[Quarter2])</f>
        <v>Q1</v>
      </c>
      <c r="L514" s="2">
        <f>_xlfn.XLOOKUP(VolumeByClient[[#This Row],[Year and Quarter]],QuarterDates[Year/Quarter],QuarterDates[Year])</f>
        <v>2021</v>
      </c>
    </row>
    <row r="515" spans="1:12" x14ac:dyDescent="0.15">
      <c r="A515" s="3" t="s">
        <v>11</v>
      </c>
      <c r="B515" s="3">
        <v>44255</v>
      </c>
      <c r="C515" s="5">
        <v>304</v>
      </c>
      <c r="D515" s="2">
        <f t="shared" si="8"/>
        <v>7</v>
      </c>
      <c r="E515" s="2" t="str">
        <f>_xlfn.XLOOKUP(VolumeByClient[[#This Row],[CLID]],GEOByClient[Mid],GEOByClient[GEOID])</f>
        <v>GEO1004</v>
      </c>
      <c r="F515" s="2" t="str">
        <f>INDEX(GEOByClient[GEOID],MATCH(VolumeByClient[[#This Row],[CLID]],GEOByClient[Right],0))</f>
        <v>GEO1004</v>
      </c>
      <c r="G515" s="2" t="str">
        <f>VLOOKUP(VolumeByClient[[#This Row],[Index Match Region ID]],GEONames[GEOID]:GEONames[GEONAME],2,FALSE)</f>
        <v>LATAM</v>
      </c>
      <c r="H515" s="2" t="str">
        <f>"Q"&amp;ROUNDUP(MONTH(VolumeByClient[[#This Row],[Date]])/3,0)&amp;" "&amp;YEAR(VolumeByClient[[#This Row],[Date]])</f>
        <v>Q1 2021</v>
      </c>
      <c r="I515" s="2" t="str">
        <f>VLOOKUP(VolumeByClient[[#This Row],[Date]],QuarterDates[],3,TRUE)</f>
        <v>Q1 2021</v>
      </c>
      <c r="J515" s="2" t="str">
        <f>VLOOKUP(VolumeByClient[[#This Row],[Date]],QuarterDates[],6,TRUE)</f>
        <v>2021 Q1</v>
      </c>
      <c r="K515" s="2" t="str">
        <f>_xlfn.XLOOKUP(VolumeByClient[[#This Row],[Year and Quarter]],QuarterDates[Year/Quarter],QuarterDates[Quarter2])</f>
        <v>Q1</v>
      </c>
      <c r="L515" s="2">
        <f>_xlfn.XLOOKUP(VolumeByClient[[#This Row],[Year and Quarter]],QuarterDates[Year/Quarter],QuarterDates[Year])</f>
        <v>2021</v>
      </c>
    </row>
    <row r="516" spans="1:12" x14ac:dyDescent="0.15">
      <c r="A516" s="3" t="s">
        <v>11</v>
      </c>
      <c r="B516" s="3">
        <v>44227</v>
      </c>
      <c r="C516" s="5">
        <v>302</v>
      </c>
      <c r="D516" s="2">
        <f t="shared" si="8"/>
        <v>7</v>
      </c>
      <c r="E516" s="2" t="str">
        <f>_xlfn.XLOOKUP(VolumeByClient[[#This Row],[CLID]],GEOByClient[Mid],GEOByClient[GEOID])</f>
        <v>GEO1004</v>
      </c>
      <c r="F516" s="2" t="str">
        <f>INDEX(GEOByClient[GEOID],MATCH(VolumeByClient[[#This Row],[CLID]],GEOByClient[Right],0))</f>
        <v>GEO1004</v>
      </c>
      <c r="G516" s="2" t="str">
        <f>VLOOKUP(VolumeByClient[[#This Row],[Index Match Region ID]],GEONames[GEOID]:GEONames[GEONAME],2,FALSE)</f>
        <v>LATAM</v>
      </c>
      <c r="H516" s="2" t="str">
        <f>"Q"&amp;ROUNDUP(MONTH(VolumeByClient[[#This Row],[Date]])/3,0)&amp;" "&amp;YEAR(VolumeByClient[[#This Row],[Date]])</f>
        <v>Q1 2021</v>
      </c>
      <c r="I516" s="2" t="str">
        <f>VLOOKUP(VolumeByClient[[#This Row],[Date]],QuarterDates[],3,TRUE)</f>
        <v>Q1 2021</v>
      </c>
      <c r="J516" s="2" t="str">
        <f>VLOOKUP(VolumeByClient[[#This Row],[Date]],QuarterDates[],6,TRUE)</f>
        <v>2021 Q1</v>
      </c>
      <c r="K516" s="2" t="str">
        <f>_xlfn.XLOOKUP(VolumeByClient[[#This Row],[Year and Quarter]],QuarterDates[Year/Quarter],QuarterDates[Quarter2])</f>
        <v>Q1</v>
      </c>
      <c r="L516" s="2">
        <f>_xlfn.XLOOKUP(VolumeByClient[[#This Row],[Year and Quarter]],QuarterDates[Year/Quarter],QuarterDates[Year])</f>
        <v>2021</v>
      </c>
    </row>
    <row r="517" spans="1:12" x14ac:dyDescent="0.15">
      <c r="A517" s="3" t="s">
        <v>7</v>
      </c>
      <c r="B517" s="3">
        <v>43861</v>
      </c>
      <c r="C517" s="5">
        <v>30584</v>
      </c>
      <c r="D517" s="2">
        <f t="shared" si="8"/>
        <v>7</v>
      </c>
      <c r="E517" s="2" t="str">
        <f>_xlfn.XLOOKUP(VolumeByClient[[#This Row],[CLID]],GEOByClient[Mid],GEOByClient[GEOID])</f>
        <v>GEO1001</v>
      </c>
      <c r="F517" s="2" t="str">
        <f>INDEX(GEOByClient[GEOID],MATCH(VolumeByClient[[#This Row],[CLID]],GEOByClient[Right],0))</f>
        <v>GEO1001</v>
      </c>
      <c r="G517" s="2" t="str">
        <f>VLOOKUP(VolumeByClient[[#This Row],[Index Match Region ID]],GEONames[GEOID]:GEONames[GEONAME],2,FALSE)</f>
        <v>NAM</v>
      </c>
      <c r="H517" s="2" t="str">
        <f>"Q"&amp;ROUNDUP(MONTH(VolumeByClient[[#This Row],[Date]])/3,0)&amp;" "&amp;YEAR(VolumeByClient[[#This Row],[Date]])</f>
        <v>Q1 2020</v>
      </c>
      <c r="I517" s="2" t="str">
        <f>VLOOKUP(VolumeByClient[[#This Row],[Date]],QuarterDates[],3,TRUE)</f>
        <v>Q1 2020</v>
      </c>
      <c r="J517" s="2" t="str">
        <f>VLOOKUP(VolumeByClient[[#This Row],[Date]],QuarterDates[],6,TRUE)</f>
        <v>2020 Q1</v>
      </c>
      <c r="K517" s="2" t="str">
        <f>_xlfn.XLOOKUP(VolumeByClient[[#This Row],[Year and Quarter]],QuarterDates[Year/Quarter],QuarterDates[Quarter2])</f>
        <v>Q1</v>
      </c>
      <c r="L517" s="2">
        <f>_xlfn.XLOOKUP(VolumeByClient[[#This Row],[Year and Quarter]],QuarterDates[Year/Quarter],QuarterDates[Year])</f>
        <v>2020</v>
      </c>
    </row>
    <row r="518" spans="1:12" x14ac:dyDescent="0.15">
      <c r="A518" s="3" t="s">
        <v>7</v>
      </c>
      <c r="B518" s="3">
        <v>43890</v>
      </c>
      <c r="C518" s="5">
        <v>27186</v>
      </c>
      <c r="D518" s="2">
        <f t="shared" si="8"/>
        <v>7</v>
      </c>
      <c r="E518" s="2" t="str">
        <f>_xlfn.XLOOKUP(VolumeByClient[[#This Row],[CLID]],GEOByClient[Mid],GEOByClient[GEOID])</f>
        <v>GEO1001</v>
      </c>
      <c r="F518" s="2" t="str">
        <f>INDEX(GEOByClient[GEOID],MATCH(VolumeByClient[[#This Row],[CLID]],GEOByClient[Right],0))</f>
        <v>GEO1001</v>
      </c>
      <c r="G518" s="2" t="str">
        <f>VLOOKUP(VolumeByClient[[#This Row],[Index Match Region ID]],GEONames[GEOID]:GEONames[GEONAME],2,FALSE)</f>
        <v>NAM</v>
      </c>
      <c r="H518" s="2" t="str">
        <f>"Q"&amp;ROUNDUP(MONTH(VolumeByClient[[#This Row],[Date]])/3,0)&amp;" "&amp;YEAR(VolumeByClient[[#This Row],[Date]])</f>
        <v>Q1 2020</v>
      </c>
      <c r="I518" s="2" t="str">
        <f>VLOOKUP(VolumeByClient[[#This Row],[Date]],QuarterDates[],3,TRUE)</f>
        <v>Q1 2020</v>
      </c>
      <c r="J518" s="2" t="str">
        <f>VLOOKUP(VolumeByClient[[#This Row],[Date]],QuarterDates[],6,TRUE)</f>
        <v>2020 Q1</v>
      </c>
      <c r="K518" s="2" t="str">
        <f>_xlfn.XLOOKUP(VolumeByClient[[#This Row],[Year and Quarter]],QuarterDates[Year/Quarter],QuarterDates[Quarter2])</f>
        <v>Q1</v>
      </c>
      <c r="L518" s="2">
        <f>_xlfn.XLOOKUP(VolumeByClient[[#This Row],[Year and Quarter]],QuarterDates[Year/Quarter],QuarterDates[Year])</f>
        <v>2020</v>
      </c>
    </row>
    <row r="519" spans="1:12" x14ac:dyDescent="0.15">
      <c r="A519" s="3" t="s">
        <v>7</v>
      </c>
      <c r="B519" s="3">
        <v>43921</v>
      </c>
      <c r="C519" s="5">
        <v>37383</v>
      </c>
      <c r="D519" s="2">
        <f t="shared" si="8"/>
        <v>7</v>
      </c>
      <c r="E519" s="2" t="str">
        <f>_xlfn.XLOOKUP(VolumeByClient[[#This Row],[CLID]],GEOByClient[Mid],GEOByClient[GEOID])</f>
        <v>GEO1001</v>
      </c>
      <c r="F519" s="2" t="str">
        <f>INDEX(GEOByClient[GEOID],MATCH(VolumeByClient[[#This Row],[CLID]],GEOByClient[Right],0))</f>
        <v>GEO1001</v>
      </c>
      <c r="G519" s="2" t="str">
        <f>VLOOKUP(VolumeByClient[[#This Row],[Index Match Region ID]],GEONames[GEOID]:GEONames[GEONAME],2,FALSE)</f>
        <v>NAM</v>
      </c>
      <c r="H519" s="2" t="str">
        <f>"Q"&amp;ROUNDUP(MONTH(VolumeByClient[[#This Row],[Date]])/3,0)&amp;" "&amp;YEAR(VolumeByClient[[#This Row],[Date]])</f>
        <v>Q1 2020</v>
      </c>
      <c r="I519" s="2" t="str">
        <f>VLOOKUP(VolumeByClient[[#This Row],[Date]],QuarterDates[],3,TRUE)</f>
        <v>Q1 2020</v>
      </c>
      <c r="J519" s="2" t="str">
        <f>VLOOKUP(VolumeByClient[[#This Row],[Date]],QuarterDates[],6,TRUE)</f>
        <v>2020 Q1</v>
      </c>
      <c r="K519" s="2" t="str">
        <f>_xlfn.XLOOKUP(VolumeByClient[[#This Row],[Year and Quarter]],QuarterDates[Year/Quarter],QuarterDates[Quarter2])</f>
        <v>Q1</v>
      </c>
      <c r="L519" s="2">
        <f>_xlfn.XLOOKUP(VolumeByClient[[#This Row],[Year and Quarter]],QuarterDates[Year/Quarter],QuarterDates[Year])</f>
        <v>2020</v>
      </c>
    </row>
    <row r="520" spans="1:12" x14ac:dyDescent="0.15">
      <c r="A520" s="3" t="s">
        <v>7</v>
      </c>
      <c r="B520" s="3">
        <v>43951</v>
      </c>
      <c r="C520" s="5">
        <v>37379</v>
      </c>
      <c r="D520" s="2">
        <f t="shared" si="8"/>
        <v>7</v>
      </c>
      <c r="E520" s="2" t="str">
        <f>_xlfn.XLOOKUP(VolumeByClient[[#This Row],[CLID]],GEOByClient[Mid],GEOByClient[GEOID])</f>
        <v>GEO1001</v>
      </c>
      <c r="F520" s="2" t="str">
        <f>INDEX(GEOByClient[GEOID],MATCH(VolumeByClient[[#This Row],[CLID]],GEOByClient[Right],0))</f>
        <v>GEO1001</v>
      </c>
      <c r="G520" s="2" t="str">
        <f>VLOOKUP(VolumeByClient[[#This Row],[Index Match Region ID]],GEONames[GEOID]:GEONames[GEONAME],2,FALSE)</f>
        <v>NAM</v>
      </c>
      <c r="H520" s="2" t="str">
        <f>"Q"&amp;ROUNDUP(MONTH(VolumeByClient[[#This Row],[Date]])/3,0)&amp;" "&amp;YEAR(VolumeByClient[[#This Row],[Date]])</f>
        <v>Q2 2020</v>
      </c>
      <c r="I520" s="2" t="str">
        <f>VLOOKUP(VolumeByClient[[#This Row],[Date]],QuarterDates[],3,TRUE)</f>
        <v>Q2 2020</v>
      </c>
      <c r="J520" s="2" t="str">
        <f>VLOOKUP(VolumeByClient[[#This Row],[Date]],QuarterDates[],6,TRUE)</f>
        <v>2020 Q2</v>
      </c>
      <c r="K520" s="2" t="str">
        <f>_xlfn.XLOOKUP(VolumeByClient[[#This Row],[Year and Quarter]],QuarterDates[Year/Quarter],QuarterDates[Quarter2])</f>
        <v>Q2</v>
      </c>
      <c r="L520" s="2">
        <f>_xlfn.XLOOKUP(VolumeByClient[[#This Row],[Year and Quarter]],QuarterDates[Year/Quarter],QuarterDates[Year])</f>
        <v>2020</v>
      </c>
    </row>
    <row r="521" spans="1:12" x14ac:dyDescent="0.15">
      <c r="A521" s="3" t="s">
        <v>7</v>
      </c>
      <c r="B521" s="3">
        <v>43982</v>
      </c>
      <c r="C521" s="5">
        <v>40779</v>
      </c>
      <c r="D521" s="2">
        <f t="shared" si="8"/>
        <v>7</v>
      </c>
      <c r="E521" s="2" t="str">
        <f>_xlfn.XLOOKUP(VolumeByClient[[#This Row],[CLID]],GEOByClient[Mid],GEOByClient[GEOID])</f>
        <v>GEO1001</v>
      </c>
      <c r="F521" s="2" t="str">
        <f>INDEX(GEOByClient[GEOID],MATCH(VolumeByClient[[#This Row],[CLID]],GEOByClient[Right],0))</f>
        <v>GEO1001</v>
      </c>
      <c r="G521" s="2" t="str">
        <f>VLOOKUP(VolumeByClient[[#This Row],[Index Match Region ID]],GEONames[GEOID]:GEONames[GEONAME],2,FALSE)</f>
        <v>NAM</v>
      </c>
      <c r="H521" s="2" t="str">
        <f>"Q"&amp;ROUNDUP(MONTH(VolumeByClient[[#This Row],[Date]])/3,0)&amp;" "&amp;YEAR(VolumeByClient[[#This Row],[Date]])</f>
        <v>Q2 2020</v>
      </c>
      <c r="I521" s="2" t="str">
        <f>VLOOKUP(VolumeByClient[[#This Row],[Date]],QuarterDates[],3,TRUE)</f>
        <v>Q2 2020</v>
      </c>
      <c r="J521" s="2" t="str">
        <f>VLOOKUP(VolumeByClient[[#This Row],[Date]],QuarterDates[],6,TRUE)</f>
        <v>2020 Q2</v>
      </c>
      <c r="K521" s="2" t="str">
        <f>_xlfn.XLOOKUP(VolumeByClient[[#This Row],[Year and Quarter]],QuarterDates[Year/Quarter],QuarterDates[Quarter2])</f>
        <v>Q2</v>
      </c>
      <c r="L521" s="2">
        <f>_xlfn.XLOOKUP(VolumeByClient[[#This Row],[Year and Quarter]],QuarterDates[Year/Quarter],QuarterDates[Year])</f>
        <v>2020</v>
      </c>
    </row>
    <row r="522" spans="1:12" x14ac:dyDescent="0.15">
      <c r="A522" s="3" t="s">
        <v>7</v>
      </c>
      <c r="B522" s="3">
        <v>44012</v>
      </c>
      <c r="C522" s="5">
        <v>23788</v>
      </c>
      <c r="D522" s="2">
        <f t="shared" si="8"/>
        <v>7</v>
      </c>
      <c r="E522" s="2" t="str">
        <f>_xlfn.XLOOKUP(VolumeByClient[[#This Row],[CLID]],GEOByClient[Mid],GEOByClient[GEOID])</f>
        <v>GEO1001</v>
      </c>
      <c r="F522" s="2" t="str">
        <f>INDEX(GEOByClient[GEOID],MATCH(VolumeByClient[[#This Row],[CLID]],GEOByClient[Right],0))</f>
        <v>GEO1001</v>
      </c>
      <c r="G522" s="2" t="str">
        <f>VLOOKUP(VolumeByClient[[#This Row],[Index Match Region ID]],GEONames[GEOID]:GEONames[GEONAME],2,FALSE)</f>
        <v>NAM</v>
      </c>
      <c r="H522" s="2" t="str">
        <f>"Q"&amp;ROUNDUP(MONTH(VolumeByClient[[#This Row],[Date]])/3,0)&amp;" "&amp;YEAR(VolumeByClient[[#This Row],[Date]])</f>
        <v>Q2 2020</v>
      </c>
      <c r="I522" s="2" t="str">
        <f>VLOOKUP(VolumeByClient[[#This Row],[Date]],QuarterDates[],3,TRUE)</f>
        <v>Q2 2020</v>
      </c>
      <c r="J522" s="2" t="str">
        <f>VLOOKUP(VolumeByClient[[#This Row],[Date]],QuarterDates[],6,TRUE)</f>
        <v>2020 Q2</v>
      </c>
      <c r="K522" s="2" t="str">
        <f>_xlfn.XLOOKUP(VolumeByClient[[#This Row],[Year and Quarter]],QuarterDates[Year/Quarter],QuarterDates[Quarter2])</f>
        <v>Q2</v>
      </c>
      <c r="L522" s="2">
        <f>_xlfn.XLOOKUP(VolumeByClient[[#This Row],[Year and Quarter]],QuarterDates[Year/Quarter],QuarterDates[Year])</f>
        <v>2020</v>
      </c>
    </row>
    <row r="523" spans="1:12" x14ac:dyDescent="0.15">
      <c r="A523" s="3" t="s">
        <v>7</v>
      </c>
      <c r="B523" s="3">
        <v>44043</v>
      </c>
      <c r="C523" s="5">
        <v>27188</v>
      </c>
      <c r="D523" s="2">
        <f t="shared" si="8"/>
        <v>7</v>
      </c>
      <c r="E523" s="2" t="str">
        <f>_xlfn.XLOOKUP(VolumeByClient[[#This Row],[CLID]],GEOByClient[Mid],GEOByClient[GEOID])</f>
        <v>GEO1001</v>
      </c>
      <c r="F523" s="2" t="str">
        <f>INDEX(GEOByClient[GEOID],MATCH(VolumeByClient[[#This Row],[CLID]],GEOByClient[Right],0))</f>
        <v>GEO1001</v>
      </c>
      <c r="G523" s="2" t="str">
        <f>VLOOKUP(VolumeByClient[[#This Row],[Index Match Region ID]],GEONames[GEOID]:GEONames[GEONAME],2,FALSE)</f>
        <v>NAM</v>
      </c>
      <c r="H523" s="2" t="str">
        <f>"Q"&amp;ROUNDUP(MONTH(VolumeByClient[[#This Row],[Date]])/3,0)&amp;" "&amp;YEAR(VolumeByClient[[#This Row],[Date]])</f>
        <v>Q3 2020</v>
      </c>
      <c r="I523" s="2" t="str">
        <f>VLOOKUP(VolumeByClient[[#This Row],[Date]],QuarterDates[],3,TRUE)</f>
        <v>Q3 2020</v>
      </c>
      <c r="J523" s="2" t="str">
        <f>VLOOKUP(VolumeByClient[[#This Row],[Date]],QuarterDates[],6,TRUE)</f>
        <v>2020 Q3</v>
      </c>
      <c r="K523" s="2" t="str">
        <f>_xlfn.XLOOKUP(VolumeByClient[[#This Row],[Year and Quarter]],QuarterDates[Year/Quarter],QuarterDates[Quarter2])</f>
        <v>Q3</v>
      </c>
      <c r="L523" s="2">
        <f>_xlfn.XLOOKUP(VolumeByClient[[#This Row],[Year and Quarter]],QuarterDates[Year/Quarter],QuarterDates[Year])</f>
        <v>2020</v>
      </c>
    </row>
    <row r="524" spans="1:12" x14ac:dyDescent="0.15">
      <c r="A524" s="3" t="s">
        <v>7</v>
      </c>
      <c r="B524" s="3">
        <v>44074</v>
      </c>
      <c r="C524" s="5">
        <v>16996</v>
      </c>
      <c r="D524" s="2">
        <f t="shared" si="8"/>
        <v>7</v>
      </c>
      <c r="E524" s="2" t="str">
        <f>_xlfn.XLOOKUP(VolumeByClient[[#This Row],[CLID]],GEOByClient[Mid],GEOByClient[GEOID])</f>
        <v>GEO1001</v>
      </c>
      <c r="F524" s="2" t="str">
        <f>INDEX(GEOByClient[GEOID],MATCH(VolumeByClient[[#This Row],[CLID]],GEOByClient[Right],0))</f>
        <v>GEO1001</v>
      </c>
      <c r="G524" s="2" t="str">
        <f>VLOOKUP(VolumeByClient[[#This Row],[Index Match Region ID]],GEONames[GEOID]:GEONames[GEONAME],2,FALSE)</f>
        <v>NAM</v>
      </c>
      <c r="H524" s="2" t="str">
        <f>"Q"&amp;ROUNDUP(MONTH(VolumeByClient[[#This Row],[Date]])/3,0)&amp;" "&amp;YEAR(VolumeByClient[[#This Row],[Date]])</f>
        <v>Q3 2020</v>
      </c>
      <c r="I524" s="2" t="str">
        <f>VLOOKUP(VolumeByClient[[#This Row],[Date]],QuarterDates[],3,TRUE)</f>
        <v>Q3 2020</v>
      </c>
      <c r="J524" s="2" t="str">
        <f>VLOOKUP(VolumeByClient[[#This Row],[Date]],QuarterDates[],6,TRUE)</f>
        <v>2020 Q3</v>
      </c>
      <c r="K524" s="2" t="str">
        <f>_xlfn.XLOOKUP(VolumeByClient[[#This Row],[Year and Quarter]],QuarterDates[Year/Quarter],QuarterDates[Quarter2])</f>
        <v>Q3</v>
      </c>
      <c r="L524" s="2">
        <f>_xlfn.XLOOKUP(VolumeByClient[[#This Row],[Year and Quarter]],QuarterDates[Year/Quarter],QuarterDates[Year])</f>
        <v>2020</v>
      </c>
    </row>
    <row r="525" spans="1:12" x14ac:dyDescent="0.15">
      <c r="A525" s="3" t="s">
        <v>7</v>
      </c>
      <c r="B525" s="3">
        <v>44104</v>
      </c>
      <c r="C525" s="5">
        <v>23792</v>
      </c>
      <c r="D525" s="2">
        <f t="shared" si="8"/>
        <v>7</v>
      </c>
      <c r="E525" s="2" t="str">
        <f>_xlfn.XLOOKUP(VolumeByClient[[#This Row],[CLID]],GEOByClient[Mid],GEOByClient[GEOID])</f>
        <v>GEO1001</v>
      </c>
      <c r="F525" s="2" t="str">
        <f>INDEX(GEOByClient[GEOID],MATCH(VolumeByClient[[#This Row],[CLID]],GEOByClient[Right],0))</f>
        <v>GEO1001</v>
      </c>
      <c r="G525" s="2" t="str">
        <f>VLOOKUP(VolumeByClient[[#This Row],[Index Match Region ID]],GEONames[GEOID]:GEONames[GEONAME],2,FALSE)</f>
        <v>NAM</v>
      </c>
      <c r="H525" s="2" t="str">
        <f>"Q"&amp;ROUNDUP(MONTH(VolumeByClient[[#This Row],[Date]])/3,0)&amp;" "&amp;YEAR(VolumeByClient[[#This Row],[Date]])</f>
        <v>Q3 2020</v>
      </c>
      <c r="I525" s="2" t="str">
        <f>VLOOKUP(VolumeByClient[[#This Row],[Date]],QuarterDates[],3,TRUE)</f>
        <v>Q3 2020</v>
      </c>
      <c r="J525" s="2" t="str">
        <f>VLOOKUP(VolumeByClient[[#This Row],[Date]],QuarterDates[],6,TRUE)</f>
        <v>2020 Q3</v>
      </c>
      <c r="K525" s="2" t="str">
        <f>_xlfn.XLOOKUP(VolumeByClient[[#This Row],[Year and Quarter]],QuarterDates[Year/Quarter],QuarterDates[Quarter2])</f>
        <v>Q3</v>
      </c>
      <c r="L525" s="2">
        <f>_xlfn.XLOOKUP(VolumeByClient[[#This Row],[Year and Quarter]],QuarterDates[Year/Quarter],QuarterDates[Year])</f>
        <v>2020</v>
      </c>
    </row>
    <row r="526" spans="1:12" x14ac:dyDescent="0.15">
      <c r="A526" s="3" t="s">
        <v>7</v>
      </c>
      <c r="B526" s="3">
        <v>44135</v>
      </c>
      <c r="C526" s="5">
        <v>20390</v>
      </c>
      <c r="D526" s="2">
        <f t="shared" si="8"/>
        <v>7</v>
      </c>
      <c r="E526" s="2" t="str">
        <f>_xlfn.XLOOKUP(VolumeByClient[[#This Row],[CLID]],GEOByClient[Mid],GEOByClient[GEOID])</f>
        <v>GEO1001</v>
      </c>
      <c r="F526" s="2" t="str">
        <f>INDEX(GEOByClient[GEOID],MATCH(VolumeByClient[[#This Row],[CLID]],GEOByClient[Right],0))</f>
        <v>GEO1001</v>
      </c>
      <c r="G526" s="2" t="str">
        <f>VLOOKUP(VolumeByClient[[#This Row],[Index Match Region ID]],GEONames[GEOID]:GEONames[GEONAME],2,FALSE)</f>
        <v>NAM</v>
      </c>
      <c r="H526" s="2" t="str">
        <f>"Q"&amp;ROUNDUP(MONTH(VolumeByClient[[#This Row],[Date]])/3,0)&amp;" "&amp;YEAR(VolumeByClient[[#This Row],[Date]])</f>
        <v>Q4 2020</v>
      </c>
      <c r="I526" s="2" t="str">
        <f>VLOOKUP(VolumeByClient[[#This Row],[Date]],QuarterDates[],3,TRUE)</f>
        <v>Q4 2020</v>
      </c>
      <c r="J526" s="2" t="str">
        <f>VLOOKUP(VolumeByClient[[#This Row],[Date]],QuarterDates[],6,TRUE)</f>
        <v>2020 Q4</v>
      </c>
      <c r="K526" s="2" t="str">
        <f>_xlfn.XLOOKUP(VolumeByClient[[#This Row],[Year and Quarter]],QuarterDates[Year/Quarter],QuarterDates[Quarter2])</f>
        <v>Q4</v>
      </c>
      <c r="L526" s="2">
        <f>_xlfn.XLOOKUP(VolumeByClient[[#This Row],[Year and Quarter]],QuarterDates[Year/Quarter],QuarterDates[Year])</f>
        <v>2020</v>
      </c>
    </row>
    <row r="527" spans="1:12" x14ac:dyDescent="0.15">
      <c r="A527" s="3" t="s">
        <v>7</v>
      </c>
      <c r="B527" s="3">
        <v>44165</v>
      </c>
      <c r="C527" s="5">
        <v>30586</v>
      </c>
      <c r="D527" s="2">
        <f t="shared" si="8"/>
        <v>7</v>
      </c>
      <c r="E527" s="2" t="str">
        <f>_xlfn.XLOOKUP(VolumeByClient[[#This Row],[CLID]],GEOByClient[Mid],GEOByClient[GEOID])</f>
        <v>GEO1001</v>
      </c>
      <c r="F527" s="2" t="str">
        <f>INDEX(GEOByClient[GEOID],MATCH(VolumeByClient[[#This Row],[CLID]],GEOByClient[Right],0))</f>
        <v>GEO1001</v>
      </c>
      <c r="G527" s="2" t="str">
        <f>VLOOKUP(VolumeByClient[[#This Row],[Index Match Region ID]],GEONames[GEOID]:GEONames[GEONAME],2,FALSE)</f>
        <v>NAM</v>
      </c>
      <c r="H527" s="2" t="str">
        <f>"Q"&amp;ROUNDUP(MONTH(VolumeByClient[[#This Row],[Date]])/3,0)&amp;" "&amp;YEAR(VolumeByClient[[#This Row],[Date]])</f>
        <v>Q4 2020</v>
      </c>
      <c r="I527" s="2" t="str">
        <f>VLOOKUP(VolumeByClient[[#This Row],[Date]],QuarterDates[],3,TRUE)</f>
        <v>Q4 2020</v>
      </c>
      <c r="J527" s="2" t="str">
        <f>VLOOKUP(VolumeByClient[[#This Row],[Date]],QuarterDates[],6,TRUE)</f>
        <v>2020 Q4</v>
      </c>
      <c r="K527" s="2" t="str">
        <f>_xlfn.XLOOKUP(VolumeByClient[[#This Row],[Year and Quarter]],QuarterDates[Year/Quarter],QuarterDates[Quarter2])</f>
        <v>Q4</v>
      </c>
      <c r="L527" s="2">
        <f>_xlfn.XLOOKUP(VolumeByClient[[#This Row],[Year and Quarter]],QuarterDates[Year/Quarter],QuarterDates[Year])</f>
        <v>2020</v>
      </c>
    </row>
    <row r="528" spans="1:12" x14ac:dyDescent="0.15">
      <c r="A528" s="3" t="s">
        <v>7</v>
      </c>
      <c r="B528" s="3">
        <v>44196</v>
      </c>
      <c r="C528" s="5">
        <v>23787</v>
      </c>
      <c r="D528" s="2">
        <f t="shared" si="8"/>
        <v>7</v>
      </c>
      <c r="E528" s="2" t="str">
        <f>_xlfn.XLOOKUP(VolumeByClient[[#This Row],[CLID]],GEOByClient[Mid],GEOByClient[GEOID])</f>
        <v>GEO1001</v>
      </c>
      <c r="F528" s="2" t="str">
        <f>INDEX(GEOByClient[GEOID],MATCH(VolumeByClient[[#This Row],[CLID]],GEOByClient[Right],0))</f>
        <v>GEO1001</v>
      </c>
      <c r="G528" s="2" t="str">
        <f>VLOOKUP(VolumeByClient[[#This Row],[Index Match Region ID]],GEONames[GEOID]:GEONames[GEONAME],2,FALSE)</f>
        <v>NAM</v>
      </c>
      <c r="H528" s="2" t="str">
        <f>"Q"&amp;ROUNDUP(MONTH(VolumeByClient[[#This Row],[Date]])/3,0)&amp;" "&amp;YEAR(VolumeByClient[[#This Row],[Date]])</f>
        <v>Q4 2020</v>
      </c>
      <c r="I528" s="2" t="str">
        <f>VLOOKUP(VolumeByClient[[#This Row],[Date]],QuarterDates[],3,TRUE)</f>
        <v>Q4 2020</v>
      </c>
      <c r="J528" s="2" t="str">
        <f>VLOOKUP(VolumeByClient[[#This Row],[Date]],QuarterDates[],6,TRUE)</f>
        <v>2020 Q4</v>
      </c>
      <c r="K528" s="2" t="str">
        <f>_xlfn.XLOOKUP(VolumeByClient[[#This Row],[Year and Quarter]],QuarterDates[Year/Quarter],QuarterDates[Quarter2])</f>
        <v>Q4</v>
      </c>
      <c r="L528" s="2">
        <f>_xlfn.XLOOKUP(VolumeByClient[[#This Row],[Year and Quarter]],QuarterDates[Year/Quarter],QuarterDates[Year])</f>
        <v>2020</v>
      </c>
    </row>
    <row r="529" spans="1:12" x14ac:dyDescent="0.15">
      <c r="A529" s="3" t="s">
        <v>7</v>
      </c>
      <c r="B529" s="3">
        <v>44377</v>
      </c>
      <c r="C529" s="5">
        <v>24737</v>
      </c>
      <c r="D529" s="2">
        <f t="shared" si="8"/>
        <v>7</v>
      </c>
      <c r="E529" s="2" t="str">
        <f>_xlfn.XLOOKUP(VolumeByClient[[#This Row],[CLID]],GEOByClient[Mid],GEOByClient[GEOID])</f>
        <v>GEO1001</v>
      </c>
      <c r="F529" s="2" t="str">
        <f>INDEX(GEOByClient[GEOID],MATCH(VolumeByClient[[#This Row],[CLID]],GEOByClient[Right],0))</f>
        <v>GEO1001</v>
      </c>
      <c r="G529" s="2" t="str">
        <f>VLOOKUP(VolumeByClient[[#This Row],[Index Match Region ID]],GEONames[GEOID]:GEONames[GEONAME],2,FALSE)</f>
        <v>NAM</v>
      </c>
      <c r="H529" s="2" t="str">
        <f>"Q"&amp;ROUNDUP(MONTH(VolumeByClient[[#This Row],[Date]])/3,0)&amp;" "&amp;YEAR(VolumeByClient[[#This Row],[Date]])</f>
        <v>Q2 2021</v>
      </c>
      <c r="I529" s="2" t="str">
        <f>VLOOKUP(VolumeByClient[[#This Row],[Date]],QuarterDates[],3,TRUE)</f>
        <v>Q2 2021</v>
      </c>
      <c r="J529" s="2" t="str">
        <f>VLOOKUP(VolumeByClient[[#This Row],[Date]],QuarterDates[],6,TRUE)</f>
        <v>2021 Q2</v>
      </c>
      <c r="K529" s="2" t="str">
        <f>_xlfn.XLOOKUP(VolumeByClient[[#This Row],[Year and Quarter]],QuarterDates[Year/Quarter],QuarterDates[Quarter2])</f>
        <v>Q2</v>
      </c>
      <c r="L529" s="2">
        <f>_xlfn.XLOOKUP(VolumeByClient[[#This Row],[Year and Quarter]],QuarterDates[Year/Quarter],QuarterDates[Year])</f>
        <v>2021</v>
      </c>
    </row>
    <row r="530" spans="1:12" x14ac:dyDescent="0.15">
      <c r="A530" s="3" t="s">
        <v>7</v>
      </c>
      <c r="B530" s="3">
        <v>44347</v>
      </c>
      <c r="C530" s="5">
        <v>41598</v>
      </c>
      <c r="D530" s="2">
        <f t="shared" si="8"/>
        <v>7</v>
      </c>
      <c r="E530" s="2" t="str">
        <f>_xlfn.XLOOKUP(VolumeByClient[[#This Row],[CLID]],GEOByClient[Mid],GEOByClient[GEOID])</f>
        <v>GEO1001</v>
      </c>
      <c r="F530" s="2" t="str">
        <f>INDEX(GEOByClient[GEOID],MATCH(VolumeByClient[[#This Row],[CLID]],GEOByClient[Right],0))</f>
        <v>GEO1001</v>
      </c>
      <c r="G530" s="2" t="str">
        <f>VLOOKUP(VolumeByClient[[#This Row],[Index Match Region ID]],GEONames[GEOID]:GEONames[GEONAME],2,FALSE)</f>
        <v>NAM</v>
      </c>
      <c r="H530" s="2" t="str">
        <f>"Q"&amp;ROUNDUP(MONTH(VolumeByClient[[#This Row],[Date]])/3,0)&amp;" "&amp;YEAR(VolumeByClient[[#This Row],[Date]])</f>
        <v>Q2 2021</v>
      </c>
      <c r="I530" s="2" t="str">
        <f>VLOOKUP(VolumeByClient[[#This Row],[Date]],QuarterDates[],3,TRUE)</f>
        <v>Q2 2021</v>
      </c>
      <c r="J530" s="2" t="str">
        <f>VLOOKUP(VolumeByClient[[#This Row],[Date]],QuarterDates[],6,TRUE)</f>
        <v>2021 Q2</v>
      </c>
      <c r="K530" s="2" t="str">
        <f>_xlfn.XLOOKUP(VolumeByClient[[#This Row],[Year and Quarter]],QuarterDates[Year/Quarter],QuarterDates[Quarter2])</f>
        <v>Q2</v>
      </c>
      <c r="L530" s="2">
        <f>_xlfn.XLOOKUP(VolumeByClient[[#This Row],[Year and Quarter]],QuarterDates[Year/Quarter],QuarterDates[Year])</f>
        <v>2021</v>
      </c>
    </row>
    <row r="531" spans="1:12" x14ac:dyDescent="0.15">
      <c r="A531" s="3" t="s">
        <v>7</v>
      </c>
      <c r="B531" s="3">
        <v>44316</v>
      </c>
      <c r="C531" s="5">
        <v>38878</v>
      </c>
      <c r="D531" s="2">
        <f t="shared" si="8"/>
        <v>7</v>
      </c>
      <c r="E531" s="2" t="str">
        <f>_xlfn.XLOOKUP(VolumeByClient[[#This Row],[CLID]],GEOByClient[Mid],GEOByClient[GEOID])</f>
        <v>GEO1001</v>
      </c>
      <c r="F531" s="2" t="str">
        <f>INDEX(GEOByClient[GEOID],MATCH(VolumeByClient[[#This Row],[CLID]],GEOByClient[Right],0))</f>
        <v>GEO1001</v>
      </c>
      <c r="G531" s="2" t="str">
        <f>VLOOKUP(VolumeByClient[[#This Row],[Index Match Region ID]],GEONames[GEOID]:GEONames[GEONAME],2,FALSE)</f>
        <v>NAM</v>
      </c>
      <c r="H531" s="2" t="str">
        <f>"Q"&amp;ROUNDUP(MONTH(VolumeByClient[[#This Row],[Date]])/3,0)&amp;" "&amp;YEAR(VolumeByClient[[#This Row],[Date]])</f>
        <v>Q2 2021</v>
      </c>
      <c r="I531" s="2" t="str">
        <f>VLOOKUP(VolumeByClient[[#This Row],[Date]],QuarterDates[],3,TRUE)</f>
        <v>Q2 2021</v>
      </c>
      <c r="J531" s="2" t="str">
        <f>VLOOKUP(VolumeByClient[[#This Row],[Date]],QuarterDates[],6,TRUE)</f>
        <v>2021 Q2</v>
      </c>
      <c r="K531" s="2" t="str">
        <f>_xlfn.XLOOKUP(VolumeByClient[[#This Row],[Year and Quarter]],QuarterDates[Year/Quarter],QuarterDates[Quarter2])</f>
        <v>Q2</v>
      </c>
      <c r="L531" s="2">
        <f>_xlfn.XLOOKUP(VolumeByClient[[#This Row],[Year and Quarter]],QuarterDates[Year/Quarter],QuarterDates[Year])</f>
        <v>2021</v>
      </c>
    </row>
    <row r="532" spans="1:12" x14ac:dyDescent="0.15">
      <c r="A532" s="3" t="s">
        <v>7</v>
      </c>
      <c r="B532" s="3">
        <v>44286</v>
      </c>
      <c r="C532" s="5">
        <v>39253</v>
      </c>
      <c r="D532" s="2">
        <f t="shared" si="8"/>
        <v>7</v>
      </c>
      <c r="E532" s="2" t="str">
        <f>_xlfn.XLOOKUP(VolumeByClient[[#This Row],[CLID]],GEOByClient[Mid],GEOByClient[GEOID])</f>
        <v>GEO1001</v>
      </c>
      <c r="F532" s="2" t="str">
        <f>INDEX(GEOByClient[GEOID],MATCH(VolumeByClient[[#This Row],[CLID]],GEOByClient[Right],0))</f>
        <v>GEO1001</v>
      </c>
      <c r="G532" s="2" t="str">
        <f>VLOOKUP(VolumeByClient[[#This Row],[Index Match Region ID]],GEONames[GEOID]:GEONames[GEONAME],2,FALSE)</f>
        <v>NAM</v>
      </c>
      <c r="H532" s="2" t="str">
        <f>"Q"&amp;ROUNDUP(MONTH(VolumeByClient[[#This Row],[Date]])/3,0)&amp;" "&amp;YEAR(VolumeByClient[[#This Row],[Date]])</f>
        <v>Q1 2021</v>
      </c>
      <c r="I532" s="2" t="str">
        <f>VLOOKUP(VolumeByClient[[#This Row],[Date]],QuarterDates[],3,TRUE)</f>
        <v>Q1 2021</v>
      </c>
      <c r="J532" s="2" t="str">
        <f>VLOOKUP(VolumeByClient[[#This Row],[Date]],QuarterDates[],6,TRUE)</f>
        <v>2021 Q1</v>
      </c>
      <c r="K532" s="2" t="str">
        <f>_xlfn.XLOOKUP(VolumeByClient[[#This Row],[Year and Quarter]],QuarterDates[Year/Quarter],QuarterDates[Quarter2])</f>
        <v>Q1</v>
      </c>
      <c r="L532" s="2">
        <f>_xlfn.XLOOKUP(VolumeByClient[[#This Row],[Year and Quarter]],QuarterDates[Year/Quarter],QuarterDates[Year])</f>
        <v>2021</v>
      </c>
    </row>
    <row r="533" spans="1:12" x14ac:dyDescent="0.15">
      <c r="A533" s="3" t="s">
        <v>7</v>
      </c>
      <c r="B533" s="3">
        <v>44255</v>
      </c>
      <c r="C533" s="5">
        <v>27048</v>
      </c>
      <c r="D533" s="2">
        <f t="shared" si="8"/>
        <v>7</v>
      </c>
      <c r="E533" s="2" t="str">
        <f>_xlfn.XLOOKUP(VolumeByClient[[#This Row],[CLID]],GEOByClient[Mid],GEOByClient[GEOID])</f>
        <v>GEO1001</v>
      </c>
      <c r="F533" s="2" t="str">
        <f>INDEX(GEOByClient[GEOID],MATCH(VolumeByClient[[#This Row],[CLID]],GEOByClient[Right],0))</f>
        <v>GEO1001</v>
      </c>
      <c r="G533" s="2" t="str">
        <f>VLOOKUP(VolumeByClient[[#This Row],[Index Match Region ID]],GEONames[GEOID]:GEONames[GEONAME],2,FALSE)</f>
        <v>NAM</v>
      </c>
      <c r="H533" s="2" t="str">
        <f>"Q"&amp;ROUNDUP(MONTH(VolumeByClient[[#This Row],[Date]])/3,0)&amp;" "&amp;YEAR(VolumeByClient[[#This Row],[Date]])</f>
        <v>Q1 2021</v>
      </c>
      <c r="I533" s="2" t="str">
        <f>VLOOKUP(VolumeByClient[[#This Row],[Date]],QuarterDates[],3,TRUE)</f>
        <v>Q1 2021</v>
      </c>
      <c r="J533" s="2" t="str">
        <f>VLOOKUP(VolumeByClient[[#This Row],[Date]],QuarterDates[],6,TRUE)</f>
        <v>2021 Q1</v>
      </c>
      <c r="K533" s="2" t="str">
        <f>_xlfn.XLOOKUP(VolumeByClient[[#This Row],[Year and Quarter]],QuarterDates[Year/Quarter],QuarterDates[Quarter2])</f>
        <v>Q1</v>
      </c>
      <c r="L533" s="2">
        <f>_xlfn.XLOOKUP(VolumeByClient[[#This Row],[Year and Quarter]],QuarterDates[Year/Quarter],QuarterDates[Year])</f>
        <v>2021</v>
      </c>
    </row>
    <row r="534" spans="1:12" x14ac:dyDescent="0.15">
      <c r="A534" s="3" t="s">
        <v>7</v>
      </c>
      <c r="B534" s="3">
        <v>44227</v>
      </c>
      <c r="C534" s="5">
        <v>32111</v>
      </c>
      <c r="D534" s="2">
        <f t="shared" si="8"/>
        <v>7</v>
      </c>
      <c r="E534" s="2" t="str">
        <f>_xlfn.XLOOKUP(VolumeByClient[[#This Row],[CLID]],GEOByClient[Mid],GEOByClient[GEOID])</f>
        <v>GEO1001</v>
      </c>
      <c r="F534" s="2" t="str">
        <f>INDEX(GEOByClient[GEOID],MATCH(VolumeByClient[[#This Row],[CLID]],GEOByClient[Right],0))</f>
        <v>GEO1001</v>
      </c>
      <c r="G534" s="2" t="str">
        <f>VLOOKUP(VolumeByClient[[#This Row],[Index Match Region ID]],GEONames[GEOID]:GEONames[GEONAME],2,FALSE)</f>
        <v>NAM</v>
      </c>
      <c r="H534" s="2" t="str">
        <f>"Q"&amp;ROUNDUP(MONTH(VolumeByClient[[#This Row],[Date]])/3,0)&amp;" "&amp;YEAR(VolumeByClient[[#This Row],[Date]])</f>
        <v>Q1 2021</v>
      </c>
      <c r="I534" s="2" t="str">
        <f>VLOOKUP(VolumeByClient[[#This Row],[Date]],QuarterDates[],3,TRUE)</f>
        <v>Q1 2021</v>
      </c>
      <c r="J534" s="2" t="str">
        <f>VLOOKUP(VolumeByClient[[#This Row],[Date]],QuarterDates[],6,TRUE)</f>
        <v>2021 Q1</v>
      </c>
      <c r="K534" s="2" t="str">
        <f>_xlfn.XLOOKUP(VolumeByClient[[#This Row],[Year and Quarter]],QuarterDates[Year/Quarter],QuarterDates[Quarter2])</f>
        <v>Q1</v>
      </c>
      <c r="L534" s="2">
        <f>_xlfn.XLOOKUP(VolumeByClient[[#This Row],[Year and Quarter]],QuarterDates[Year/Quarter],QuarterDates[Year])</f>
        <v>2021</v>
      </c>
    </row>
    <row r="535" spans="1:12" x14ac:dyDescent="0.15">
      <c r="A535" s="3" t="s">
        <v>31</v>
      </c>
      <c r="B535" s="3">
        <v>43861</v>
      </c>
      <c r="C535" s="5">
        <v>866</v>
      </c>
      <c r="D535" s="2">
        <f t="shared" si="8"/>
        <v>7</v>
      </c>
      <c r="E535" s="2" t="str">
        <f>_xlfn.XLOOKUP(VolumeByClient[[#This Row],[CLID]],GEOByClient[Mid],GEOByClient[GEOID])</f>
        <v>GEO1003</v>
      </c>
      <c r="F535" s="2" t="str">
        <f>INDEX(GEOByClient[GEOID],MATCH(VolumeByClient[[#This Row],[CLID]],GEOByClient[Right],0))</f>
        <v>GEO1003</v>
      </c>
      <c r="G535" s="2" t="str">
        <f>VLOOKUP(VolumeByClient[[#This Row],[Index Match Region ID]],GEONames[GEOID]:GEONames[GEONAME],2,FALSE)</f>
        <v>EMEA</v>
      </c>
      <c r="H535" s="2" t="str">
        <f>"Q"&amp;ROUNDUP(MONTH(VolumeByClient[[#This Row],[Date]])/3,0)&amp;" "&amp;YEAR(VolumeByClient[[#This Row],[Date]])</f>
        <v>Q1 2020</v>
      </c>
      <c r="I535" s="2" t="str">
        <f>VLOOKUP(VolumeByClient[[#This Row],[Date]],QuarterDates[],3,TRUE)</f>
        <v>Q1 2020</v>
      </c>
      <c r="J535" s="2" t="str">
        <f>VLOOKUP(VolumeByClient[[#This Row],[Date]],QuarterDates[],6,TRUE)</f>
        <v>2020 Q1</v>
      </c>
      <c r="K535" s="2" t="str">
        <f>_xlfn.XLOOKUP(VolumeByClient[[#This Row],[Year and Quarter]],QuarterDates[Year/Quarter],QuarterDates[Quarter2])</f>
        <v>Q1</v>
      </c>
      <c r="L535" s="2">
        <f>_xlfn.XLOOKUP(VolumeByClient[[#This Row],[Year and Quarter]],QuarterDates[Year/Quarter],QuarterDates[Year])</f>
        <v>2020</v>
      </c>
    </row>
    <row r="536" spans="1:12" x14ac:dyDescent="0.15">
      <c r="A536" s="3" t="s">
        <v>31</v>
      </c>
      <c r="B536" s="3">
        <v>43890</v>
      </c>
      <c r="C536" s="5">
        <v>1101</v>
      </c>
      <c r="D536" s="2">
        <f t="shared" si="8"/>
        <v>7</v>
      </c>
      <c r="E536" s="2" t="str">
        <f>_xlfn.XLOOKUP(VolumeByClient[[#This Row],[CLID]],GEOByClient[Mid],GEOByClient[GEOID])</f>
        <v>GEO1003</v>
      </c>
      <c r="F536" s="2" t="str">
        <f>INDEX(GEOByClient[GEOID],MATCH(VolumeByClient[[#This Row],[CLID]],GEOByClient[Right],0))</f>
        <v>GEO1003</v>
      </c>
      <c r="G536" s="2" t="str">
        <f>VLOOKUP(VolumeByClient[[#This Row],[Index Match Region ID]],GEONames[GEOID]:GEONames[GEONAME],2,FALSE)</f>
        <v>EMEA</v>
      </c>
      <c r="H536" s="2" t="str">
        <f>"Q"&amp;ROUNDUP(MONTH(VolumeByClient[[#This Row],[Date]])/3,0)&amp;" "&amp;YEAR(VolumeByClient[[#This Row],[Date]])</f>
        <v>Q1 2020</v>
      </c>
      <c r="I536" s="2" t="str">
        <f>VLOOKUP(VolumeByClient[[#This Row],[Date]],QuarterDates[],3,TRUE)</f>
        <v>Q1 2020</v>
      </c>
      <c r="J536" s="2" t="str">
        <f>VLOOKUP(VolumeByClient[[#This Row],[Date]],QuarterDates[],6,TRUE)</f>
        <v>2020 Q1</v>
      </c>
      <c r="K536" s="2" t="str">
        <f>_xlfn.XLOOKUP(VolumeByClient[[#This Row],[Year and Quarter]],QuarterDates[Year/Quarter],QuarterDates[Quarter2])</f>
        <v>Q1</v>
      </c>
      <c r="L536" s="2">
        <f>_xlfn.XLOOKUP(VolumeByClient[[#This Row],[Year and Quarter]],QuarterDates[Year/Quarter],QuarterDates[Year])</f>
        <v>2020</v>
      </c>
    </row>
    <row r="537" spans="1:12" x14ac:dyDescent="0.15">
      <c r="A537" s="3" t="s">
        <v>31</v>
      </c>
      <c r="B537" s="3">
        <v>43921</v>
      </c>
      <c r="C537" s="5">
        <v>1103</v>
      </c>
      <c r="D537" s="2">
        <f t="shared" si="8"/>
        <v>7</v>
      </c>
      <c r="E537" s="2" t="str">
        <f>_xlfn.XLOOKUP(VolumeByClient[[#This Row],[CLID]],GEOByClient[Mid],GEOByClient[GEOID])</f>
        <v>GEO1003</v>
      </c>
      <c r="F537" s="2" t="str">
        <f>INDEX(GEOByClient[GEOID],MATCH(VolumeByClient[[#This Row],[CLID]],GEOByClient[Right],0))</f>
        <v>GEO1003</v>
      </c>
      <c r="G537" s="2" t="str">
        <f>VLOOKUP(VolumeByClient[[#This Row],[Index Match Region ID]],GEONames[GEOID]:GEONames[GEONAME],2,FALSE)</f>
        <v>EMEA</v>
      </c>
      <c r="H537" s="2" t="str">
        <f>"Q"&amp;ROUNDUP(MONTH(VolumeByClient[[#This Row],[Date]])/3,0)&amp;" "&amp;YEAR(VolumeByClient[[#This Row],[Date]])</f>
        <v>Q1 2020</v>
      </c>
      <c r="I537" s="2" t="str">
        <f>VLOOKUP(VolumeByClient[[#This Row],[Date]],QuarterDates[],3,TRUE)</f>
        <v>Q1 2020</v>
      </c>
      <c r="J537" s="2" t="str">
        <f>VLOOKUP(VolumeByClient[[#This Row],[Date]],QuarterDates[],6,TRUE)</f>
        <v>2020 Q1</v>
      </c>
      <c r="K537" s="2" t="str">
        <f>_xlfn.XLOOKUP(VolumeByClient[[#This Row],[Year and Quarter]],QuarterDates[Year/Quarter],QuarterDates[Quarter2])</f>
        <v>Q1</v>
      </c>
      <c r="L537" s="2">
        <f>_xlfn.XLOOKUP(VolumeByClient[[#This Row],[Year and Quarter]],QuarterDates[Year/Quarter],QuarterDates[Year])</f>
        <v>2020</v>
      </c>
    </row>
    <row r="538" spans="1:12" x14ac:dyDescent="0.15">
      <c r="A538" s="3" t="s">
        <v>31</v>
      </c>
      <c r="B538" s="3">
        <v>43951</v>
      </c>
      <c r="C538" s="5">
        <v>1447</v>
      </c>
      <c r="D538" s="2">
        <f t="shared" si="8"/>
        <v>7</v>
      </c>
      <c r="E538" s="2" t="str">
        <f>_xlfn.XLOOKUP(VolumeByClient[[#This Row],[CLID]],GEOByClient[Mid],GEOByClient[GEOID])</f>
        <v>GEO1003</v>
      </c>
      <c r="F538" s="2" t="str">
        <f>INDEX(GEOByClient[GEOID],MATCH(VolumeByClient[[#This Row],[CLID]],GEOByClient[Right],0))</f>
        <v>GEO1003</v>
      </c>
      <c r="G538" s="2" t="str">
        <f>VLOOKUP(VolumeByClient[[#This Row],[Index Match Region ID]],GEONames[GEOID]:GEONames[GEONAME],2,FALSE)</f>
        <v>EMEA</v>
      </c>
      <c r="H538" s="2" t="str">
        <f>"Q"&amp;ROUNDUP(MONTH(VolumeByClient[[#This Row],[Date]])/3,0)&amp;" "&amp;YEAR(VolumeByClient[[#This Row],[Date]])</f>
        <v>Q2 2020</v>
      </c>
      <c r="I538" s="2" t="str">
        <f>VLOOKUP(VolumeByClient[[#This Row],[Date]],QuarterDates[],3,TRUE)</f>
        <v>Q2 2020</v>
      </c>
      <c r="J538" s="2" t="str">
        <f>VLOOKUP(VolumeByClient[[#This Row],[Date]],QuarterDates[],6,TRUE)</f>
        <v>2020 Q2</v>
      </c>
      <c r="K538" s="2" t="str">
        <f>_xlfn.XLOOKUP(VolumeByClient[[#This Row],[Year and Quarter]],QuarterDates[Year/Quarter],QuarterDates[Quarter2])</f>
        <v>Q2</v>
      </c>
      <c r="L538" s="2">
        <f>_xlfn.XLOOKUP(VolumeByClient[[#This Row],[Year and Quarter]],QuarterDates[Year/Quarter],QuarterDates[Year])</f>
        <v>2020</v>
      </c>
    </row>
    <row r="539" spans="1:12" x14ac:dyDescent="0.15">
      <c r="A539" s="3" t="s">
        <v>31</v>
      </c>
      <c r="B539" s="3">
        <v>43982</v>
      </c>
      <c r="C539" s="5">
        <v>1213</v>
      </c>
      <c r="D539" s="2">
        <f t="shared" si="8"/>
        <v>7</v>
      </c>
      <c r="E539" s="2" t="str">
        <f>_xlfn.XLOOKUP(VolumeByClient[[#This Row],[CLID]],GEOByClient[Mid],GEOByClient[GEOID])</f>
        <v>GEO1003</v>
      </c>
      <c r="F539" s="2" t="str">
        <f>INDEX(GEOByClient[GEOID],MATCH(VolumeByClient[[#This Row],[CLID]],GEOByClient[Right],0))</f>
        <v>GEO1003</v>
      </c>
      <c r="G539" s="2" t="str">
        <f>VLOOKUP(VolumeByClient[[#This Row],[Index Match Region ID]],GEONames[GEOID]:GEONames[GEONAME],2,FALSE)</f>
        <v>EMEA</v>
      </c>
      <c r="H539" s="2" t="str">
        <f>"Q"&amp;ROUNDUP(MONTH(VolumeByClient[[#This Row],[Date]])/3,0)&amp;" "&amp;YEAR(VolumeByClient[[#This Row],[Date]])</f>
        <v>Q2 2020</v>
      </c>
      <c r="I539" s="2" t="str">
        <f>VLOOKUP(VolumeByClient[[#This Row],[Date]],QuarterDates[],3,TRUE)</f>
        <v>Q2 2020</v>
      </c>
      <c r="J539" s="2" t="str">
        <f>VLOOKUP(VolumeByClient[[#This Row],[Date]],QuarterDates[],6,TRUE)</f>
        <v>2020 Q2</v>
      </c>
      <c r="K539" s="2" t="str">
        <f>_xlfn.XLOOKUP(VolumeByClient[[#This Row],[Year and Quarter]],QuarterDates[Year/Quarter],QuarterDates[Quarter2])</f>
        <v>Q2</v>
      </c>
      <c r="L539" s="2">
        <f>_xlfn.XLOOKUP(VolumeByClient[[#This Row],[Year and Quarter]],QuarterDates[Year/Quarter],QuarterDates[Year])</f>
        <v>2020</v>
      </c>
    </row>
    <row r="540" spans="1:12" x14ac:dyDescent="0.15">
      <c r="A540" s="3" t="s">
        <v>31</v>
      </c>
      <c r="B540" s="3">
        <v>44012</v>
      </c>
      <c r="C540" s="5">
        <v>988</v>
      </c>
      <c r="D540" s="2">
        <f t="shared" si="8"/>
        <v>7</v>
      </c>
      <c r="E540" s="2" t="str">
        <f>_xlfn.XLOOKUP(VolumeByClient[[#This Row],[CLID]],GEOByClient[Mid],GEOByClient[GEOID])</f>
        <v>GEO1003</v>
      </c>
      <c r="F540" s="2" t="str">
        <f>INDEX(GEOByClient[GEOID],MATCH(VolumeByClient[[#This Row],[CLID]],GEOByClient[Right],0))</f>
        <v>GEO1003</v>
      </c>
      <c r="G540" s="2" t="str">
        <f>VLOOKUP(VolumeByClient[[#This Row],[Index Match Region ID]],GEONames[GEOID]:GEONames[GEONAME],2,FALSE)</f>
        <v>EMEA</v>
      </c>
      <c r="H540" s="2" t="str">
        <f>"Q"&amp;ROUNDUP(MONTH(VolumeByClient[[#This Row],[Date]])/3,0)&amp;" "&amp;YEAR(VolumeByClient[[#This Row],[Date]])</f>
        <v>Q2 2020</v>
      </c>
      <c r="I540" s="2" t="str">
        <f>VLOOKUP(VolumeByClient[[#This Row],[Date]],QuarterDates[],3,TRUE)</f>
        <v>Q2 2020</v>
      </c>
      <c r="J540" s="2" t="str">
        <f>VLOOKUP(VolumeByClient[[#This Row],[Date]],QuarterDates[],6,TRUE)</f>
        <v>2020 Q2</v>
      </c>
      <c r="K540" s="2" t="str">
        <f>_xlfn.XLOOKUP(VolumeByClient[[#This Row],[Year and Quarter]],QuarterDates[Year/Quarter],QuarterDates[Quarter2])</f>
        <v>Q2</v>
      </c>
      <c r="L540" s="2">
        <f>_xlfn.XLOOKUP(VolumeByClient[[#This Row],[Year and Quarter]],QuarterDates[Year/Quarter],QuarterDates[Year])</f>
        <v>2020</v>
      </c>
    </row>
    <row r="541" spans="1:12" x14ac:dyDescent="0.15">
      <c r="A541" s="3" t="s">
        <v>31</v>
      </c>
      <c r="B541" s="3">
        <v>44043</v>
      </c>
      <c r="C541" s="5">
        <v>752</v>
      </c>
      <c r="D541" s="2">
        <f t="shared" si="8"/>
        <v>7</v>
      </c>
      <c r="E541" s="2" t="str">
        <f>_xlfn.XLOOKUP(VolumeByClient[[#This Row],[CLID]],GEOByClient[Mid],GEOByClient[GEOID])</f>
        <v>GEO1003</v>
      </c>
      <c r="F541" s="2" t="str">
        <f>INDEX(GEOByClient[GEOID],MATCH(VolumeByClient[[#This Row],[CLID]],GEOByClient[Right],0))</f>
        <v>GEO1003</v>
      </c>
      <c r="G541" s="2" t="str">
        <f>VLOOKUP(VolumeByClient[[#This Row],[Index Match Region ID]],GEONames[GEOID]:GEONames[GEONAME],2,FALSE)</f>
        <v>EMEA</v>
      </c>
      <c r="H541" s="2" t="str">
        <f>"Q"&amp;ROUNDUP(MONTH(VolumeByClient[[#This Row],[Date]])/3,0)&amp;" "&amp;YEAR(VolumeByClient[[#This Row],[Date]])</f>
        <v>Q3 2020</v>
      </c>
      <c r="I541" s="2" t="str">
        <f>VLOOKUP(VolumeByClient[[#This Row],[Date]],QuarterDates[],3,TRUE)</f>
        <v>Q3 2020</v>
      </c>
      <c r="J541" s="2" t="str">
        <f>VLOOKUP(VolumeByClient[[#This Row],[Date]],QuarterDates[],6,TRUE)</f>
        <v>2020 Q3</v>
      </c>
      <c r="K541" s="2" t="str">
        <f>_xlfn.XLOOKUP(VolumeByClient[[#This Row],[Year and Quarter]],QuarterDates[Year/Quarter],QuarterDates[Quarter2])</f>
        <v>Q3</v>
      </c>
      <c r="L541" s="2">
        <f>_xlfn.XLOOKUP(VolumeByClient[[#This Row],[Year and Quarter]],QuarterDates[Year/Quarter],QuarterDates[Year])</f>
        <v>2020</v>
      </c>
    </row>
    <row r="542" spans="1:12" x14ac:dyDescent="0.15">
      <c r="A542" s="3" t="s">
        <v>31</v>
      </c>
      <c r="B542" s="3">
        <v>44074</v>
      </c>
      <c r="C542" s="5">
        <v>756</v>
      </c>
      <c r="D542" s="2">
        <f t="shared" si="8"/>
        <v>7</v>
      </c>
      <c r="E542" s="2" t="str">
        <f>_xlfn.XLOOKUP(VolumeByClient[[#This Row],[CLID]],GEOByClient[Mid],GEOByClient[GEOID])</f>
        <v>GEO1003</v>
      </c>
      <c r="F542" s="2" t="str">
        <f>INDEX(GEOByClient[GEOID],MATCH(VolumeByClient[[#This Row],[CLID]],GEOByClient[Right],0))</f>
        <v>GEO1003</v>
      </c>
      <c r="G542" s="2" t="str">
        <f>VLOOKUP(VolumeByClient[[#This Row],[Index Match Region ID]],GEONames[GEOID]:GEONames[GEONAME],2,FALSE)</f>
        <v>EMEA</v>
      </c>
      <c r="H542" s="2" t="str">
        <f>"Q"&amp;ROUNDUP(MONTH(VolumeByClient[[#This Row],[Date]])/3,0)&amp;" "&amp;YEAR(VolumeByClient[[#This Row],[Date]])</f>
        <v>Q3 2020</v>
      </c>
      <c r="I542" s="2" t="str">
        <f>VLOOKUP(VolumeByClient[[#This Row],[Date]],QuarterDates[],3,TRUE)</f>
        <v>Q3 2020</v>
      </c>
      <c r="J542" s="2" t="str">
        <f>VLOOKUP(VolumeByClient[[#This Row],[Date]],QuarterDates[],6,TRUE)</f>
        <v>2020 Q3</v>
      </c>
      <c r="K542" s="2" t="str">
        <f>_xlfn.XLOOKUP(VolumeByClient[[#This Row],[Year and Quarter]],QuarterDates[Year/Quarter],QuarterDates[Quarter2])</f>
        <v>Q3</v>
      </c>
      <c r="L542" s="2">
        <f>_xlfn.XLOOKUP(VolumeByClient[[#This Row],[Year and Quarter]],QuarterDates[Year/Quarter],QuarterDates[Year])</f>
        <v>2020</v>
      </c>
    </row>
    <row r="543" spans="1:12" x14ac:dyDescent="0.15">
      <c r="A543" s="3" t="s">
        <v>31</v>
      </c>
      <c r="B543" s="3">
        <v>44104</v>
      </c>
      <c r="C543" s="5">
        <v>641</v>
      </c>
      <c r="D543" s="2">
        <f t="shared" si="8"/>
        <v>7</v>
      </c>
      <c r="E543" s="2" t="str">
        <f>_xlfn.XLOOKUP(VolumeByClient[[#This Row],[CLID]],GEOByClient[Mid],GEOByClient[GEOID])</f>
        <v>GEO1003</v>
      </c>
      <c r="F543" s="2" t="str">
        <f>INDEX(GEOByClient[GEOID],MATCH(VolumeByClient[[#This Row],[CLID]],GEOByClient[Right],0))</f>
        <v>GEO1003</v>
      </c>
      <c r="G543" s="2" t="str">
        <f>VLOOKUP(VolumeByClient[[#This Row],[Index Match Region ID]],GEONames[GEOID]:GEONames[GEONAME],2,FALSE)</f>
        <v>EMEA</v>
      </c>
      <c r="H543" s="2" t="str">
        <f>"Q"&amp;ROUNDUP(MONTH(VolumeByClient[[#This Row],[Date]])/3,0)&amp;" "&amp;YEAR(VolumeByClient[[#This Row],[Date]])</f>
        <v>Q3 2020</v>
      </c>
      <c r="I543" s="2" t="str">
        <f>VLOOKUP(VolumeByClient[[#This Row],[Date]],QuarterDates[],3,TRUE)</f>
        <v>Q3 2020</v>
      </c>
      <c r="J543" s="2" t="str">
        <f>VLOOKUP(VolumeByClient[[#This Row],[Date]],QuarterDates[],6,TRUE)</f>
        <v>2020 Q3</v>
      </c>
      <c r="K543" s="2" t="str">
        <f>_xlfn.XLOOKUP(VolumeByClient[[#This Row],[Year and Quarter]],QuarterDates[Year/Quarter],QuarterDates[Quarter2])</f>
        <v>Q3</v>
      </c>
      <c r="L543" s="2">
        <f>_xlfn.XLOOKUP(VolumeByClient[[#This Row],[Year and Quarter]],QuarterDates[Year/Quarter],QuarterDates[Year])</f>
        <v>2020</v>
      </c>
    </row>
    <row r="544" spans="1:12" x14ac:dyDescent="0.15">
      <c r="A544" s="3" t="s">
        <v>31</v>
      </c>
      <c r="B544" s="3">
        <v>44135</v>
      </c>
      <c r="C544" s="5">
        <v>867</v>
      </c>
      <c r="D544" s="2">
        <f t="shared" si="8"/>
        <v>7</v>
      </c>
      <c r="E544" s="2" t="str">
        <f>_xlfn.XLOOKUP(VolumeByClient[[#This Row],[CLID]],GEOByClient[Mid],GEOByClient[GEOID])</f>
        <v>GEO1003</v>
      </c>
      <c r="F544" s="2" t="str">
        <f>INDEX(GEOByClient[GEOID],MATCH(VolumeByClient[[#This Row],[CLID]],GEOByClient[Right],0))</f>
        <v>GEO1003</v>
      </c>
      <c r="G544" s="2" t="str">
        <f>VLOOKUP(VolumeByClient[[#This Row],[Index Match Region ID]],GEONames[GEOID]:GEONames[GEONAME],2,FALSE)</f>
        <v>EMEA</v>
      </c>
      <c r="H544" s="2" t="str">
        <f>"Q"&amp;ROUNDUP(MONTH(VolumeByClient[[#This Row],[Date]])/3,0)&amp;" "&amp;YEAR(VolumeByClient[[#This Row],[Date]])</f>
        <v>Q4 2020</v>
      </c>
      <c r="I544" s="2" t="str">
        <f>VLOOKUP(VolumeByClient[[#This Row],[Date]],QuarterDates[],3,TRUE)</f>
        <v>Q4 2020</v>
      </c>
      <c r="J544" s="2" t="str">
        <f>VLOOKUP(VolumeByClient[[#This Row],[Date]],QuarterDates[],6,TRUE)</f>
        <v>2020 Q4</v>
      </c>
      <c r="K544" s="2" t="str">
        <f>_xlfn.XLOOKUP(VolumeByClient[[#This Row],[Year and Quarter]],QuarterDates[Year/Quarter],QuarterDates[Quarter2])</f>
        <v>Q4</v>
      </c>
      <c r="L544" s="2">
        <f>_xlfn.XLOOKUP(VolumeByClient[[#This Row],[Year and Quarter]],QuarterDates[Year/Quarter],QuarterDates[Year])</f>
        <v>2020</v>
      </c>
    </row>
    <row r="545" spans="1:12" x14ac:dyDescent="0.15">
      <c r="A545" s="3" t="s">
        <v>31</v>
      </c>
      <c r="B545" s="3">
        <v>44165</v>
      </c>
      <c r="C545" s="5">
        <v>866</v>
      </c>
      <c r="D545" s="2">
        <f t="shared" si="8"/>
        <v>7</v>
      </c>
      <c r="E545" s="2" t="str">
        <f>_xlfn.XLOOKUP(VolumeByClient[[#This Row],[CLID]],GEOByClient[Mid],GEOByClient[GEOID])</f>
        <v>GEO1003</v>
      </c>
      <c r="F545" s="2" t="str">
        <f>INDEX(GEOByClient[GEOID],MATCH(VolumeByClient[[#This Row],[CLID]],GEOByClient[Right],0))</f>
        <v>GEO1003</v>
      </c>
      <c r="G545" s="2" t="str">
        <f>VLOOKUP(VolumeByClient[[#This Row],[Index Match Region ID]],GEONames[GEOID]:GEONames[GEONAME],2,FALSE)</f>
        <v>EMEA</v>
      </c>
      <c r="H545" s="2" t="str">
        <f>"Q"&amp;ROUNDUP(MONTH(VolumeByClient[[#This Row],[Date]])/3,0)&amp;" "&amp;YEAR(VolumeByClient[[#This Row],[Date]])</f>
        <v>Q4 2020</v>
      </c>
      <c r="I545" s="2" t="str">
        <f>VLOOKUP(VolumeByClient[[#This Row],[Date]],QuarterDates[],3,TRUE)</f>
        <v>Q4 2020</v>
      </c>
      <c r="J545" s="2" t="str">
        <f>VLOOKUP(VolumeByClient[[#This Row],[Date]],QuarterDates[],6,TRUE)</f>
        <v>2020 Q4</v>
      </c>
      <c r="K545" s="2" t="str">
        <f>_xlfn.XLOOKUP(VolumeByClient[[#This Row],[Year and Quarter]],QuarterDates[Year/Quarter],QuarterDates[Quarter2])</f>
        <v>Q4</v>
      </c>
      <c r="L545" s="2">
        <f>_xlfn.XLOOKUP(VolumeByClient[[#This Row],[Year and Quarter]],QuarterDates[Year/Quarter],QuarterDates[Year])</f>
        <v>2020</v>
      </c>
    </row>
    <row r="546" spans="1:12" x14ac:dyDescent="0.15">
      <c r="A546" s="3" t="s">
        <v>31</v>
      </c>
      <c r="B546" s="3">
        <v>44196</v>
      </c>
      <c r="C546" s="5">
        <v>986</v>
      </c>
      <c r="D546" s="2">
        <f t="shared" si="8"/>
        <v>7</v>
      </c>
      <c r="E546" s="2" t="str">
        <f>_xlfn.XLOOKUP(VolumeByClient[[#This Row],[CLID]],GEOByClient[Mid],GEOByClient[GEOID])</f>
        <v>GEO1003</v>
      </c>
      <c r="F546" s="2" t="str">
        <f>INDEX(GEOByClient[GEOID],MATCH(VolumeByClient[[#This Row],[CLID]],GEOByClient[Right],0))</f>
        <v>GEO1003</v>
      </c>
      <c r="G546" s="2" t="str">
        <f>VLOOKUP(VolumeByClient[[#This Row],[Index Match Region ID]],GEONames[GEOID]:GEONames[GEONAME],2,FALSE)</f>
        <v>EMEA</v>
      </c>
      <c r="H546" s="2" t="str">
        <f>"Q"&amp;ROUNDUP(MONTH(VolumeByClient[[#This Row],[Date]])/3,0)&amp;" "&amp;YEAR(VolumeByClient[[#This Row],[Date]])</f>
        <v>Q4 2020</v>
      </c>
      <c r="I546" s="2" t="str">
        <f>VLOOKUP(VolumeByClient[[#This Row],[Date]],QuarterDates[],3,TRUE)</f>
        <v>Q4 2020</v>
      </c>
      <c r="J546" s="2" t="str">
        <f>VLOOKUP(VolumeByClient[[#This Row],[Date]],QuarterDates[],6,TRUE)</f>
        <v>2020 Q4</v>
      </c>
      <c r="K546" s="2" t="str">
        <f>_xlfn.XLOOKUP(VolumeByClient[[#This Row],[Year and Quarter]],QuarterDates[Year/Quarter],QuarterDates[Quarter2])</f>
        <v>Q4</v>
      </c>
      <c r="L546" s="2">
        <f>_xlfn.XLOOKUP(VolumeByClient[[#This Row],[Year and Quarter]],QuarterDates[Year/Quarter],QuarterDates[Year])</f>
        <v>2020</v>
      </c>
    </row>
    <row r="547" spans="1:12" x14ac:dyDescent="0.15">
      <c r="A547" s="3" t="s">
        <v>31</v>
      </c>
      <c r="B547" s="3">
        <v>44377</v>
      </c>
      <c r="C547" s="5">
        <v>997</v>
      </c>
      <c r="D547" s="2">
        <f t="shared" si="8"/>
        <v>7</v>
      </c>
      <c r="E547" s="2" t="str">
        <f>_xlfn.XLOOKUP(VolumeByClient[[#This Row],[CLID]],GEOByClient[Mid],GEOByClient[GEOID])</f>
        <v>GEO1003</v>
      </c>
      <c r="F547" s="2" t="str">
        <f>INDEX(GEOByClient[GEOID],MATCH(VolumeByClient[[#This Row],[CLID]],GEOByClient[Right],0))</f>
        <v>GEO1003</v>
      </c>
      <c r="G547" s="2" t="str">
        <f>VLOOKUP(VolumeByClient[[#This Row],[Index Match Region ID]],GEONames[GEOID]:GEONames[GEONAME],2,FALSE)</f>
        <v>EMEA</v>
      </c>
      <c r="H547" s="2" t="str">
        <f>"Q"&amp;ROUNDUP(MONTH(VolumeByClient[[#This Row],[Date]])/3,0)&amp;" "&amp;YEAR(VolumeByClient[[#This Row],[Date]])</f>
        <v>Q2 2021</v>
      </c>
      <c r="I547" s="2" t="str">
        <f>VLOOKUP(VolumeByClient[[#This Row],[Date]],QuarterDates[],3,TRUE)</f>
        <v>Q2 2021</v>
      </c>
      <c r="J547" s="2" t="str">
        <f>VLOOKUP(VolumeByClient[[#This Row],[Date]],QuarterDates[],6,TRUE)</f>
        <v>2021 Q2</v>
      </c>
      <c r="K547" s="2" t="str">
        <f>_xlfn.XLOOKUP(VolumeByClient[[#This Row],[Year and Quarter]],QuarterDates[Year/Quarter],QuarterDates[Quarter2])</f>
        <v>Q2</v>
      </c>
      <c r="L547" s="2">
        <f>_xlfn.XLOOKUP(VolumeByClient[[#This Row],[Year and Quarter]],QuarterDates[Year/Quarter],QuarterDates[Year])</f>
        <v>2021</v>
      </c>
    </row>
    <row r="548" spans="1:12" x14ac:dyDescent="0.15">
      <c r="A548" s="3" t="s">
        <v>31</v>
      </c>
      <c r="B548" s="3">
        <v>44347</v>
      </c>
      <c r="C548" s="5">
        <v>1206</v>
      </c>
      <c r="D548" s="2">
        <f t="shared" si="8"/>
        <v>7</v>
      </c>
      <c r="E548" s="2" t="str">
        <f>_xlfn.XLOOKUP(VolumeByClient[[#This Row],[CLID]],GEOByClient[Mid],GEOByClient[GEOID])</f>
        <v>GEO1003</v>
      </c>
      <c r="F548" s="2" t="str">
        <f>INDEX(GEOByClient[GEOID],MATCH(VolumeByClient[[#This Row],[CLID]],GEOByClient[Right],0))</f>
        <v>GEO1003</v>
      </c>
      <c r="G548" s="2" t="str">
        <f>VLOOKUP(VolumeByClient[[#This Row],[Index Match Region ID]],GEONames[GEOID]:GEONames[GEONAME],2,FALSE)</f>
        <v>EMEA</v>
      </c>
      <c r="H548" s="2" t="str">
        <f>"Q"&amp;ROUNDUP(MONTH(VolumeByClient[[#This Row],[Date]])/3,0)&amp;" "&amp;YEAR(VolumeByClient[[#This Row],[Date]])</f>
        <v>Q2 2021</v>
      </c>
      <c r="I548" s="2" t="str">
        <f>VLOOKUP(VolumeByClient[[#This Row],[Date]],QuarterDates[],3,TRUE)</f>
        <v>Q2 2021</v>
      </c>
      <c r="J548" s="2" t="str">
        <f>VLOOKUP(VolumeByClient[[#This Row],[Date]],QuarterDates[],6,TRUE)</f>
        <v>2021 Q2</v>
      </c>
      <c r="K548" s="2" t="str">
        <f>_xlfn.XLOOKUP(VolumeByClient[[#This Row],[Year and Quarter]],QuarterDates[Year/Quarter],QuarterDates[Quarter2])</f>
        <v>Q2</v>
      </c>
      <c r="L548" s="2">
        <f>_xlfn.XLOOKUP(VolumeByClient[[#This Row],[Year and Quarter]],QuarterDates[Year/Quarter],QuarterDates[Year])</f>
        <v>2021</v>
      </c>
    </row>
    <row r="549" spans="1:12" x14ac:dyDescent="0.15">
      <c r="A549" s="3" t="s">
        <v>31</v>
      </c>
      <c r="B549" s="3">
        <v>44316</v>
      </c>
      <c r="C549" s="5">
        <v>1519</v>
      </c>
      <c r="D549" s="2">
        <f t="shared" si="8"/>
        <v>7</v>
      </c>
      <c r="E549" s="2" t="str">
        <f>_xlfn.XLOOKUP(VolumeByClient[[#This Row],[CLID]],GEOByClient[Mid],GEOByClient[GEOID])</f>
        <v>GEO1003</v>
      </c>
      <c r="F549" s="2" t="str">
        <f>INDEX(GEOByClient[GEOID],MATCH(VolumeByClient[[#This Row],[CLID]],GEOByClient[Right],0))</f>
        <v>GEO1003</v>
      </c>
      <c r="G549" s="2" t="str">
        <f>VLOOKUP(VolumeByClient[[#This Row],[Index Match Region ID]],GEONames[GEOID]:GEONames[GEONAME],2,FALSE)</f>
        <v>EMEA</v>
      </c>
      <c r="H549" s="2" t="str">
        <f>"Q"&amp;ROUNDUP(MONTH(VolumeByClient[[#This Row],[Date]])/3,0)&amp;" "&amp;YEAR(VolumeByClient[[#This Row],[Date]])</f>
        <v>Q2 2021</v>
      </c>
      <c r="I549" s="2" t="str">
        <f>VLOOKUP(VolumeByClient[[#This Row],[Date]],QuarterDates[],3,TRUE)</f>
        <v>Q2 2021</v>
      </c>
      <c r="J549" s="2" t="str">
        <f>VLOOKUP(VolumeByClient[[#This Row],[Date]],QuarterDates[],6,TRUE)</f>
        <v>2021 Q2</v>
      </c>
      <c r="K549" s="2" t="str">
        <f>_xlfn.XLOOKUP(VolumeByClient[[#This Row],[Year and Quarter]],QuarterDates[Year/Quarter],QuarterDates[Quarter2])</f>
        <v>Q2</v>
      </c>
      <c r="L549" s="2">
        <f>_xlfn.XLOOKUP(VolumeByClient[[#This Row],[Year and Quarter]],QuarterDates[Year/Quarter],QuarterDates[Year])</f>
        <v>2021</v>
      </c>
    </row>
    <row r="550" spans="1:12" x14ac:dyDescent="0.15">
      <c r="A550" s="3" t="s">
        <v>31</v>
      </c>
      <c r="B550" s="3">
        <v>44286</v>
      </c>
      <c r="C550" s="5">
        <v>1096</v>
      </c>
      <c r="D550" s="2">
        <f t="shared" si="8"/>
        <v>7</v>
      </c>
      <c r="E550" s="2" t="str">
        <f>_xlfn.XLOOKUP(VolumeByClient[[#This Row],[CLID]],GEOByClient[Mid],GEOByClient[GEOID])</f>
        <v>GEO1003</v>
      </c>
      <c r="F550" s="2" t="str">
        <f>INDEX(GEOByClient[GEOID],MATCH(VolumeByClient[[#This Row],[CLID]],GEOByClient[Right],0))</f>
        <v>GEO1003</v>
      </c>
      <c r="G550" s="2" t="str">
        <f>VLOOKUP(VolumeByClient[[#This Row],[Index Match Region ID]],GEONames[GEOID]:GEONames[GEONAME],2,FALSE)</f>
        <v>EMEA</v>
      </c>
      <c r="H550" s="2" t="str">
        <f>"Q"&amp;ROUNDUP(MONTH(VolumeByClient[[#This Row],[Date]])/3,0)&amp;" "&amp;YEAR(VolumeByClient[[#This Row],[Date]])</f>
        <v>Q1 2021</v>
      </c>
      <c r="I550" s="2" t="str">
        <f>VLOOKUP(VolumeByClient[[#This Row],[Date]],QuarterDates[],3,TRUE)</f>
        <v>Q1 2021</v>
      </c>
      <c r="J550" s="2" t="str">
        <f>VLOOKUP(VolumeByClient[[#This Row],[Date]],QuarterDates[],6,TRUE)</f>
        <v>2021 Q1</v>
      </c>
      <c r="K550" s="2" t="str">
        <f>_xlfn.XLOOKUP(VolumeByClient[[#This Row],[Year and Quarter]],QuarterDates[Year/Quarter],QuarterDates[Quarter2])</f>
        <v>Q1</v>
      </c>
      <c r="L550" s="2">
        <f>_xlfn.XLOOKUP(VolumeByClient[[#This Row],[Year and Quarter]],QuarterDates[Year/Quarter],QuarterDates[Year])</f>
        <v>2021</v>
      </c>
    </row>
    <row r="551" spans="1:12" x14ac:dyDescent="0.15">
      <c r="A551" s="3" t="s">
        <v>31</v>
      </c>
      <c r="B551" s="3">
        <v>44255</v>
      </c>
      <c r="C551" s="5">
        <v>1110</v>
      </c>
      <c r="D551" s="2">
        <f t="shared" si="8"/>
        <v>7</v>
      </c>
      <c r="E551" s="2" t="str">
        <f>_xlfn.XLOOKUP(VolumeByClient[[#This Row],[CLID]],GEOByClient[Mid],GEOByClient[GEOID])</f>
        <v>GEO1003</v>
      </c>
      <c r="F551" s="2" t="str">
        <f>INDEX(GEOByClient[GEOID],MATCH(VolumeByClient[[#This Row],[CLID]],GEOByClient[Right],0))</f>
        <v>GEO1003</v>
      </c>
      <c r="G551" s="2" t="str">
        <f>VLOOKUP(VolumeByClient[[#This Row],[Index Match Region ID]],GEONames[GEOID]:GEONames[GEONAME],2,FALSE)</f>
        <v>EMEA</v>
      </c>
      <c r="H551" s="2" t="str">
        <f>"Q"&amp;ROUNDUP(MONTH(VolumeByClient[[#This Row],[Date]])/3,0)&amp;" "&amp;YEAR(VolumeByClient[[#This Row],[Date]])</f>
        <v>Q1 2021</v>
      </c>
      <c r="I551" s="2" t="str">
        <f>VLOOKUP(VolumeByClient[[#This Row],[Date]],QuarterDates[],3,TRUE)</f>
        <v>Q1 2021</v>
      </c>
      <c r="J551" s="2" t="str">
        <f>VLOOKUP(VolumeByClient[[#This Row],[Date]],QuarterDates[],6,TRUE)</f>
        <v>2021 Q1</v>
      </c>
      <c r="K551" s="2" t="str">
        <f>_xlfn.XLOOKUP(VolumeByClient[[#This Row],[Year and Quarter]],QuarterDates[Year/Quarter],QuarterDates[Quarter2])</f>
        <v>Q1</v>
      </c>
      <c r="L551" s="2">
        <f>_xlfn.XLOOKUP(VolumeByClient[[#This Row],[Year and Quarter]],QuarterDates[Year/Quarter],QuarterDates[Year])</f>
        <v>2021</v>
      </c>
    </row>
    <row r="552" spans="1:12" x14ac:dyDescent="0.15">
      <c r="A552" s="3" t="s">
        <v>31</v>
      </c>
      <c r="B552" s="3">
        <v>44227</v>
      </c>
      <c r="C552" s="5">
        <v>880</v>
      </c>
      <c r="D552" s="2">
        <f t="shared" si="8"/>
        <v>7</v>
      </c>
      <c r="E552" s="2" t="str">
        <f>_xlfn.XLOOKUP(VolumeByClient[[#This Row],[CLID]],GEOByClient[Mid],GEOByClient[GEOID])</f>
        <v>GEO1003</v>
      </c>
      <c r="F552" s="2" t="str">
        <f>INDEX(GEOByClient[GEOID],MATCH(VolumeByClient[[#This Row],[CLID]],GEOByClient[Right],0))</f>
        <v>GEO1003</v>
      </c>
      <c r="G552" s="2" t="str">
        <f>VLOOKUP(VolumeByClient[[#This Row],[Index Match Region ID]],GEONames[GEOID]:GEONames[GEONAME],2,FALSE)</f>
        <v>EMEA</v>
      </c>
      <c r="H552" s="2" t="str">
        <f>"Q"&amp;ROUNDUP(MONTH(VolumeByClient[[#This Row],[Date]])/3,0)&amp;" "&amp;YEAR(VolumeByClient[[#This Row],[Date]])</f>
        <v>Q1 2021</v>
      </c>
      <c r="I552" s="2" t="str">
        <f>VLOOKUP(VolumeByClient[[#This Row],[Date]],QuarterDates[],3,TRUE)</f>
        <v>Q1 2021</v>
      </c>
      <c r="J552" s="2" t="str">
        <f>VLOOKUP(VolumeByClient[[#This Row],[Date]],QuarterDates[],6,TRUE)</f>
        <v>2021 Q1</v>
      </c>
      <c r="K552" s="2" t="str">
        <f>_xlfn.XLOOKUP(VolumeByClient[[#This Row],[Year and Quarter]],QuarterDates[Year/Quarter],QuarterDates[Quarter2])</f>
        <v>Q1</v>
      </c>
      <c r="L552" s="2">
        <f>_xlfn.XLOOKUP(VolumeByClient[[#This Row],[Year and Quarter]],QuarterDates[Year/Quarter],QuarterDates[Year])</f>
        <v>2021</v>
      </c>
    </row>
    <row r="553" spans="1:12" x14ac:dyDescent="0.15">
      <c r="A553" s="3" t="s">
        <v>53</v>
      </c>
      <c r="B553" s="3">
        <v>43861</v>
      </c>
      <c r="C553" s="5">
        <v>9422</v>
      </c>
      <c r="D553" s="2">
        <f t="shared" si="8"/>
        <v>7</v>
      </c>
      <c r="E553" s="2" t="str">
        <f>_xlfn.XLOOKUP(VolumeByClient[[#This Row],[CLID]],GEOByClient[Mid],GEOByClient[GEOID])</f>
        <v>GEO1002</v>
      </c>
      <c r="F553" s="2" t="str">
        <f>INDEX(GEOByClient[GEOID],MATCH(VolumeByClient[[#This Row],[CLID]],GEOByClient[Right],0))</f>
        <v>GEO1002</v>
      </c>
      <c r="G553" s="2" t="str">
        <f>VLOOKUP(VolumeByClient[[#This Row],[Index Match Region ID]],GEONames[GEOID]:GEONames[GEONAME],2,FALSE)</f>
        <v>APAC</v>
      </c>
      <c r="H553" s="2" t="str">
        <f>"Q"&amp;ROUNDUP(MONTH(VolumeByClient[[#This Row],[Date]])/3,0)&amp;" "&amp;YEAR(VolumeByClient[[#This Row],[Date]])</f>
        <v>Q1 2020</v>
      </c>
      <c r="I553" s="2" t="str">
        <f>VLOOKUP(VolumeByClient[[#This Row],[Date]],QuarterDates[],3,TRUE)</f>
        <v>Q1 2020</v>
      </c>
      <c r="J553" s="2" t="str">
        <f>VLOOKUP(VolumeByClient[[#This Row],[Date]],QuarterDates[],6,TRUE)</f>
        <v>2020 Q1</v>
      </c>
      <c r="K553" s="2" t="str">
        <f>_xlfn.XLOOKUP(VolumeByClient[[#This Row],[Year and Quarter]],QuarterDates[Year/Quarter],QuarterDates[Quarter2])</f>
        <v>Q1</v>
      </c>
      <c r="L553" s="2">
        <f>_xlfn.XLOOKUP(VolumeByClient[[#This Row],[Year and Quarter]],QuarterDates[Year/Quarter],QuarterDates[Year])</f>
        <v>2020</v>
      </c>
    </row>
    <row r="554" spans="1:12" x14ac:dyDescent="0.15">
      <c r="A554" s="3" t="s">
        <v>53</v>
      </c>
      <c r="B554" s="3">
        <v>43890</v>
      </c>
      <c r="C554" s="5">
        <v>7438</v>
      </c>
      <c r="D554" s="2">
        <f t="shared" si="8"/>
        <v>7</v>
      </c>
      <c r="E554" s="2" t="str">
        <f>_xlfn.XLOOKUP(VolumeByClient[[#This Row],[CLID]],GEOByClient[Mid],GEOByClient[GEOID])</f>
        <v>GEO1002</v>
      </c>
      <c r="F554" s="2" t="str">
        <f>INDEX(GEOByClient[GEOID],MATCH(VolumeByClient[[#This Row],[CLID]],GEOByClient[Right],0))</f>
        <v>GEO1002</v>
      </c>
      <c r="G554" s="2" t="str">
        <f>VLOOKUP(VolumeByClient[[#This Row],[Index Match Region ID]],GEONames[GEOID]:GEONames[GEONAME],2,FALSE)</f>
        <v>APAC</v>
      </c>
      <c r="H554" s="2" t="str">
        <f>"Q"&amp;ROUNDUP(MONTH(VolumeByClient[[#This Row],[Date]])/3,0)&amp;" "&amp;YEAR(VolumeByClient[[#This Row],[Date]])</f>
        <v>Q1 2020</v>
      </c>
      <c r="I554" s="2" t="str">
        <f>VLOOKUP(VolumeByClient[[#This Row],[Date]],QuarterDates[],3,TRUE)</f>
        <v>Q1 2020</v>
      </c>
      <c r="J554" s="2" t="str">
        <f>VLOOKUP(VolumeByClient[[#This Row],[Date]],QuarterDates[],6,TRUE)</f>
        <v>2020 Q1</v>
      </c>
      <c r="K554" s="2" t="str">
        <f>_xlfn.XLOOKUP(VolumeByClient[[#This Row],[Year and Quarter]],QuarterDates[Year/Quarter],QuarterDates[Quarter2])</f>
        <v>Q1</v>
      </c>
      <c r="L554" s="2">
        <f>_xlfn.XLOOKUP(VolumeByClient[[#This Row],[Year and Quarter]],QuarterDates[Year/Quarter],QuarterDates[Year])</f>
        <v>2020</v>
      </c>
    </row>
    <row r="555" spans="1:12" x14ac:dyDescent="0.15">
      <c r="A555" s="3" t="s">
        <v>53</v>
      </c>
      <c r="B555" s="3">
        <v>43921</v>
      </c>
      <c r="C555" s="5">
        <v>11403</v>
      </c>
      <c r="D555" s="2">
        <f t="shared" si="8"/>
        <v>7</v>
      </c>
      <c r="E555" s="2" t="str">
        <f>_xlfn.XLOOKUP(VolumeByClient[[#This Row],[CLID]],GEOByClient[Mid],GEOByClient[GEOID])</f>
        <v>GEO1002</v>
      </c>
      <c r="F555" s="2" t="str">
        <f>INDEX(GEOByClient[GEOID],MATCH(VolumeByClient[[#This Row],[CLID]],GEOByClient[Right],0))</f>
        <v>GEO1002</v>
      </c>
      <c r="G555" s="2" t="str">
        <f>VLOOKUP(VolumeByClient[[#This Row],[Index Match Region ID]],GEONames[GEOID]:GEONames[GEONAME],2,FALSE)</f>
        <v>APAC</v>
      </c>
      <c r="H555" s="2" t="str">
        <f>"Q"&amp;ROUNDUP(MONTH(VolumeByClient[[#This Row],[Date]])/3,0)&amp;" "&amp;YEAR(VolumeByClient[[#This Row],[Date]])</f>
        <v>Q1 2020</v>
      </c>
      <c r="I555" s="2" t="str">
        <f>VLOOKUP(VolumeByClient[[#This Row],[Date]],QuarterDates[],3,TRUE)</f>
        <v>Q1 2020</v>
      </c>
      <c r="J555" s="2" t="str">
        <f>VLOOKUP(VolumeByClient[[#This Row],[Date]],QuarterDates[],6,TRUE)</f>
        <v>2020 Q1</v>
      </c>
      <c r="K555" s="2" t="str">
        <f>_xlfn.XLOOKUP(VolumeByClient[[#This Row],[Year and Quarter]],QuarterDates[Year/Quarter],QuarterDates[Quarter2])</f>
        <v>Q1</v>
      </c>
      <c r="L555" s="2">
        <f>_xlfn.XLOOKUP(VolumeByClient[[#This Row],[Year and Quarter]],QuarterDates[Year/Quarter],QuarterDates[Year])</f>
        <v>2020</v>
      </c>
    </row>
    <row r="556" spans="1:12" x14ac:dyDescent="0.15">
      <c r="A556" s="3" t="s">
        <v>53</v>
      </c>
      <c r="B556" s="3">
        <v>43951</v>
      </c>
      <c r="C556" s="5">
        <v>10408</v>
      </c>
      <c r="D556" s="2">
        <f t="shared" si="8"/>
        <v>7</v>
      </c>
      <c r="E556" s="2" t="str">
        <f>_xlfn.XLOOKUP(VolumeByClient[[#This Row],[CLID]],GEOByClient[Mid],GEOByClient[GEOID])</f>
        <v>GEO1002</v>
      </c>
      <c r="F556" s="2" t="str">
        <f>INDEX(GEOByClient[GEOID],MATCH(VolumeByClient[[#This Row],[CLID]],GEOByClient[Right],0))</f>
        <v>GEO1002</v>
      </c>
      <c r="G556" s="2" t="str">
        <f>VLOOKUP(VolumeByClient[[#This Row],[Index Match Region ID]],GEONames[GEOID]:GEONames[GEONAME],2,FALSE)</f>
        <v>APAC</v>
      </c>
      <c r="H556" s="2" t="str">
        <f>"Q"&amp;ROUNDUP(MONTH(VolumeByClient[[#This Row],[Date]])/3,0)&amp;" "&amp;YEAR(VolumeByClient[[#This Row],[Date]])</f>
        <v>Q2 2020</v>
      </c>
      <c r="I556" s="2" t="str">
        <f>VLOOKUP(VolumeByClient[[#This Row],[Date]],QuarterDates[],3,TRUE)</f>
        <v>Q2 2020</v>
      </c>
      <c r="J556" s="2" t="str">
        <f>VLOOKUP(VolumeByClient[[#This Row],[Date]],QuarterDates[],6,TRUE)</f>
        <v>2020 Q2</v>
      </c>
      <c r="K556" s="2" t="str">
        <f>_xlfn.XLOOKUP(VolumeByClient[[#This Row],[Year and Quarter]],QuarterDates[Year/Quarter],QuarterDates[Quarter2])</f>
        <v>Q2</v>
      </c>
      <c r="L556" s="2">
        <f>_xlfn.XLOOKUP(VolumeByClient[[#This Row],[Year and Quarter]],QuarterDates[Year/Quarter],QuarterDates[Year])</f>
        <v>2020</v>
      </c>
    </row>
    <row r="557" spans="1:12" x14ac:dyDescent="0.15">
      <c r="A557" s="3" t="s">
        <v>53</v>
      </c>
      <c r="B557" s="3">
        <v>43982</v>
      </c>
      <c r="C557" s="5">
        <v>12392</v>
      </c>
      <c r="D557" s="2">
        <f t="shared" si="8"/>
        <v>7</v>
      </c>
      <c r="E557" s="2" t="str">
        <f>_xlfn.XLOOKUP(VolumeByClient[[#This Row],[CLID]],GEOByClient[Mid],GEOByClient[GEOID])</f>
        <v>GEO1002</v>
      </c>
      <c r="F557" s="2" t="str">
        <f>INDEX(GEOByClient[GEOID],MATCH(VolumeByClient[[#This Row],[CLID]],GEOByClient[Right],0))</f>
        <v>GEO1002</v>
      </c>
      <c r="G557" s="2" t="str">
        <f>VLOOKUP(VolumeByClient[[#This Row],[Index Match Region ID]],GEONames[GEOID]:GEONames[GEONAME],2,FALSE)</f>
        <v>APAC</v>
      </c>
      <c r="H557" s="2" t="str">
        <f>"Q"&amp;ROUNDUP(MONTH(VolumeByClient[[#This Row],[Date]])/3,0)&amp;" "&amp;YEAR(VolumeByClient[[#This Row],[Date]])</f>
        <v>Q2 2020</v>
      </c>
      <c r="I557" s="2" t="str">
        <f>VLOOKUP(VolumeByClient[[#This Row],[Date]],QuarterDates[],3,TRUE)</f>
        <v>Q2 2020</v>
      </c>
      <c r="J557" s="2" t="str">
        <f>VLOOKUP(VolumeByClient[[#This Row],[Date]],QuarterDates[],6,TRUE)</f>
        <v>2020 Q2</v>
      </c>
      <c r="K557" s="2" t="str">
        <f>_xlfn.XLOOKUP(VolumeByClient[[#This Row],[Year and Quarter]],QuarterDates[Year/Quarter],QuarterDates[Quarter2])</f>
        <v>Q2</v>
      </c>
      <c r="L557" s="2">
        <f>_xlfn.XLOOKUP(VolumeByClient[[#This Row],[Year and Quarter]],QuarterDates[Year/Quarter],QuarterDates[Year])</f>
        <v>2020</v>
      </c>
    </row>
    <row r="558" spans="1:12" x14ac:dyDescent="0.15">
      <c r="A558" s="3" t="s">
        <v>53</v>
      </c>
      <c r="B558" s="3">
        <v>44012</v>
      </c>
      <c r="C558" s="5">
        <v>6449</v>
      </c>
      <c r="D558" s="2">
        <f t="shared" si="8"/>
        <v>7</v>
      </c>
      <c r="E558" s="2" t="str">
        <f>_xlfn.XLOOKUP(VolumeByClient[[#This Row],[CLID]],GEOByClient[Mid],GEOByClient[GEOID])</f>
        <v>GEO1002</v>
      </c>
      <c r="F558" s="2" t="str">
        <f>INDEX(GEOByClient[GEOID],MATCH(VolumeByClient[[#This Row],[CLID]],GEOByClient[Right],0))</f>
        <v>GEO1002</v>
      </c>
      <c r="G558" s="2" t="str">
        <f>VLOOKUP(VolumeByClient[[#This Row],[Index Match Region ID]],GEONames[GEOID]:GEONames[GEONAME],2,FALSE)</f>
        <v>APAC</v>
      </c>
      <c r="H558" s="2" t="str">
        <f>"Q"&amp;ROUNDUP(MONTH(VolumeByClient[[#This Row],[Date]])/3,0)&amp;" "&amp;YEAR(VolumeByClient[[#This Row],[Date]])</f>
        <v>Q2 2020</v>
      </c>
      <c r="I558" s="2" t="str">
        <f>VLOOKUP(VolumeByClient[[#This Row],[Date]],QuarterDates[],3,TRUE)</f>
        <v>Q2 2020</v>
      </c>
      <c r="J558" s="2" t="str">
        <f>VLOOKUP(VolumeByClient[[#This Row],[Date]],QuarterDates[],6,TRUE)</f>
        <v>2020 Q2</v>
      </c>
      <c r="K558" s="2" t="str">
        <f>_xlfn.XLOOKUP(VolumeByClient[[#This Row],[Year and Quarter]],QuarterDates[Year/Quarter],QuarterDates[Quarter2])</f>
        <v>Q2</v>
      </c>
      <c r="L558" s="2">
        <f>_xlfn.XLOOKUP(VolumeByClient[[#This Row],[Year and Quarter]],QuarterDates[Year/Quarter],QuarterDates[Year])</f>
        <v>2020</v>
      </c>
    </row>
    <row r="559" spans="1:12" x14ac:dyDescent="0.15">
      <c r="A559" s="3" t="s">
        <v>53</v>
      </c>
      <c r="B559" s="3">
        <v>44043</v>
      </c>
      <c r="C559" s="5">
        <v>8425</v>
      </c>
      <c r="D559" s="2">
        <f t="shared" si="8"/>
        <v>7</v>
      </c>
      <c r="E559" s="2" t="str">
        <f>_xlfn.XLOOKUP(VolumeByClient[[#This Row],[CLID]],GEOByClient[Mid],GEOByClient[GEOID])</f>
        <v>GEO1002</v>
      </c>
      <c r="F559" s="2" t="str">
        <f>INDEX(GEOByClient[GEOID],MATCH(VolumeByClient[[#This Row],[CLID]],GEOByClient[Right],0))</f>
        <v>GEO1002</v>
      </c>
      <c r="G559" s="2" t="str">
        <f>VLOOKUP(VolumeByClient[[#This Row],[Index Match Region ID]],GEONames[GEOID]:GEONames[GEONAME],2,FALSE)</f>
        <v>APAC</v>
      </c>
      <c r="H559" s="2" t="str">
        <f>"Q"&amp;ROUNDUP(MONTH(VolumeByClient[[#This Row],[Date]])/3,0)&amp;" "&amp;YEAR(VolumeByClient[[#This Row],[Date]])</f>
        <v>Q3 2020</v>
      </c>
      <c r="I559" s="2" t="str">
        <f>VLOOKUP(VolumeByClient[[#This Row],[Date]],QuarterDates[],3,TRUE)</f>
        <v>Q3 2020</v>
      </c>
      <c r="J559" s="2" t="str">
        <f>VLOOKUP(VolumeByClient[[#This Row],[Date]],QuarterDates[],6,TRUE)</f>
        <v>2020 Q3</v>
      </c>
      <c r="K559" s="2" t="str">
        <f>_xlfn.XLOOKUP(VolumeByClient[[#This Row],[Year and Quarter]],QuarterDates[Year/Quarter],QuarterDates[Quarter2])</f>
        <v>Q3</v>
      </c>
      <c r="L559" s="2">
        <f>_xlfn.XLOOKUP(VolumeByClient[[#This Row],[Year and Quarter]],QuarterDates[Year/Quarter],QuarterDates[Year])</f>
        <v>2020</v>
      </c>
    </row>
    <row r="560" spans="1:12" x14ac:dyDescent="0.15">
      <c r="A560" s="3" t="s">
        <v>53</v>
      </c>
      <c r="B560" s="3">
        <v>44074</v>
      </c>
      <c r="C560" s="5">
        <v>4464</v>
      </c>
      <c r="D560" s="2">
        <f t="shared" si="8"/>
        <v>7</v>
      </c>
      <c r="E560" s="2" t="str">
        <f>_xlfn.XLOOKUP(VolumeByClient[[#This Row],[CLID]],GEOByClient[Mid],GEOByClient[GEOID])</f>
        <v>GEO1002</v>
      </c>
      <c r="F560" s="2" t="str">
        <f>INDEX(GEOByClient[GEOID],MATCH(VolumeByClient[[#This Row],[CLID]],GEOByClient[Right],0))</f>
        <v>GEO1002</v>
      </c>
      <c r="G560" s="2" t="str">
        <f>VLOOKUP(VolumeByClient[[#This Row],[Index Match Region ID]],GEONames[GEOID]:GEONames[GEONAME],2,FALSE)</f>
        <v>APAC</v>
      </c>
      <c r="H560" s="2" t="str">
        <f>"Q"&amp;ROUNDUP(MONTH(VolumeByClient[[#This Row],[Date]])/3,0)&amp;" "&amp;YEAR(VolumeByClient[[#This Row],[Date]])</f>
        <v>Q3 2020</v>
      </c>
      <c r="I560" s="2" t="str">
        <f>VLOOKUP(VolumeByClient[[#This Row],[Date]],QuarterDates[],3,TRUE)</f>
        <v>Q3 2020</v>
      </c>
      <c r="J560" s="2" t="str">
        <f>VLOOKUP(VolumeByClient[[#This Row],[Date]],QuarterDates[],6,TRUE)</f>
        <v>2020 Q3</v>
      </c>
      <c r="K560" s="2" t="str">
        <f>_xlfn.XLOOKUP(VolumeByClient[[#This Row],[Year and Quarter]],QuarterDates[Year/Quarter],QuarterDates[Quarter2])</f>
        <v>Q3</v>
      </c>
      <c r="L560" s="2">
        <f>_xlfn.XLOOKUP(VolumeByClient[[#This Row],[Year and Quarter]],QuarterDates[Year/Quarter],QuarterDates[Year])</f>
        <v>2020</v>
      </c>
    </row>
    <row r="561" spans="1:12" x14ac:dyDescent="0.15">
      <c r="A561" s="3" t="s">
        <v>53</v>
      </c>
      <c r="B561" s="3">
        <v>44104</v>
      </c>
      <c r="C561" s="5">
        <v>7440</v>
      </c>
      <c r="D561" s="2">
        <f t="shared" si="8"/>
        <v>7</v>
      </c>
      <c r="E561" s="2" t="str">
        <f>_xlfn.XLOOKUP(VolumeByClient[[#This Row],[CLID]],GEOByClient[Mid],GEOByClient[GEOID])</f>
        <v>GEO1002</v>
      </c>
      <c r="F561" s="2" t="str">
        <f>INDEX(GEOByClient[GEOID],MATCH(VolumeByClient[[#This Row],[CLID]],GEOByClient[Right],0))</f>
        <v>GEO1002</v>
      </c>
      <c r="G561" s="2" t="str">
        <f>VLOOKUP(VolumeByClient[[#This Row],[Index Match Region ID]],GEONames[GEOID]:GEONames[GEONAME],2,FALSE)</f>
        <v>APAC</v>
      </c>
      <c r="H561" s="2" t="str">
        <f>"Q"&amp;ROUNDUP(MONTH(VolumeByClient[[#This Row],[Date]])/3,0)&amp;" "&amp;YEAR(VolumeByClient[[#This Row],[Date]])</f>
        <v>Q3 2020</v>
      </c>
      <c r="I561" s="2" t="str">
        <f>VLOOKUP(VolumeByClient[[#This Row],[Date]],QuarterDates[],3,TRUE)</f>
        <v>Q3 2020</v>
      </c>
      <c r="J561" s="2" t="str">
        <f>VLOOKUP(VolumeByClient[[#This Row],[Date]],QuarterDates[],6,TRUE)</f>
        <v>2020 Q3</v>
      </c>
      <c r="K561" s="2" t="str">
        <f>_xlfn.XLOOKUP(VolumeByClient[[#This Row],[Year and Quarter]],QuarterDates[Year/Quarter],QuarterDates[Quarter2])</f>
        <v>Q3</v>
      </c>
      <c r="L561" s="2">
        <f>_xlfn.XLOOKUP(VolumeByClient[[#This Row],[Year and Quarter]],QuarterDates[Year/Quarter],QuarterDates[Year])</f>
        <v>2020</v>
      </c>
    </row>
    <row r="562" spans="1:12" x14ac:dyDescent="0.15">
      <c r="A562" s="3" t="s">
        <v>53</v>
      </c>
      <c r="B562" s="3">
        <v>44135</v>
      </c>
      <c r="C562" s="5">
        <v>5452</v>
      </c>
      <c r="D562" s="2">
        <f t="shared" si="8"/>
        <v>7</v>
      </c>
      <c r="E562" s="2" t="str">
        <f>_xlfn.XLOOKUP(VolumeByClient[[#This Row],[CLID]],GEOByClient[Mid],GEOByClient[GEOID])</f>
        <v>GEO1002</v>
      </c>
      <c r="F562" s="2" t="str">
        <f>INDEX(GEOByClient[GEOID],MATCH(VolumeByClient[[#This Row],[CLID]],GEOByClient[Right],0))</f>
        <v>GEO1002</v>
      </c>
      <c r="G562" s="2" t="str">
        <f>VLOOKUP(VolumeByClient[[#This Row],[Index Match Region ID]],GEONames[GEOID]:GEONames[GEONAME],2,FALSE)</f>
        <v>APAC</v>
      </c>
      <c r="H562" s="2" t="str">
        <f>"Q"&amp;ROUNDUP(MONTH(VolumeByClient[[#This Row],[Date]])/3,0)&amp;" "&amp;YEAR(VolumeByClient[[#This Row],[Date]])</f>
        <v>Q4 2020</v>
      </c>
      <c r="I562" s="2" t="str">
        <f>VLOOKUP(VolumeByClient[[#This Row],[Date]],QuarterDates[],3,TRUE)</f>
        <v>Q4 2020</v>
      </c>
      <c r="J562" s="2" t="str">
        <f>VLOOKUP(VolumeByClient[[#This Row],[Date]],QuarterDates[],6,TRUE)</f>
        <v>2020 Q4</v>
      </c>
      <c r="K562" s="2" t="str">
        <f>_xlfn.XLOOKUP(VolumeByClient[[#This Row],[Year and Quarter]],QuarterDates[Year/Quarter],QuarterDates[Quarter2])</f>
        <v>Q4</v>
      </c>
      <c r="L562" s="2">
        <f>_xlfn.XLOOKUP(VolumeByClient[[#This Row],[Year and Quarter]],QuarterDates[Year/Quarter],QuarterDates[Year])</f>
        <v>2020</v>
      </c>
    </row>
    <row r="563" spans="1:12" x14ac:dyDescent="0.15">
      <c r="A563" s="3" t="s">
        <v>53</v>
      </c>
      <c r="B563" s="3">
        <v>44165</v>
      </c>
      <c r="C563" s="5">
        <v>9422</v>
      </c>
      <c r="D563" s="2">
        <f t="shared" si="8"/>
        <v>7</v>
      </c>
      <c r="E563" s="2" t="str">
        <f>_xlfn.XLOOKUP(VolumeByClient[[#This Row],[CLID]],GEOByClient[Mid],GEOByClient[GEOID])</f>
        <v>GEO1002</v>
      </c>
      <c r="F563" s="2" t="str">
        <f>INDEX(GEOByClient[GEOID],MATCH(VolumeByClient[[#This Row],[CLID]],GEOByClient[Right],0))</f>
        <v>GEO1002</v>
      </c>
      <c r="G563" s="2" t="str">
        <f>VLOOKUP(VolumeByClient[[#This Row],[Index Match Region ID]],GEONames[GEOID]:GEONames[GEONAME],2,FALSE)</f>
        <v>APAC</v>
      </c>
      <c r="H563" s="2" t="str">
        <f>"Q"&amp;ROUNDUP(MONTH(VolumeByClient[[#This Row],[Date]])/3,0)&amp;" "&amp;YEAR(VolumeByClient[[#This Row],[Date]])</f>
        <v>Q4 2020</v>
      </c>
      <c r="I563" s="2" t="str">
        <f>VLOOKUP(VolumeByClient[[#This Row],[Date]],QuarterDates[],3,TRUE)</f>
        <v>Q4 2020</v>
      </c>
      <c r="J563" s="2" t="str">
        <f>VLOOKUP(VolumeByClient[[#This Row],[Date]],QuarterDates[],6,TRUE)</f>
        <v>2020 Q4</v>
      </c>
      <c r="K563" s="2" t="str">
        <f>_xlfn.XLOOKUP(VolumeByClient[[#This Row],[Year and Quarter]],QuarterDates[Year/Quarter],QuarterDates[Quarter2])</f>
        <v>Q4</v>
      </c>
      <c r="L563" s="2">
        <f>_xlfn.XLOOKUP(VolumeByClient[[#This Row],[Year and Quarter]],QuarterDates[Year/Quarter],QuarterDates[Year])</f>
        <v>2020</v>
      </c>
    </row>
    <row r="564" spans="1:12" x14ac:dyDescent="0.15">
      <c r="A564" s="3" t="s">
        <v>53</v>
      </c>
      <c r="B564" s="3">
        <v>44196</v>
      </c>
      <c r="C564" s="5">
        <v>6445</v>
      </c>
      <c r="D564" s="2">
        <f t="shared" si="8"/>
        <v>7</v>
      </c>
      <c r="E564" s="2" t="str">
        <f>_xlfn.XLOOKUP(VolumeByClient[[#This Row],[CLID]],GEOByClient[Mid],GEOByClient[GEOID])</f>
        <v>GEO1002</v>
      </c>
      <c r="F564" s="2" t="str">
        <f>INDEX(GEOByClient[GEOID],MATCH(VolumeByClient[[#This Row],[CLID]],GEOByClient[Right],0))</f>
        <v>GEO1002</v>
      </c>
      <c r="G564" s="2" t="str">
        <f>VLOOKUP(VolumeByClient[[#This Row],[Index Match Region ID]],GEONames[GEOID]:GEONames[GEONAME],2,FALSE)</f>
        <v>APAC</v>
      </c>
      <c r="H564" s="2" t="str">
        <f>"Q"&amp;ROUNDUP(MONTH(VolumeByClient[[#This Row],[Date]])/3,0)&amp;" "&amp;YEAR(VolumeByClient[[#This Row],[Date]])</f>
        <v>Q4 2020</v>
      </c>
      <c r="I564" s="2" t="str">
        <f>VLOOKUP(VolumeByClient[[#This Row],[Date]],QuarterDates[],3,TRUE)</f>
        <v>Q4 2020</v>
      </c>
      <c r="J564" s="2" t="str">
        <f>VLOOKUP(VolumeByClient[[#This Row],[Date]],QuarterDates[],6,TRUE)</f>
        <v>2020 Q4</v>
      </c>
      <c r="K564" s="2" t="str">
        <f>_xlfn.XLOOKUP(VolumeByClient[[#This Row],[Year and Quarter]],QuarterDates[Year/Quarter],QuarterDates[Quarter2])</f>
        <v>Q4</v>
      </c>
      <c r="L564" s="2">
        <f>_xlfn.XLOOKUP(VolumeByClient[[#This Row],[Year and Quarter]],QuarterDates[Year/Quarter],QuarterDates[Year])</f>
        <v>2020</v>
      </c>
    </row>
    <row r="565" spans="1:12" x14ac:dyDescent="0.15">
      <c r="A565" s="3" t="s">
        <v>53</v>
      </c>
      <c r="B565" s="3">
        <v>44377</v>
      </c>
      <c r="C565" s="5">
        <v>6576</v>
      </c>
      <c r="D565" s="2">
        <f t="shared" si="8"/>
        <v>7</v>
      </c>
      <c r="E565" s="2" t="str">
        <f>_xlfn.XLOOKUP(VolumeByClient[[#This Row],[CLID]],GEOByClient[Mid],GEOByClient[GEOID])</f>
        <v>GEO1002</v>
      </c>
      <c r="F565" s="2" t="str">
        <f>INDEX(GEOByClient[GEOID],MATCH(VolumeByClient[[#This Row],[CLID]],GEOByClient[Right],0))</f>
        <v>GEO1002</v>
      </c>
      <c r="G565" s="2" t="str">
        <f>VLOOKUP(VolumeByClient[[#This Row],[Index Match Region ID]],GEONames[GEOID]:GEONames[GEONAME],2,FALSE)</f>
        <v>APAC</v>
      </c>
      <c r="H565" s="2" t="str">
        <f>"Q"&amp;ROUNDUP(MONTH(VolumeByClient[[#This Row],[Date]])/3,0)&amp;" "&amp;YEAR(VolumeByClient[[#This Row],[Date]])</f>
        <v>Q2 2021</v>
      </c>
      <c r="I565" s="2" t="str">
        <f>VLOOKUP(VolumeByClient[[#This Row],[Date]],QuarterDates[],3,TRUE)</f>
        <v>Q2 2021</v>
      </c>
      <c r="J565" s="2" t="str">
        <f>VLOOKUP(VolumeByClient[[#This Row],[Date]],QuarterDates[],6,TRUE)</f>
        <v>2021 Q2</v>
      </c>
      <c r="K565" s="2" t="str">
        <f>_xlfn.XLOOKUP(VolumeByClient[[#This Row],[Year and Quarter]],QuarterDates[Year/Quarter],QuarterDates[Quarter2])</f>
        <v>Q2</v>
      </c>
      <c r="L565" s="2">
        <f>_xlfn.XLOOKUP(VolumeByClient[[#This Row],[Year and Quarter]],QuarterDates[Year/Quarter],QuarterDates[Year])</f>
        <v>2021</v>
      </c>
    </row>
    <row r="566" spans="1:12" x14ac:dyDescent="0.15">
      <c r="A566" s="3" t="s">
        <v>53</v>
      </c>
      <c r="B566" s="3">
        <v>44347</v>
      </c>
      <c r="C566" s="5">
        <v>13012</v>
      </c>
      <c r="D566" s="2">
        <f t="shared" si="8"/>
        <v>7</v>
      </c>
      <c r="E566" s="2" t="str">
        <f>_xlfn.XLOOKUP(VolumeByClient[[#This Row],[CLID]],GEOByClient[Mid],GEOByClient[GEOID])</f>
        <v>GEO1002</v>
      </c>
      <c r="F566" s="2" t="str">
        <f>INDEX(GEOByClient[GEOID],MATCH(VolumeByClient[[#This Row],[CLID]],GEOByClient[Right],0))</f>
        <v>GEO1002</v>
      </c>
      <c r="G566" s="2" t="str">
        <f>VLOOKUP(VolumeByClient[[#This Row],[Index Match Region ID]],GEONames[GEOID]:GEONames[GEONAME],2,FALSE)</f>
        <v>APAC</v>
      </c>
      <c r="H566" s="2" t="str">
        <f>"Q"&amp;ROUNDUP(MONTH(VolumeByClient[[#This Row],[Date]])/3,0)&amp;" "&amp;YEAR(VolumeByClient[[#This Row],[Date]])</f>
        <v>Q2 2021</v>
      </c>
      <c r="I566" s="2" t="str">
        <f>VLOOKUP(VolumeByClient[[#This Row],[Date]],QuarterDates[],3,TRUE)</f>
        <v>Q2 2021</v>
      </c>
      <c r="J566" s="2" t="str">
        <f>VLOOKUP(VolumeByClient[[#This Row],[Date]],QuarterDates[],6,TRUE)</f>
        <v>2021 Q2</v>
      </c>
      <c r="K566" s="2" t="str">
        <f>_xlfn.XLOOKUP(VolumeByClient[[#This Row],[Year and Quarter]],QuarterDates[Year/Quarter],QuarterDates[Quarter2])</f>
        <v>Q2</v>
      </c>
      <c r="L566" s="2">
        <f>_xlfn.XLOOKUP(VolumeByClient[[#This Row],[Year and Quarter]],QuarterDates[Year/Quarter],QuarterDates[Year])</f>
        <v>2021</v>
      </c>
    </row>
    <row r="567" spans="1:12" x14ac:dyDescent="0.15">
      <c r="A567" s="3" t="s">
        <v>53</v>
      </c>
      <c r="B567" s="3">
        <v>44316</v>
      </c>
      <c r="C567" s="5">
        <v>10308</v>
      </c>
      <c r="D567" s="2">
        <f t="shared" si="8"/>
        <v>7</v>
      </c>
      <c r="E567" s="2" t="str">
        <f>_xlfn.XLOOKUP(VolumeByClient[[#This Row],[CLID]],GEOByClient[Mid],GEOByClient[GEOID])</f>
        <v>GEO1002</v>
      </c>
      <c r="F567" s="2" t="str">
        <f>INDEX(GEOByClient[GEOID],MATCH(VolumeByClient[[#This Row],[CLID]],GEOByClient[Right],0))</f>
        <v>GEO1002</v>
      </c>
      <c r="G567" s="2" t="str">
        <f>VLOOKUP(VolumeByClient[[#This Row],[Index Match Region ID]],GEONames[GEOID]:GEONames[GEONAME],2,FALSE)</f>
        <v>APAC</v>
      </c>
      <c r="H567" s="2" t="str">
        <f>"Q"&amp;ROUNDUP(MONTH(VolumeByClient[[#This Row],[Date]])/3,0)&amp;" "&amp;YEAR(VolumeByClient[[#This Row],[Date]])</f>
        <v>Q2 2021</v>
      </c>
      <c r="I567" s="2" t="str">
        <f>VLOOKUP(VolumeByClient[[#This Row],[Date]],QuarterDates[],3,TRUE)</f>
        <v>Q2 2021</v>
      </c>
      <c r="J567" s="2" t="str">
        <f>VLOOKUP(VolumeByClient[[#This Row],[Date]],QuarterDates[],6,TRUE)</f>
        <v>2021 Q2</v>
      </c>
      <c r="K567" s="2" t="str">
        <f>_xlfn.XLOOKUP(VolumeByClient[[#This Row],[Year and Quarter]],QuarterDates[Year/Quarter],QuarterDates[Quarter2])</f>
        <v>Q2</v>
      </c>
      <c r="L567" s="2">
        <f>_xlfn.XLOOKUP(VolumeByClient[[#This Row],[Year and Quarter]],QuarterDates[Year/Quarter],QuarterDates[Year])</f>
        <v>2021</v>
      </c>
    </row>
    <row r="568" spans="1:12" x14ac:dyDescent="0.15">
      <c r="A568" s="3" t="s">
        <v>53</v>
      </c>
      <c r="B568" s="3">
        <v>44286</v>
      </c>
      <c r="C568" s="5">
        <v>11287</v>
      </c>
      <c r="D568" s="2">
        <f t="shared" si="8"/>
        <v>7</v>
      </c>
      <c r="E568" s="2" t="str">
        <f>_xlfn.XLOOKUP(VolumeByClient[[#This Row],[CLID]],GEOByClient[Mid],GEOByClient[GEOID])</f>
        <v>GEO1002</v>
      </c>
      <c r="F568" s="2" t="str">
        <f>INDEX(GEOByClient[GEOID],MATCH(VolumeByClient[[#This Row],[CLID]],GEOByClient[Right],0))</f>
        <v>GEO1002</v>
      </c>
      <c r="G568" s="2" t="str">
        <f>VLOOKUP(VolumeByClient[[#This Row],[Index Match Region ID]],GEONames[GEOID]:GEONames[GEONAME],2,FALSE)</f>
        <v>APAC</v>
      </c>
      <c r="H568" s="2" t="str">
        <f>"Q"&amp;ROUNDUP(MONTH(VolumeByClient[[#This Row],[Date]])/3,0)&amp;" "&amp;YEAR(VolumeByClient[[#This Row],[Date]])</f>
        <v>Q1 2021</v>
      </c>
      <c r="I568" s="2" t="str">
        <f>VLOOKUP(VolumeByClient[[#This Row],[Date]],QuarterDates[],3,TRUE)</f>
        <v>Q1 2021</v>
      </c>
      <c r="J568" s="2" t="str">
        <f>VLOOKUP(VolumeByClient[[#This Row],[Date]],QuarterDates[],6,TRUE)</f>
        <v>2021 Q1</v>
      </c>
      <c r="K568" s="2" t="str">
        <f>_xlfn.XLOOKUP(VolumeByClient[[#This Row],[Year and Quarter]],QuarterDates[Year/Quarter],QuarterDates[Quarter2])</f>
        <v>Q1</v>
      </c>
      <c r="L568" s="2">
        <f>_xlfn.XLOOKUP(VolumeByClient[[#This Row],[Year and Quarter]],QuarterDates[Year/Quarter],QuarterDates[Year])</f>
        <v>2021</v>
      </c>
    </row>
    <row r="569" spans="1:12" x14ac:dyDescent="0.15">
      <c r="A569" s="3" t="s">
        <v>53</v>
      </c>
      <c r="B569" s="3">
        <v>44255</v>
      </c>
      <c r="C569" s="5">
        <v>7361</v>
      </c>
      <c r="D569" s="2">
        <f t="shared" si="8"/>
        <v>7</v>
      </c>
      <c r="E569" s="2" t="str">
        <f>_xlfn.XLOOKUP(VolumeByClient[[#This Row],[CLID]],GEOByClient[Mid],GEOByClient[GEOID])</f>
        <v>GEO1002</v>
      </c>
      <c r="F569" s="2" t="str">
        <f>INDEX(GEOByClient[GEOID],MATCH(VolumeByClient[[#This Row],[CLID]],GEOByClient[Right],0))</f>
        <v>GEO1002</v>
      </c>
      <c r="G569" s="2" t="str">
        <f>VLOOKUP(VolumeByClient[[#This Row],[Index Match Region ID]],GEONames[GEOID]:GEONames[GEONAME],2,FALSE)</f>
        <v>APAC</v>
      </c>
      <c r="H569" s="2" t="str">
        <f>"Q"&amp;ROUNDUP(MONTH(VolumeByClient[[#This Row],[Date]])/3,0)&amp;" "&amp;YEAR(VolumeByClient[[#This Row],[Date]])</f>
        <v>Q1 2021</v>
      </c>
      <c r="I569" s="2" t="str">
        <f>VLOOKUP(VolumeByClient[[#This Row],[Date]],QuarterDates[],3,TRUE)</f>
        <v>Q1 2021</v>
      </c>
      <c r="J569" s="2" t="str">
        <f>VLOOKUP(VolumeByClient[[#This Row],[Date]],QuarterDates[],6,TRUE)</f>
        <v>2021 Q1</v>
      </c>
      <c r="K569" s="2" t="str">
        <f>_xlfn.XLOOKUP(VolumeByClient[[#This Row],[Year and Quarter]],QuarterDates[Year/Quarter],QuarterDates[Quarter2])</f>
        <v>Q1</v>
      </c>
      <c r="L569" s="2">
        <f>_xlfn.XLOOKUP(VolumeByClient[[#This Row],[Year and Quarter]],QuarterDates[Year/Quarter],QuarterDates[Year])</f>
        <v>2021</v>
      </c>
    </row>
    <row r="570" spans="1:12" x14ac:dyDescent="0.15">
      <c r="A570" s="3" t="s">
        <v>53</v>
      </c>
      <c r="B570" s="3">
        <v>44227</v>
      </c>
      <c r="C570" s="5">
        <v>9604</v>
      </c>
      <c r="D570" s="2">
        <f t="shared" si="8"/>
        <v>7</v>
      </c>
      <c r="E570" s="2" t="str">
        <f>_xlfn.XLOOKUP(VolumeByClient[[#This Row],[CLID]],GEOByClient[Mid],GEOByClient[GEOID])</f>
        <v>GEO1002</v>
      </c>
      <c r="F570" s="2" t="str">
        <f>INDEX(GEOByClient[GEOID],MATCH(VolumeByClient[[#This Row],[CLID]],GEOByClient[Right],0))</f>
        <v>GEO1002</v>
      </c>
      <c r="G570" s="2" t="str">
        <f>VLOOKUP(VolumeByClient[[#This Row],[Index Match Region ID]],GEONames[GEOID]:GEONames[GEONAME],2,FALSE)</f>
        <v>APAC</v>
      </c>
      <c r="H570" s="2" t="str">
        <f>"Q"&amp;ROUNDUP(MONTH(VolumeByClient[[#This Row],[Date]])/3,0)&amp;" "&amp;YEAR(VolumeByClient[[#This Row],[Date]])</f>
        <v>Q1 2021</v>
      </c>
      <c r="I570" s="2" t="str">
        <f>VLOOKUP(VolumeByClient[[#This Row],[Date]],QuarterDates[],3,TRUE)</f>
        <v>Q1 2021</v>
      </c>
      <c r="J570" s="2" t="str">
        <f>VLOOKUP(VolumeByClient[[#This Row],[Date]],QuarterDates[],6,TRUE)</f>
        <v>2021 Q1</v>
      </c>
      <c r="K570" s="2" t="str">
        <f>_xlfn.XLOOKUP(VolumeByClient[[#This Row],[Year and Quarter]],QuarterDates[Year/Quarter],QuarterDates[Quarter2])</f>
        <v>Q1</v>
      </c>
      <c r="L570" s="2">
        <f>_xlfn.XLOOKUP(VolumeByClient[[#This Row],[Year and Quarter]],QuarterDates[Year/Quarter],QuarterDates[Year])</f>
        <v>2021</v>
      </c>
    </row>
    <row r="571" spans="1:12" x14ac:dyDescent="0.15">
      <c r="A571" s="3" t="s">
        <v>27</v>
      </c>
      <c r="B571" s="3">
        <v>43861</v>
      </c>
      <c r="C571" s="5">
        <v>19257</v>
      </c>
      <c r="D571" s="2">
        <f t="shared" si="8"/>
        <v>7</v>
      </c>
      <c r="E571" s="2" t="str">
        <f>_xlfn.XLOOKUP(VolumeByClient[[#This Row],[CLID]],GEOByClient[Mid],GEOByClient[GEOID])</f>
        <v>GEO1003</v>
      </c>
      <c r="F571" s="2" t="str">
        <f>INDEX(GEOByClient[GEOID],MATCH(VolumeByClient[[#This Row],[CLID]],GEOByClient[Right],0))</f>
        <v>GEO1003</v>
      </c>
      <c r="G571" s="2" t="str">
        <f>VLOOKUP(VolumeByClient[[#This Row],[Index Match Region ID]],GEONames[GEOID]:GEONames[GEONAME],2,FALSE)</f>
        <v>EMEA</v>
      </c>
      <c r="H571" s="2" t="str">
        <f>"Q"&amp;ROUNDUP(MONTH(VolumeByClient[[#This Row],[Date]])/3,0)&amp;" "&amp;YEAR(VolumeByClient[[#This Row],[Date]])</f>
        <v>Q1 2020</v>
      </c>
      <c r="I571" s="2" t="str">
        <f>VLOOKUP(VolumeByClient[[#This Row],[Date]],QuarterDates[],3,TRUE)</f>
        <v>Q1 2020</v>
      </c>
      <c r="J571" s="2" t="str">
        <f>VLOOKUP(VolumeByClient[[#This Row],[Date]],QuarterDates[],6,TRUE)</f>
        <v>2020 Q1</v>
      </c>
      <c r="K571" s="2" t="str">
        <f>_xlfn.XLOOKUP(VolumeByClient[[#This Row],[Year and Quarter]],QuarterDates[Year/Quarter],QuarterDates[Quarter2])</f>
        <v>Q1</v>
      </c>
      <c r="L571" s="2">
        <f>_xlfn.XLOOKUP(VolumeByClient[[#This Row],[Year and Quarter]],QuarterDates[Year/Quarter],QuarterDates[Year])</f>
        <v>2020</v>
      </c>
    </row>
    <row r="572" spans="1:12" x14ac:dyDescent="0.15">
      <c r="A572" s="3" t="s">
        <v>27</v>
      </c>
      <c r="B572" s="3">
        <v>43890</v>
      </c>
      <c r="C572" s="5">
        <v>19258</v>
      </c>
      <c r="D572" s="2">
        <f t="shared" si="8"/>
        <v>7</v>
      </c>
      <c r="E572" s="2" t="str">
        <f>_xlfn.XLOOKUP(VolumeByClient[[#This Row],[CLID]],GEOByClient[Mid],GEOByClient[GEOID])</f>
        <v>GEO1003</v>
      </c>
      <c r="F572" s="2" t="str">
        <f>INDEX(GEOByClient[GEOID],MATCH(VolumeByClient[[#This Row],[CLID]],GEOByClient[Right],0))</f>
        <v>GEO1003</v>
      </c>
      <c r="G572" s="2" t="str">
        <f>VLOOKUP(VolumeByClient[[#This Row],[Index Match Region ID]],GEONames[GEOID]:GEONames[GEONAME],2,FALSE)</f>
        <v>EMEA</v>
      </c>
      <c r="H572" s="2" t="str">
        <f>"Q"&amp;ROUNDUP(MONTH(VolumeByClient[[#This Row],[Date]])/3,0)&amp;" "&amp;YEAR(VolumeByClient[[#This Row],[Date]])</f>
        <v>Q1 2020</v>
      </c>
      <c r="I572" s="2" t="str">
        <f>VLOOKUP(VolumeByClient[[#This Row],[Date]],QuarterDates[],3,TRUE)</f>
        <v>Q1 2020</v>
      </c>
      <c r="J572" s="2" t="str">
        <f>VLOOKUP(VolumeByClient[[#This Row],[Date]],QuarterDates[],6,TRUE)</f>
        <v>2020 Q1</v>
      </c>
      <c r="K572" s="2" t="str">
        <f>_xlfn.XLOOKUP(VolumeByClient[[#This Row],[Year and Quarter]],QuarterDates[Year/Quarter],QuarterDates[Quarter2])</f>
        <v>Q1</v>
      </c>
      <c r="L572" s="2">
        <f>_xlfn.XLOOKUP(VolumeByClient[[#This Row],[Year and Quarter]],QuarterDates[Year/Quarter],QuarterDates[Year])</f>
        <v>2020</v>
      </c>
    </row>
    <row r="573" spans="1:12" x14ac:dyDescent="0.15">
      <c r="A573" s="3" t="s">
        <v>27</v>
      </c>
      <c r="B573" s="3">
        <v>43921</v>
      </c>
      <c r="C573" s="5">
        <v>23787</v>
      </c>
      <c r="D573" s="2">
        <f t="shared" si="8"/>
        <v>7</v>
      </c>
      <c r="E573" s="2" t="str">
        <f>_xlfn.XLOOKUP(VolumeByClient[[#This Row],[CLID]],GEOByClient[Mid],GEOByClient[GEOID])</f>
        <v>GEO1003</v>
      </c>
      <c r="F573" s="2" t="str">
        <f>INDEX(GEOByClient[GEOID],MATCH(VolumeByClient[[#This Row],[CLID]],GEOByClient[Right],0))</f>
        <v>GEO1003</v>
      </c>
      <c r="G573" s="2" t="str">
        <f>VLOOKUP(VolumeByClient[[#This Row],[Index Match Region ID]],GEONames[GEOID]:GEONames[GEONAME],2,FALSE)</f>
        <v>EMEA</v>
      </c>
      <c r="H573" s="2" t="str">
        <f>"Q"&amp;ROUNDUP(MONTH(VolumeByClient[[#This Row],[Date]])/3,0)&amp;" "&amp;YEAR(VolumeByClient[[#This Row],[Date]])</f>
        <v>Q1 2020</v>
      </c>
      <c r="I573" s="2" t="str">
        <f>VLOOKUP(VolumeByClient[[#This Row],[Date]],QuarterDates[],3,TRUE)</f>
        <v>Q1 2020</v>
      </c>
      <c r="J573" s="2" t="str">
        <f>VLOOKUP(VolumeByClient[[#This Row],[Date]],QuarterDates[],6,TRUE)</f>
        <v>2020 Q1</v>
      </c>
      <c r="K573" s="2" t="str">
        <f>_xlfn.XLOOKUP(VolumeByClient[[#This Row],[Year and Quarter]],QuarterDates[Year/Quarter],QuarterDates[Quarter2])</f>
        <v>Q1</v>
      </c>
      <c r="L573" s="2">
        <f>_xlfn.XLOOKUP(VolumeByClient[[#This Row],[Year and Quarter]],QuarterDates[Year/Quarter],QuarterDates[Year])</f>
        <v>2020</v>
      </c>
    </row>
    <row r="574" spans="1:12" x14ac:dyDescent="0.15">
      <c r="A574" s="3" t="s">
        <v>27</v>
      </c>
      <c r="B574" s="3">
        <v>43951</v>
      </c>
      <c r="C574" s="5">
        <v>26053</v>
      </c>
      <c r="D574" s="2">
        <f t="shared" si="8"/>
        <v>7</v>
      </c>
      <c r="E574" s="2" t="str">
        <f>_xlfn.XLOOKUP(VolumeByClient[[#This Row],[CLID]],GEOByClient[Mid],GEOByClient[GEOID])</f>
        <v>GEO1003</v>
      </c>
      <c r="F574" s="2" t="str">
        <f>INDEX(GEOByClient[GEOID],MATCH(VolumeByClient[[#This Row],[CLID]],GEOByClient[Right],0))</f>
        <v>GEO1003</v>
      </c>
      <c r="G574" s="2" t="str">
        <f>VLOOKUP(VolumeByClient[[#This Row],[Index Match Region ID]],GEONames[GEOID]:GEONames[GEONAME],2,FALSE)</f>
        <v>EMEA</v>
      </c>
      <c r="H574" s="2" t="str">
        <f>"Q"&amp;ROUNDUP(MONTH(VolumeByClient[[#This Row],[Date]])/3,0)&amp;" "&amp;YEAR(VolumeByClient[[#This Row],[Date]])</f>
        <v>Q2 2020</v>
      </c>
      <c r="I574" s="2" t="str">
        <f>VLOOKUP(VolumeByClient[[#This Row],[Date]],QuarterDates[],3,TRUE)</f>
        <v>Q2 2020</v>
      </c>
      <c r="J574" s="2" t="str">
        <f>VLOOKUP(VolumeByClient[[#This Row],[Date]],QuarterDates[],6,TRUE)</f>
        <v>2020 Q2</v>
      </c>
      <c r="K574" s="2" t="str">
        <f>_xlfn.XLOOKUP(VolumeByClient[[#This Row],[Year and Quarter]],QuarterDates[Year/Quarter],QuarterDates[Quarter2])</f>
        <v>Q2</v>
      </c>
      <c r="L574" s="2">
        <f>_xlfn.XLOOKUP(VolumeByClient[[#This Row],[Year and Quarter]],QuarterDates[Year/Quarter],QuarterDates[Year])</f>
        <v>2020</v>
      </c>
    </row>
    <row r="575" spans="1:12" x14ac:dyDescent="0.15">
      <c r="A575" s="3" t="s">
        <v>27</v>
      </c>
      <c r="B575" s="3">
        <v>43982</v>
      </c>
      <c r="C575" s="5">
        <v>26056</v>
      </c>
      <c r="D575" s="2">
        <f t="shared" si="8"/>
        <v>7</v>
      </c>
      <c r="E575" s="2" t="str">
        <f>_xlfn.XLOOKUP(VolumeByClient[[#This Row],[CLID]],GEOByClient[Mid],GEOByClient[GEOID])</f>
        <v>GEO1003</v>
      </c>
      <c r="F575" s="2" t="str">
        <f>INDEX(GEOByClient[GEOID],MATCH(VolumeByClient[[#This Row],[CLID]],GEOByClient[Right],0))</f>
        <v>GEO1003</v>
      </c>
      <c r="G575" s="2" t="str">
        <f>VLOOKUP(VolumeByClient[[#This Row],[Index Match Region ID]],GEONames[GEOID]:GEONames[GEONAME],2,FALSE)</f>
        <v>EMEA</v>
      </c>
      <c r="H575" s="2" t="str">
        <f>"Q"&amp;ROUNDUP(MONTH(VolumeByClient[[#This Row],[Date]])/3,0)&amp;" "&amp;YEAR(VolumeByClient[[#This Row],[Date]])</f>
        <v>Q2 2020</v>
      </c>
      <c r="I575" s="2" t="str">
        <f>VLOOKUP(VolumeByClient[[#This Row],[Date]],QuarterDates[],3,TRUE)</f>
        <v>Q2 2020</v>
      </c>
      <c r="J575" s="2" t="str">
        <f>VLOOKUP(VolumeByClient[[#This Row],[Date]],QuarterDates[],6,TRUE)</f>
        <v>2020 Q2</v>
      </c>
      <c r="K575" s="2" t="str">
        <f>_xlfn.XLOOKUP(VolumeByClient[[#This Row],[Year and Quarter]],QuarterDates[Year/Quarter],QuarterDates[Quarter2])</f>
        <v>Q2</v>
      </c>
      <c r="L575" s="2">
        <f>_xlfn.XLOOKUP(VolumeByClient[[#This Row],[Year and Quarter]],QuarterDates[Year/Quarter],QuarterDates[Year])</f>
        <v>2020</v>
      </c>
    </row>
    <row r="576" spans="1:12" x14ac:dyDescent="0.15">
      <c r="A576" s="3" t="s">
        <v>27</v>
      </c>
      <c r="B576" s="3">
        <v>44012</v>
      </c>
      <c r="C576" s="5">
        <v>16993</v>
      </c>
      <c r="D576" s="2">
        <f t="shared" si="8"/>
        <v>7</v>
      </c>
      <c r="E576" s="2" t="str">
        <f>_xlfn.XLOOKUP(VolumeByClient[[#This Row],[CLID]],GEOByClient[Mid],GEOByClient[GEOID])</f>
        <v>GEO1003</v>
      </c>
      <c r="F576" s="2" t="str">
        <f>INDEX(GEOByClient[GEOID],MATCH(VolumeByClient[[#This Row],[CLID]],GEOByClient[Right],0))</f>
        <v>GEO1003</v>
      </c>
      <c r="G576" s="2" t="str">
        <f>VLOOKUP(VolumeByClient[[#This Row],[Index Match Region ID]],GEONames[GEOID]:GEONames[GEONAME],2,FALSE)</f>
        <v>EMEA</v>
      </c>
      <c r="H576" s="2" t="str">
        <f>"Q"&amp;ROUNDUP(MONTH(VolumeByClient[[#This Row],[Date]])/3,0)&amp;" "&amp;YEAR(VolumeByClient[[#This Row],[Date]])</f>
        <v>Q2 2020</v>
      </c>
      <c r="I576" s="2" t="str">
        <f>VLOOKUP(VolumeByClient[[#This Row],[Date]],QuarterDates[],3,TRUE)</f>
        <v>Q2 2020</v>
      </c>
      <c r="J576" s="2" t="str">
        <f>VLOOKUP(VolumeByClient[[#This Row],[Date]],QuarterDates[],6,TRUE)</f>
        <v>2020 Q2</v>
      </c>
      <c r="K576" s="2" t="str">
        <f>_xlfn.XLOOKUP(VolumeByClient[[#This Row],[Year and Quarter]],QuarterDates[Year/Quarter],QuarterDates[Quarter2])</f>
        <v>Q2</v>
      </c>
      <c r="L576" s="2">
        <f>_xlfn.XLOOKUP(VolumeByClient[[#This Row],[Year and Quarter]],QuarterDates[Year/Quarter],QuarterDates[Year])</f>
        <v>2020</v>
      </c>
    </row>
    <row r="577" spans="1:12" x14ac:dyDescent="0.15">
      <c r="A577" s="3" t="s">
        <v>27</v>
      </c>
      <c r="B577" s="3">
        <v>44043</v>
      </c>
      <c r="C577" s="5">
        <v>16994</v>
      </c>
      <c r="D577" s="2">
        <f t="shared" si="8"/>
        <v>7</v>
      </c>
      <c r="E577" s="2" t="str">
        <f>_xlfn.XLOOKUP(VolumeByClient[[#This Row],[CLID]],GEOByClient[Mid],GEOByClient[GEOID])</f>
        <v>GEO1003</v>
      </c>
      <c r="F577" s="2" t="str">
        <f>INDEX(GEOByClient[GEOID],MATCH(VolumeByClient[[#This Row],[CLID]],GEOByClient[Right],0))</f>
        <v>GEO1003</v>
      </c>
      <c r="G577" s="2" t="str">
        <f>VLOOKUP(VolumeByClient[[#This Row],[Index Match Region ID]],GEONames[GEOID]:GEONames[GEONAME],2,FALSE)</f>
        <v>EMEA</v>
      </c>
      <c r="H577" s="2" t="str">
        <f>"Q"&amp;ROUNDUP(MONTH(VolumeByClient[[#This Row],[Date]])/3,0)&amp;" "&amp;YEAR(VolumeByClient[[#This Row],[Date]])</f>
        <v>Q3 2020</v>
      </c>
      <c r="I577" s="2" t="str">
        <f>VLOOKUP(VolumeByClient[[#This Row],[Date]],QuarterDates[],3,TRUE)</f>
        <v>Q3 2020</v>
      </c>
      <c r="J577" s="2" t="str">
        <f>VLOOKUP(VolumeByClient[[#This Row],[Date]],QuarterDates[],6,TRUE)</f>
        <v>2020 Q3</v>
      </c>
      <c r="K577" s="2" t="str">
        <f>_xlfn.XLOOKUP(VolumeByClient[[#This Row],[Year and Quarter]],QuarterDates[Year/Quarter],QuarterDates[Quarter2])</f>
        <v>Q3</v>
      </c>
      <c r="L577" s="2">
        <f>_xlfn.XLOOKUP(VolumeByClient[[#This Row],[Year and Quarter]],QuarterDates[Year/Quarter],QuarterDates[Year])</f>
        <v>2020</v>
      </c>
    </row>
    <row r="578" spans="1:12" x14ac:dyDescent="0.15">
      <c r="A578" s="3" t="s">
        <v>27</v>
      </c>
      <c r="B578" s="3">
        <v>44074</v>
      </c>
      <c r="C578" s="5">
        <v>12464</v>
      </c>
      <c r="D578" s="2">
        <f t="shared" ref="D578:D641" si="9">LEN(A578)</f>
        <v>7</v>
      </c>
      <c r="E578" s="2" t="str">
        <f>_xlfn.XLOOKUP(VolumeByClient[[#This Row],[CLID]],GEOByClient[Mid],GEOByClient[GEOID])</f>
        <v>GEO1003</v>
      </c>
      <c r="F578" s="2" t="str">
        <f>INDEX(GEOByClient[GEOID],MATCH(VolumeByClient[[#This Row],[CLID]],GEOByClient[Right],0))</f>
        <v>GEO1003</v>
      </c>
      <c r="G578" s="2" t="str">
        <f>VLOOKUP(VolumeByClient[[#This Row],[Index Match Region ID]],GEONames[GEOID]:GEONames[GEONAME],2,FALSE)</f>
        <v>EMEA</v>
      </c>
      <c r="H578" s="2" t="str">
        <f>"Q"&amp;ROUNDUP(MONTH(VolumeByClient[[#This Row],[Date]])/3,0)&amp;" "&amp;YEAR(VolumeByClient[[#This Row],[Date]])</f>
        <v>Q3 2020</v>
      </c>
      <c r="I578" s="2" t="str">
        <f>VLOOKUP(VolumeByClient[[#This Row],[Date]],QuarterDates[],3,TRUE)</f>
        <v>Q3 2020</v>
      </c>
      <c r="J578" s="2" t="str">
        <f>VLOOKUP(VolumeByClient[[#This Row],[Date]],QuarterDates[],6,TRUE)</f>
        <v>2020 Q3</v>
      </c>
      <c r="K578" s="2" t="str">
        <f>_xlfn.XLOOKUP(VolumeByClient[[#This Row],[Year and Quarter]],QuarterDates[Year/Quarter],QuarterDates[Quarter2])</f>
        <v>Q3</v>
      </c>
      <c r="L578" s="2">
        <f>_xlfn.XLOOKUP(VolumeByClient[[#This Row],[Year and Quarter]],QuarterDates[Year/Quarter],QuarterDates[Year])</f>
        <v>2020</v>
      </c>
    </row>
    <row r="579" spans="1:12" x14ac:dyDescent="0.15">
      <c r="A579" s="3" t="s">
        <v>27</v>
      </c>
      <c r="B579" s="3">
        <v>44104</v>
      </c>
      <c r="C579" s="5">
        <v>14726</v>
      </c>
      <c r="D579" s="2">
        <f t="shared" si="9"/>
        <v>7</v>
      </c>
      <c r="E579" s="2" t="str">
        <f>_xlfn.XLOOKUP(VolumeByClient[[#This Row],[CLID]],GEOByClient[Mid],GEOByClient[GEOID])</f>
        <v>GEO1003</v>
      </c>
      <c r="F579" s="2" t="str">
        <f>INDEX(GEOByClient[GEOID],MATCH(VolumeByClient[[#This Row],[CLID]],GEOByClient[Right],0))</f>
        <v>GEO1003</v>
      </c>
      <c r="G579" s="2" t="str">
        <f>VLOOKUP(VolumeByClient[[#This Row],[Index Match Region ID]],GEONames[GEOID]:GEONames[GEONAME],2,FALSE)</f>
        <v>EMEA</v>
      </c>
      <c r="H579" s="2" t="str">
        <f>"Q"&amp;ROUNDUP(MONTH(VolumeByClient[[#This Row],[Date]])/3,0)&amp;" "&amp;YEAR(VolumeByClient[[#This Row],[Date]])</f>
        <v>Q3 2020</v>
      </c>
      <c r="I579" s="2" t="str">
        <f>VLOOKUP(VolumeByClient[[#This Row],[Date]],QuarterDates[],3,TRUE)</f>
        <v>Q3 2020</v>
      </c>
      <c r="J579" s="2" t="str">
        <f>VLOOKUP(VolumeByClient[[#This Row],[Date]],QuarterDates[],6,TRUE)</f>
        <v>2020 Q3</v>
      </c>
      <c r="K579" s="2" t="str">
        <f>_xlfn.XLOOKUP(VolumeByClient[[#This Row],[Year and Quarter]],QuarterDates[Year/Quarter],QuarterDates[Quarter2])</f>
        <v>Q3</v>
      </c>
      <c r="L579" s="2">
        <f>_xlfn.XLOOKUP(VolumeByClient[[#This Row],[Year and Quarter]],QuarterDates[Year/Quarter],QuarterDates[Year])</f>
        <v>2020</v>
      </c>
    </row>
    <row r="580" spans="1:12" x14ac:dyDescent="0.15">
      <c r="A580" s="3" t="s">
        <v>27</v>
      </c>
      <c r="B580" s="3">
        <v>44135</v>
      </c>
      <c r="C580" s="5">
        <v>14726</v>
      </c>
      <c r="D580" s="2">
        <f t="shared" si="9"/>
        <v>7</v>
      </c>
      <c r="E580" s="2" t="str">
        <f>_xlfn.XLOOKUP(VolumeByClient[[#This Row],[CLID]],GEOByClient[Mid],GEOByClient[GEOID])</f>
        <v>GEO1003</v>
      </c>
      <c r="F580" s="2" t="str">
        <f>INDEX(GEOByClient[GEOID],MATCH(VolumeByClient[[#This Row],[CLID]],GEOByClient[Right],0))</f>
        <v>GEO1003</v>
      </c>
      <c r="G580" s="2" t="str">
        <f>VLOOKUP(VolumeByClient[[#This Row],[Index Match Region ID]],GEONames[GEOID]:GEONames[GEONAME],2,FALSE)</f>
        <v>EMEA</v>
      </c>
      <c r="H580" s="2" t="str">
        <f>"Q"&amp;ROUNDUP(MONTH(VolumeByClient[[#This Row],[Date]])/3,0)&amp;" "&amp;YEAR(VolumeByClient[[#This Row],[Date]])</f>
        <v>Q4 2020</v>
      </c>
      <c r="I580" s="2" t="str">
        <f>VLOOKUP(VolumeByClient[[#This Row],[Date]],QuarterDates[],3,TRUE)</f>
        <v>Q4 2020</v>
      </c>
      <c r="J580" s="2" t="str">
        <f>VLOOKUP(VolumeByClient[[#This Row],[Date]],QuarterDates[],6,TRUE)</f>
        <v>2020 Q4</v>
      </c>
      <c r="K580" s="2" t="str">
        <f>_xlfn.XLOOKUP(VolumeByClient[[#This Row],[Year and Quarter]],QuarterDates[Year/Quarter],QuarterDates[Quarter2])</f>
        <v>Q4</v>
      </c>
      <c r="L580" s="2">
        <f>_xlfn.XLOOKUP(VolumeByClient[[#This Row],[Year and Quarter]],QuarterDates[Year/Quarter],QuarterDates[Year])</f>
        <v>2020</v>
      </c>
    </row>
    <row r="581" spans="1:12" x14ac:dyDescent="0.15">
      <c r="A581" s="3" t="s">
        <v>27</v>
      </c>
      <c r="B581" s="3">
        <v>44165</v>
      </c>
      <c r="C581" s="5">
        <v>19258</v>
      </c>
      <c r="D581" s="2">
        <f t="shared" si="9"/>
        <v>7</v>
      </c>
      <c r="E581" s="2" t="str">
        <f>_xlfn.XLOOKUP(VolumeByClient[[#This Row],[CLID]],GEOByClient[Mid],GEOByClient[GEOID])</f>
        <v>GEO1003</v>
      </c>
      <c r="F581" s="2" t="str">
        <f>INDEX(GEOByClient[GEOID],MATCH(VolumeByClient[[#This Row],[CLID]],GEOByClient[Right],0))</f>
        <v>GEO1003</v>
      </c>
      <c r="G581" s="2" t="str">
        <f>VLOOKUP(VolumeByClient[[#This Row],[Index Match Region ID]],GEONames[GEOID]:GEONames[GEONAME],2,FALSE)</f>
        <v>EMEA</v>
      </c>
      <c r="H581" s="2" t="str">
        <f>"Q"&amp;ROUNDUP(MONTH(VolumeByClient[[#This Row],[Date]])/3,0)&amp;" "&amp;YEAR(VolumeByClient[[#This Row],[Date]])</f>
        <v>Q4 2020</v>
      </c>
      <c r="I581" s="2" t="str">
        <f>VLOOKUP(VolumeByClient[[#This Row],[Date]],QuarterDates[],3,TRUE)</f>
        <v>Q4 2020</v>
      </c>
      <c r="J581" s="2" t="str">
        <f>VLOOKUP(VolumeByClient[[#This Row],[Date]],QuarterDates[],6,TRUE)</f>
        <v>2020 Q4</v>
      </c>
      <c r="K581" s="2" t="str">
        <f>_xlfn.XLOOKUP(VolumeByClient[[#This Row],[Year and Quarter]],QuarterDates[Year/Quarter],QuarterDates[Quarter2])</f>
        <v>Q4</v>
      </c>
      <c r="L581" s="2">
        <f>_xlfn.XLOOKUP(VolumeByClient[[#This Row],[Year and Quarter]],QuarterDates[Year/Quarter],QuarterDates[Year])</f>
        <v>2020</v>
      </c>
    </row>
    <row r="582" spans="1:12" x14ac:dyDescent="0.15">
      <c r="A582" s="3" t="s">
        <v>27</v>
      </c>
      <c r="B582" s="3">
        <v>44196</v>
      </c>
      <c r="C582" s="5">
        <v>16992</v>
      </c>
      <c r="D582" s="2">
        <f t="shared" si="9"/>
        <v>7</v>
      </c>
      <c r="E582" s="2" t="str">
        <f>_xlfn.XLOOKUP(VolumeByClient[[#This Row],[CLID]],GEOByClient[Mid],GEOByClient[GEOID])</f>
        <v>GEO1003</v>
      </c>
      <c r="F582" s="2" t="str">
        <f>INDEX(GEOByClient[GEOID],MATCH(VolumeByClient[[#This Row],[CLID]],GEOByClient[Right],0))</f>
        <v>GEO1003</v>
      </c>
      <c r="G582" s="2" t="str">
        <f>VLOOKUP(VolumeByClient[[#This Row],[Index Match Region ID]],GEONames[GEOID]:GEONames[GEONAME],2,FALSE)</f>
        <v>EMEA</v>
      </c>
      <c r="H582" s="2" t="str">
        <f>"Q"&amp;ROUNDUP(MONTH(VolumeByClient[[#This Row],[Date]])/3,0)&amp;" "&amp;YEAR(VolumeByClient[[#This Row],[Date]])</f>
        <v>Q4 2020</v>
      </c>
      <c r="I582" s="2" t="str">
        <f>VLOOKUP(VolumeByClient[[#This Row],[Date]],QuarterDates[],3,TRUE)</f>
        <v>Q4 2020</v>
      </c>
      <c r="J582" s="2" t="str">
        <f>VLOOKUP(VolumeByClient[[#This Row],[Date]],QuarterDates[],6,TRUE)</f>
        <v>2020 Q4</v>
      </c>
      <c r="K582" s="2" t="str">
        <f>_xlfn.XLOOKUP(VolumeByClient[[#This Row],[Year and Quarter]],QuarterDates[Year/Quarter],QuarterDates[Quarter2])</f>
        <v>Q4</v>
      </c>
      <c r="L582" s="2">
        <f>_xlfn.XLOOKUP(VolumeByClient[[#This Row],[Year and Quarter]],QuarterDates[Year/Quarter],QuarterDates[Year])</f>
        <v>2020</v>
      </c>
    </row>
    <row r="583" spans="1:12" x14ac:dyDescent="0.15">
      <c r="A583" s="3" t="s">
        <v>27</v>
      </c>
      <c r="B583" s="3">
        <v>44377</v>
      </c>
      <c r="C583" s="5">
        <v>17501</v>
      </c>
      <c r="D583" s="2">
        <f t="shared" si="9"/>
        <v>7</v>
      </c>
      <c r="E583" s="2" t="str">
        <f>_xlfn.XLOOKUP(VolumeByClient[[#This Row],[CLID]],GEOByClient[Mid],GEOByClient[GEOID])</f>
        <v>GEO1003</v>
      </c>
      <c r="F583" s="2" t="str">
        <f>INDEX(GEOByClient[GEOID],MATCH(VolumeByClient[[#This Row],[CLID]],GEOByClient[Right],0))</f>
        <v>GEO1003</v>
      </c>
      <c r="G583" s="2" t="str">
        <f>VLOOKUP(VolumeByClient[[#This Row],[Index Match Region ID]],GEONames[GEOID]:GEONames[GEONAME],2,FALSE)</f>
        <v>EMEA</v>
      </c>
      <c r="H583" s="2" t="str">
        <f>"Q"&amp;ROUNDUP(MONTH(VolumeByClient[[#This Row],[Date]])/3,0)&amp;" "&amp;YEAR(VolumeByClient[[#This Row],[Date]])</f>
        <v>Q2 2021</v>
      </c>
      <c r="I583" s="2" t="str">
        <f>VLOOKUP(VolumeByClient[[#This Row],[Date]],QuarterDates[],3,TRUE)</f>
        <v>Q2 2021</v>
      </c>
      <c r="J583" s="2" t="str">
        <f>VLOOKUP(VolumeByClient[[#This Row],[Date]],QuarterDates[],6,TRUE)</f>
        <v>2021 Q2</v>
      </c>
      <c r="K583" s="2" t="str">
        <f>_xlfn.XLOOKUP(VolumeByClient[[#This Row],[Year and Quarter]],QuarterDates[Year/Quarter],QuarterDates[Quarter2])</f>
        <v>Q2</v>
      </c>
      <c r="L583" s="2">
        <f>_xlfn.XLOOKUP(VolumeByClient[[#This Row],[Year and Quarter]],QuarterDates[Year/Quarter],QuarterDates[Year])</f>
        <v>2021</v>
      </c>
    </row>
    <row r="584" spans="1:12" x14ac:dyDescent="0.15">
      <c r="A584" s="3" t="s">
        <v>27</v>
      </c>
      <c r="B584" s="3">
        <v>44347</v>
      </c>
      <c r="C584" s="5">
        <v>26834</v>
      </c>
      <c r="D584" s="2">
        <f t="shared" si="9"/>
        <v>7</v>
      </c>
      <c r="E584" s="2" t="str">
        <f>_xlfn.XLOOKUP(VolumeByClient[[#This Row],[CLID]],GEOByClient[Mid],GEOByClient[GEOID])</f>
        <v>GEO1003</v>
      </c>
      <c r="F584" s="2" t="str">
        <f>INDEX(GEOByClient[GEOID],MATCH(VolumeByClient[[#This Row],[CLID]],GEOByClient[Right],0))</f>
        <v>GEO1003</v>
      </c>
      <c r="G584" s="2" t="str">
        <f>VLOOKUP(VolumeByClient[[#This Row],[Index Match Region ID]],GEONames[GEOID]:GEONames[GEONAME],2,FALSE)</f>
        <v>EMEA</v>
      </c>
      <c r="H584" s="2" t="str">
        <f>"Q"&amp;ROUNDUP(MONTH(VolumeByClient[[#This Row],[Date]])/3,0)&amp;" "&amp;YEAR(VolumeByClient[[#This Row],[Date]])</f>
        <v>Q2 2021</v>
      </c>
      <c r="I584" s="2" t="str">
        <f>VLOOKUP(VolumeByClient[[#This Row],[Date]],QuarterDates[],3,TRUE)</f>
        <v>Q2 2021</v>
      </c>
      <c r="J584" s="2" t="str">
        <f>VLOOKUP(VolumeByClient[[#This Row],[Date]],QuarterDates[],6,TRUE)</f>
        <v>2021 Q2</v>
      </c>
      <c r="K584" s="2" t="str">
        <f>_xlfn.XLOOKUP(VolumeByClient[[#This Row],[Year and Quarter]],QuarterDates[Year/Quarter],QuarterDates[Quarter2])</f>
        <v>Q2</v>
      </c>
      <c r="L584" s="2">
        <f>_xlfn.XLOOKUP(VolumeByClient[[#This Row],[Year and Quarter]],QuarterDates[Year/Quarter],QuarterDates[Year])</f>
        <v>2021</v>
      </c>
    </row>
    <row r="585" spans="1:12" x14ac:dyDescent="0.15">
      <c r="A585" s="3" t="s">
        <v>27</v>
      </c>
      <c r="B585" s="3">
        <v>44316</v>
      </c>
      <c r="C585" s="5">
        <v>26840</v>
      </c>
      <c r="D585" s="2">
        <f t="shared" si="9"/>
        <v>7</v>
      </c>
      <c r="E585" s="2" t="str">
        <f>_xlfn.XLOOKUP(VolumeByClient[[#This Row],[CLID]],GEOByClient[Mid],GEOByClient[GEOID])</f>
        <v>GEO1003</v>
      </c>
      <c r="F585" s="2" t="str">
        <f>INDEX(GEOByClient[GEOID],MATCH(VolumeByClient[[#This Row],[CLID]],GEOByClient[Right],0))</f>
        <v>GEO1003</v>
      </c>
      <c r="G585" s="2" t="str">
        <f>VLOOKUP(VolumeByClient[[#This Row],[Index Match Region ID]],GEONames[GEOID]:GEONames[GEONAME],2,FALSE)</f>
        <v>EMEA</v>
      </c>
      <c r="H585" s="2" t="str">
        <f>"Q"&amp;ROUNDUP(MONTH(VolumeByClient[[#This Row],[Date]])/3,0)&amp;" "&amp;YEAR(VolumeByClient[[#This Row],[Date]])</f>
        <v>Q2 2021</v>
      </c>
      <c r="I585" s="2" t="str">
        <f>VLOOKUP(VolumeByClient[[#This Row],[Date]],QuarterDates[],3,TRUE)</f>
        <v>Q2 2021</v>
      </c>
      <c r="J585" s="2" t="str">
        <f>VLOOKUP(VolumeByClient[[#This Row],[Date]],QuarterDates[],6,TRUE)</f>
        <v>2021 Q2</v>
      </c>
      <c r="K585" s="2" t="str">
        <f>_xlfn.XLOOKUP(VolumeByClient[[#This Row],[Year and Quarter]],QuarterDates[Year/Quarter],QuarterDates[Quarter2])</f>
        <v>Q2</v>
      </c>
      <c r="L585" s="2">
        <f>_xlfn.XLOOKUP(VolumeByClient[[#This Row],[Year and Quarter]],QuarterDates[Year/Quarter],QuarterDates[Year])</f>
        <v>2021</v>
      </c>
    </row>
    <row r="586" spans="1:12" x14ac:dyDescent="0.15">
      <c r="A586" s="3" t="s">
        <v>27</v>
      </c>
      <c r="B586" s="3">
        <v>44286</v>
      </c>
      <c r="C586" s="5">
        <v>23553</v>
      </c>
      <c r="D586" s="2">
        <f t="shared" si="9"/>
        <v>7</v>
      </c>
      <c r="E586" s="2" t="str">
        <f>_xlfn.XLOOKUP(VolumeByClient[[#This Row],[CLID]],GEOByClient[Mid],GEOByClient[GEOID])</f>
        <v>GEO1003</v>
      </c>
      <c r="F586" s="2" t="str">
        <f>INDEX(GEOByClient[GEOID],MATCH(VolumeByClient[[#This Row],[CLID]],GEOByClient[Right],0))</f>
        <v>GEO1003</v>
      </c>
      <c r="G586" s="2" t="str">
        <f>VLOOKUP(VolumeByClient[[#This Row],[Index Match Region ID]],GEONames[GEOID]:GEONames[GEONAME],2,FALSE)</f>
        <v>EMEA</v>
      </c>
      <c r="H586" s="2" t="str">
        <f>"Q"&amp;ROUNDUP(MONTH(VolumeByClient[[#This Row],[Date]])/3,0)&amp;" "&amp;YEAR(VolumeByClient[[#This Row],[Date]])</f>
        <v>Q1 2021</v>
      </c>
      <c r="I586" s="2" t="str">
        <f>VLOOKUP(VolumeByClient[[#This Row],[Date]],QuarterDates[],3,TRUE)</f>
        <v>Q1 2021</v>
      </c>
      <c r="J586" s="2" t="str">
        <f>VLOOKUP(VolumeByClient[[#This Row],[Date]],QuarterDates[],6,TRUE)</f>
        <v>2021 Q1</v>
      </c>
      <c r="K586" s="2" t="str">
        <f>_xlfn.XLOOKUP(VolumeByClient[[#This Row],[Year and Quarter]],QuarterDates[Year/Quarter],QuarterDates[Quarter2])</f>
        <v>Q1</v>
      </c>
      <c r="L586" s="2">
        <f>_xlfn.XLOOKUP(VolumeByClient[[#This Row],[Year and Quarter]],QuarterDates[Year/Quarter],QuarterDates[Year])</f>
        <v>2021</v>
      </c>
    </row>
    <row r="587" spans="1:12" x14ac:dyDescent="0.15">
      <c r="A587" s="3" t="s">
        <v>27</v>
      </c>
      <c r="B587" s="3">
        <v>44255</v>
      </c>
      <c r="C587" s="5">
        <v>19839</v>
      </c>
      <c r="D587" s="2">
        <f t="shared" si="9"/>
        <v>7</v>
      </c>
      <c r="E587" s="2" t="str">
        <f>_xlfn.XLOOKUP(VolumeByClient[[#This Row],[CLID]],GEOByClient[Mid],GEOByClient[GEOID])</f>
        <v>GEO1003</v>
      </c>
      <c r="F587" s="2" t="str">
        <f>INDEX(GEOByClient[GEOID],MATCH(VolumeByClient[[#This Row],[CLID]],GEOByClient[Right],0))</f>
        <v>GEO1003</v>
      </c>
      <c r="G587" s="2" t="str">
        <f>VLOOKUP(VolumeByClient[[#This Row],[Index Match Region ID]],GEONames[GEOID]:GEONames[GEONAME],2,FALSE)</f>
        <v>EMEA</v>
      </c>
      <c r="H587" s="2" t="str">
        <f>"Q"&amp;ROUNDUP(MONTH(VolumeByClient[[#This Row],[Date]])/3,0)&amp;" "&amp;YEAR(VolumeByClient[[#This Row],[Date]])</f>
        <v>Q1 2021</v>
      </c>
      <c r="I587" s="2" t="str">
        <f>VLOOKUP(VolumeByClient[[#This Row],[Date]],QuarterDates[],3,TRUE)</f>
        <v>Q1 2021</v>
      </c>
      <c r="J587" s="2" t="str">
        <f>VLOOKUP(VolumeByClient[[#This Row],[Date]],QuarterDates[],6,TRUE)</f>
        <v>2021 Q1</v>
      </c>
      <c r="K587" s="2" t="str">
        <f>_xlfn.XLOOKUP(VolumeByClient[[#This Row],[Year and Quarter]],QuarterDates[Year/Quarter],QuarterDates[Quarter2])</f>
        <v>Q1</v>
      </c>
      <c r="L587" s="2">
        <f>_xlfn.XLOOKUP(VolumeByClient[[#This Row],[Year and Quarter]],QuarterDates[Year/Quarter],QuarterDates[Year])</f>
        <v>2021</v>
      </c>
    </row>
    <row r="588" spans="1:12" x14ac:dyDescent="0.15">
      <c r="A588" s="3" t="s">
        <v>27</v>
      </c>
      <c r="B588" s="3">
        <v>44227</v>
      </c>
      <c r="C588" s="5">
        <v>20221</v>
      </c>
      <c r="D588" s="2">
        <f t="shared" si="9"/>
        <v>7</v>
      </c>
      <c r="E588" s="2" t="str">
        <f>_xlfn.XLOOKUP(VolumeByClient[[#This Row],[CLID]],GEOByClient[Mid],GEOByClient[GEOID])</f>
        <v>GEO1003</v>
      </c>
      <c r="F588" s="2" t="str">
        <f>INDEX(GEOByClient[GEOID],MATCH(VolumeByClient[[#This Row],[CLID]],GEOByClient[Right],0))</f>
        <v>GEO1003</v>
      </c>
      <c r="G588" s="2" t="str">
        <f>VLOOKUP(VolumeByClient[[#This Row],[Index Match Region ID]],GEONames[GEOID]:GEONames[GEONAME],2,FALSE)</f>
        <v>EMEA</v>
      </c>
      <c r="H588" s="2" t="str">
        <f>"Q"&amp;ROUNDUP(MONTH(VolumeByClient[[#This Row],[Date]])/3,0)&amp;" "&amp;YEAR(VolumeByClient[[#This Row],[Date]])</f>
        <v>Q1 2021</v>
      </c>
      <c r="I588" s="2" t="str">
        <f>VLOOKUP(VolumeByClient[[#This Row],[Date]],QuarterDates[],3,TRUE)</f>
        <v>Q1 2021</v>
      </c>
      <c r="J588" s="2" t="str">
        <f>VLOOKUP(VolumeByClient[[#This Row],[Date]],QuarterDates[],6,TRUE)</f>
        <v>2021 Q1</v>
      </c>
      <c r="K588" s="2" t="str">
        <f>_xlfn.XLOOKUP(VolumeByClient[[#This Row],[Year and Quarter]],QuarterDates[Year/Quarter],QuarterDates[Quarter2])</f>
        <v>Q1</v>
      </c>
      <c r="L588" s="2">
        <f>_xlfn.XLOOKUP(VolumeByClient[[#This Row],[Year and Quarter]],QuarterDates[Year/Quarter],QuarterDates[Year])</f>
        <v>2021</v>
      </c>
    </row>
    <row r="589" spans="1:12" x14ac:dyDescent="0.15">
      <c r="A589" s="3" t="s">
        <v>10</v>
      </c>
      <c r="B589" s="3">
        <v>43861</v>
      </c>
      <c r="C589" s="5">
        <v>277</v>
      </c>
      <c r="D589" s="2">
        <f t="shared" si="9"/>
        <v>7</v>
      </c>
      <c r="E589" s="2" t="str">
        <f>_xlfn.XLOOKUP(VolumeByClient[[#This Row],[CLID]],GEOByClient[Mid],GEOByClient[GEOID])</f>
        <v>GEO1002</v>
      </c>
      <c r="F589" s="2" t="str">
        <f>INDEX(GEOByClient[GEOID],MATCH(VolumeByClient[[#This Row],[CLID]],GEOByClient[Right],0))</f>
        <v>GEO1002</v>
      </c>
      <c r="G589" s="2" t="str">
        <f>VLOOKUP(VolumeByClient[[#This Row],[Index Match Region ID]],GEONames[GEOID]:GEONames[GEONAME],2,FALSE)</f>
        <v>APAC</v>
      </c>
      <c r="H589" s="2" t="str">
        <f>"Q"&amp;ROUNDUP(MONTH(VolumeByClient[[#This Row],[Date]])/3,0)&amp;" "&amp;YEAR(VolumeByClient[[#This Row],[Date]])</f>
        <v>Q1 2020</v>
      </c>
      <c r="I589" s="2" t="str">
        <f>VLOOKUP(VolumeByClient[[#This Row],[Date]],QuarterDates[],3,TRUE)</f>
        <v>Q1 2020</v>
      </c>
      <c r="J589" s="2" t="str">
        <f>VLOOKUP(VolumeByClient[[#This Row],[Date]],QuarterDates[],6,TRUE)</f>
        <v>2020 Q1</v>
      </c>
      <c r="K589" s="2" t="str">
        <f>_xlfn.XLOOKUP(VolumeByClient[[#This Row],[Year and Quarter]],QuarterDates[Year/Quarter],QuarterDates[Quarter2])</f>
        <v>Q1</v>
      </c>
      <c r="L589" s="2">
        <f>_xlfn.XLOOKUP(VolumeByClient[[#This Row],[Year and Quarter]],QuarterDates[Year/Quarter],QuarterDates[Year])</f>
        <v>2020</v>
      </c>
    </row>
    <row r="590" spans="1:12" x14ac:dyDescent="0.15">
      <c r="A590" s="3" t="s">
        <v>10</v>
      </c>
      <c r="B590" s="3">
        <v>43890</v>
      </c>
      <c r="C590" s="5">
        <v>244</v>
      </c>
      <c r="D590" s="2">
        <f t="shared" si="9"/>
        <v>7</v>
      </c>
      <c r="E590" s="2" t="str">
        <f>_xlfn.XLOOKUP(VolumeByClient[[#This Row],[CLID]],GEOByClient[Mid],GEOByClient[GEOID])</f>
        <v>GEO1002</v>
      </c>
      <c r="F590" s="2" t="str">
        <f>INDEX(GEOByClient[GEOID],MATCH(VolumeByClient[[#This Row],[CLID]],GEOByClient[Right],0))</f>
        <v>GEO1002</v>
      </c>
      <c r="G590" s="2" t="str">
        <f>VLOOKUP(VolumeByClient[[#This Row],[Index Match Region ID]],GEONames[GEOID]:GEONames[GEONAME],2,FALSE)</f>
        <v>APAC</v>
      </c>
      <c r="H590" s="2" t="str">
        <f>"Q"&amp;ROUNDUP(MONTH(VolumeByClient[[#This Row],[Date]])/3,0)&amp;" "&amp;YEAR(VolumeByClient[[#This Row],[Date]])</f>
        <v>Q1 2020</v>
      </c>
      <c r="I590" s="2" t="str">
        <f>VLOOKUP(VolumeByClient[[#This Row],[Date]],QuarterDates[],3,TRUE)</f>
        <v>Q1 2020</v>
      </c>
      <c r="J590" s="2" t="str">
        <f>VLOOKUP(VolumeByClient[[#This Row],[Date]],QuarterDates[],6,TRUE)</f>
        <v>2020 Q1</v>
      </c>
      <c r="K590" s="2" t="str">
        <f>_xlfn.XLOOKUP(VolumeByClient[[#This Row],[Year and Quarter]],QuarterDates[Year/Quarter],QuarterDates[Quarter2])</f>
        <v>Q1</v>
      </c>
      <c r="L590" s="2">
        <f>_xlfn.XLOOKUP(VolumeByClient[[#This Row],[Year and Quarter]],QuarterDates[Year/Quarter],QuarterDates[Year])</f>
        <v>2020</v>
      </c>
    </row>
    <row r="591" spans="1:12" x14ac:dyDescent="0.15">
      <c r="A591" s="3" t="s">
        <v>10</v>
      </c>
      <c r="B591" s="3">
        <v>43921</v>
      </c>
      <c r="C591" s="5">
        <v>337</v>
      </c>
      <c r="D591" s="2">
        <f t="shared" si="9"/>
        <v>7</v>
      </c>
      <c r="E591" s="2" t="str">
        <f>_xlfn.XLOOKUP(VolumeByClient[[#This Row],[CLID]],GEOByClient[Mid],GEOByClient[GEOID])</f>
        <v>GEO1002</v>
      </c>
      <c r="F591" s="2" t="str">
        <f>INDEX(GEOByClient[GEOID],MATCH(VolumeByClient[[#This Row],[CLID]],GEOByClient[Right],0))</f>
        <v>GEO1002</v>
      </c>
      <c r="G591" s="2" t="str">
        <f>VLOOKUP(VolumeByClient[[#This Row],[Index Match Region ID]],GEONames[GEOID]:GEONames[GEONAME],2,FALSE)</f>
        <v>APAC</v>
      </c>
      <c r="H591" s="2" t="str">
        <f>"Q"&amp;ROUNDUP(MONTH(VolumeByClient[[#This Row],[Date]])/3,0)&amp;" "&amp;YEAR(VolumeByClient[[#This Row],[Date]])</f>
        <v>Q1 2020</v>
      </c>
      <c r="I591" s="2" t="str">
        <f>VLOOKUP(VolumeByClient[[#This Row],[Date]],QuarterDates[],3,TRUE)</f>
        <v>Q1 2020</v>
      </c>
      <c r="J591" s="2" t="str">
        <f>VLOOKUP(VolumeByClient[[#This Row],[Date]],QuarterDates[],6,TRUE)</f>
        <v>2020 Q1</v>
      </c>
      <c r="K591" s="2" t="str">
        <f>_xlfn.XLOOKUP(VolumeByClient[[#This Row],[Year and Quarter]],QuarterDates[Year/Quarter],QuarterDates[Quarter2])</f>
        <v>Q1</v>
      </c>
      <c r="L591" s="2">
        <f>_xlfn.XLOOKUP(VolumeByClient[[#This Row],[Year and Quarter]],QuarterDates[Year/Quarter],QuarterDates[Year])</f>
        <v>2020</v>
      </c>
    </row>
    <row r="592" spans="1:12" x14ac:dyDescent="0.15">
      <c r="A592" s="3" t="s">
        <v>10</v>
      </c>
      <c r="B592" s="3">
        <v>43951</v>
      </c>
      <c r="C592" s="5">
        <v>332</v>
      </c>
      <c r="D592" s="2">
        <f t="shared" si="9"/>
        <v>7</v>
      </c>
      <c r="E592" s="2" t="str">
        <f>_xlfn.XLOOKUP(VolumeByClient[[#This Row],[CLID]],GEOByClient[Mid],GEOByClient[GEOID])</f>
        <v>GEO1002</v>
      </c>
      <c r="F592" s="2" t="str">
        <f>INDEX(GEOByClient[GEOID],MATCH(VolumeByClient[[#This Row],[CLID]],GEOByClient[Right],0))</f>
        <v>GEO1002</v>
      </c>
      <c r="G592" s="2" t="str">
        <f>VLOOKUP(VolumeByClient[[#This Row],[Index Match Region ID]],GEONames[GEOID]:GEONames[GEONAME],2,FALSE)</f>
        <v>APAC</v>
      </c>
      <c r="H592" s="2" t="str">
        <f>"Q"&amp;ROUNDUP(MONTH(VolumeByClient[[#This Row],[Date]])/3,0)&amp;" "&amp;YEAR(VolumeByClient[[#This Row],[Date]])</f>
        <v>Q2 2020</v>
      </c>
      <c r="I592" s="2" t="str">
        <f>VLOOKUP(VolumeByClient[[#This Row],[Date]],QuarterDates[],3,TRUE)</f>
        <v>Q2 2020</v>
      </c>
      <c r="J592" s="2" t="str">
        <f>VLOOKUP(VolumeByClient[[#This Row],[Date]],QuarterDates[],6,TRUE)</f>
        <v>2020 Q2</v>
      </c>
      <c r="K592" s="2" t="str">
        <f>_xlfn.XLOOKUP(VolumeByClient[[#This Row],[Year and Quarter]],QuarterDates[Year/Quarter],QuarterDates[Quarter2])</f>
        <v>Q2</v>
      </c>
      <c r="L592" s="2">
        <f>_xlfn.XLOOKUP(VolumeByClient[[#This Row],[Year and Quarter]],QuarterDates[Year/Quarter],QuarterDates[Year])</f>
        <v>2020</v>
      </c>
    </row>
    <row r="593" spans="1:12" x14ac:dyDescent="0.15">
      <c r="A593" s="3" t="s">
        <v>10</v>
      </c>
      <c r="B593" s="3">
        <v>43982</v>
      </c>
      <c r="C593" s="5">
        <v>362</v>
      </c>
      <c r="D593" s="2">
        <f t="shared" si="9"/>
        <v>7</v>
      </c>
      <c r="E593" s="2" t="str">
        <f>_xlfn.XLOOKUP(VolumeByClient[[#This Row],[CLID]],GEOByClient[Mid],GEOByClient[GEOID])</f>
        <v>GEO1002</v>
      </c>
      <c r="F593" s="2" t="str">
        <f>INDEX(GEOByClient[GEOID],MATCH(VolumeByClient[[#This Row],[CLID]],GEOByClient[Right],0))</f>
        <v>GEO1002</v>
      </c>
      <c r="G593" s="2" t="str">
        <f>VLOOKUP(VolumeByClient[[#This Row],[Index Match Region ID]],GEONames[GEOID]:GEONames[GEONAME],2,FALSE)</f>
        <v>APAC</v>
      </c>
      <c r="H593" s="2" t="str">
        <f>"Q"&amp;ROUNDUP(MONTH(VolumeByClient[[#This Row],[Date]])/3,0)&amp;" "&amp;YEAR(VolumeByClient[[#This Row],[Date]])</f>
        <v>Q2 2020</v>
      </c>
      <c r="I593" s="2" t="str">
        <f>VLOOKUP(VolumeByClient[[#This Row],[Date]],QuarterDates[],3,TRUE)</f>
        <v>Q2 2020</v>
      </c>
      <c r="J593" s="2" t="str">
        <f>VLOOKUP(VolumeByClient[[#This Row],[Date]],QuarterDates[],6,TRUE)</f>
        <v>2020 Q2</v>
      </c>
      <c r="K593" s="2" t="str">
        <f>_xlfn.XLOOKUP(VolumeByClient[[#This Row],[Year and Quarter]],QuarterDates[Year/Quarter],QuarterDates[Quarter2])</f>
        <v>Q2</v>
      </c>
      <c r="L593" s="2">
        <f>_xlfn.XLOOKUP(VolumeByClient[[#This Row],[Year and Quarter]],QuarterDates[Year/Quarter],QuarterDates[Year])</f>
        <v>2020</v>
      </c>
    </row>
    <row r="594" spans="1:12" x14ac:dyDescent="0.15">
      <c r="A594" s="3" t="s">
        <v>10</v>
      </c>
      <c r="B594" s="3">
        <v>44012</v>
      </c>
      <c r="C594" s="5">
        <v>213</v>
      </c>
      <c r="D594" s="2">
        <f t="shared" si="9"/>
        <v>7</v>
      </c>
      <c r="E594" s="2" t="str">
        <f>_xlfn.XLOOKUP(VolumeByClient[[#This Row],[CLID]],GEOByClient[Mid],GEOByClient[GEOID])</f>
        <v>GEO1002</v>
      </c>
      <c r="F594" s="2" t="str">
        <f>INDEX(GEOByClient[GEOID],MATCH(VolumeByClient[[#This Row],[CLID]],GEOByClient[Right],0))</f>
        <v>GEO1002</v>
      </c>
      <c r="G594" s="2" t="str">
        <f>VLOOKUP(VolumeByClient[[#This Row],[Index Match Region ID]],GEONames[GEOID]:GEONames[GEONAME],2,FALSE)</f>
        <v>APAC</v>
      </c>
      <c r="H594" s="2" t="str">
        <f>"Q"&amp;ROUNDUP(MONTH(VolumeByClient[[#This Row],[Date]])/3,0)&amp;" "&amp;YEAR(VolumeByClient[[#This Row],[Date]])</f>
        <v>Q2 2020</v>
      </c>
      <c r="I594" s="2" t="str">
        <f>VLOOKUP(VolumeByClient[[#This Row],[Date]],QuarterDates[],3,TRUE)</f>
        <v>Q2 2020</v>
      </c>
      <c r="J594" s="2" t="str">
        <f>VLOOKUP(VolumeByClient[[#This Row],[Date]],QuarterDates[],6,TRUE)</f>
        <v>2020 Q2</v>
      </c>
      <c r="K594" s="2" t="str">
        <f>_xlfn.XLOOKUP(VolumeByClient[[#This Row],[Year and Quarter]],QuarterDates[Year/Quarter],QuarterDates[Quarter2])</f>
        <v>Q2</v>
      </c>
      <c r="L594" s="2">
        <f>_xlfn.XLOOKUP(VolumeByClient[[#This Row],[Year and Quarter]],QuarterDates[Year/Quarter],QuarterDates[Year])</f>
        <v>2020</v>
      </c>
    </row>
    <row r="595" spans="1:12" x14ac:dyDescent="0.15">
      <c r="A595" s="3" t="s">
        <v>10</v>
      </c>
      <c r="B595" s="3">
        <v>44043</v>
      </c>
      <c r="C595" s="5">
        <v>248</v>
      </c>
      <c r="D595" s="2">
        <f t="shared" si="9"/>
        <v>7</v>
      </c>
      <c r="E595" s="2" t="str">
        <f>_xlfn.XLOOKUP(VolumeByClient[[#This Row],[CLID]],GEOByClient[Mid],GEOByClient[GEOID])</f>
        <v>GEO1002</v>
      </c>
      <c r="F595" s="2" t="str">
        <f>INDEX(GEOByClient[GEOID],MATCH(VolumeByClient[[#This Row],[CLID]],GEOByClient[Right],0))</f>
        <v>GEO1002</v>
      </c>
      <c r="G595" s="2" t="str">
        <f>VLOOKUP(VolumeByClient[[#This Row],[Index Match Region ID]],GEONames[GEOID]:GEONames[GEONAME],2,FALSE)</f>
        <v>APAC</v>
      </c>
      <c r="H595" s="2" t="str">
        <f>"Q"&amp;ROUNDUP(MONTH(VolumeByClient[[#This Row],[Date]])/3,0)&amp;" "&amp;YEAR(VolumeByClient[[#This Row],[Date]])</f>
        <v>Q3 2020</v>
      </c>
      <c r="I595" s="2" t="str">
        <f>VLOOKUP(VolumeByClient[[#This Row],[Date]],QuarterDates[],3,TRUE)</f>
        <v>Q3 2020</v>
      </c>
      <c r="J595" s="2" t="str">
        <f>VLOOKUP(VolumeByClient[[#This Row],[Date]],QuarterDates[],6,TRUE)</f>
        <v>2020 Q3</v>
      </c>
      <c r="K595" s="2" t="str">
        <f>_xlfn.XLOOKUP(VolumeByClient[[#This Row],[Year and Quarter]],QuarterDates[Year/Quarter],QuarterDates[Quarter2])</f>
        <v>Q3</v>
      </c>
      <c r="L595" s="2">
        <f>_xlfn.XLOOKUP(VolumeByClient[[#This Row],[Year and Quarter]],QuarterDates[Year/Quarter],QuarterDates[Year])</f>
        <v>2020</v>
      </c>
    </row>
    <row r="596" spans="1:12" x14ac:dyDescent="0.15">
      <c r="A596" s="3" t="s">
        <v>10</v>
      </c>
      <c r="B596" s="3">
        <v>44074</v>
      </c>
      <c r="C596" s="5">
        <v>156</v>
      </c>
      <c r="D596" s="2">
        <f t="shared" si="9"/>
        <v>7</v>
      </c>
      <c r="E596" s="2" t="str">
        <f>_xlfn.XLOOKUP(VolumeByClient[[#This Row],[CLID]],GEOByClient[Mid],GEOByClient[GEOID])</f>
        <v>GEO1002</v>
      </c>
      <c r="F596" s="2" t="str">
        <f>INDEX(GEOByClient[GEOID],MATCH(VolumeByClient[[#This Row],[CLID]],GEOByClient[Right],0))</f>
        <v>GEO1002</v>
      </c>
      <c r="G596" s="2" t="str">
        <f>VLOOKUP(VolumeByClient[[#This Row],[Index Match Region ID]],GEONames[GEOID]:GEONames[GEONAME],2,FALSE)</f>
        <v>APAC</v>
      </c>
      <c r="H596" s="2" t="str">
        <f>"Q"&amp;ROUNDUP(MONTH(VolumeByClient[[#This Row],[Date]])/3,0)&amp;" "&amp;YEAR(VolumeByClient[[#This Row],[Date]])</f>
        <v>Q3 2020</v>
      </c>
      <c r="I596" s="2" t="str">
        <f>VLOOKUP(VolumeByClient[[#This Row],[Date]],QuarterDates[],3,TRUE)</f>
        <v>Q3 2020</v>
      </c>
      <c r="J596" s="2" t="str">
        <f>VLOOKUP(VolumeByClient[[#This Row],[Date]],QuarterDates[],6,TRUE)</f>
        <v>2020 Q3</v>
      </c>
      <c r="K596" s="2" t="str">
        <f>_xlfn.XLOOKUP(VolumeByClient[[#This Row],[Year and Quarter]],QuarterDates[Year/Quarter],QuarterDates[Quarter2])</f>
        <v>Q3</v>
      </c>
      <c r="L596" s="2">
        <f>_xlfn.XLOOKUP(VolumeByClient[[#This Row],[Year and Quarter]],QuarterDates[Year/Quarter],QuarterDates[Year])</f>
        <v>2020</v>
      </c>
    </row>
    <row r="597" spans="1:12" x14ac:dyDescent="0.15">
      <c r="A597" s="3" t="s">
        <v>10</v>
      </c>
      <c r="B597" s="3">
        <v>44104</v>
      </c>
      <c r="C597" s="5">
        <v>218</v>
      </c>
      <c r="D597" s="2">
        <f t="shared" si="9"/>
        <v>7</v>
      </c>
      <c r="E597" s="2" t="str">
        <f>_xlfn.XLOOKUP(VolumeByClient[[#This Row],[CLID]],GEOByClient[Mid],GEOByClient[GEOID])</f>
        <v>GEO1002</v>
      </c>
      <c r="F597" s="2" t="str">
        <f>INDEX(GEOByClient[GEOID],MATCH(VolumeByClient[[#This Row],[CLID]],GEOByClient[Right],0))</f>
        <v>GEO1002</v>
      </c>
      <c r="G597" s="2" t="str">
        <f>VLOOKUP(VolumeByClient[[#This Row],[Index Match Region ID]],GEONames[GEOID]:GEONames[GEONAME],2,FALSE)</f>
        <v>APAC</v>
      </c>
      <c r="H597" s="2" t="str">
        <f>"Q"&amp;ROUNDUP(MONTH(VolumeByClient[[#This Row],[Date]])/3,0)&amp;" "&amp;YEAR(VolumeByClient[[#This Row],[Date]])</f>
        <v>Q3 2020</v>
      </c>
      <c r="I597" s="2" t="str">
        <f>VLOOKUP(VolumeByClient[[#This Row],[Date]],QuarterDates[],3,TRUE)</f>
        <v>Q3 2020</v>
      </c>
      <c r="J597" s="2" t="str">
        <f>VLOOKUP(VolumeByClient[[#This Row],[Date]],QuarterDates[],6,TRUE)</f>
        <v>2020 Q3</v>
      </c>
      <c r="K597" s="2" t="str">
        <f>_xlfn.XLOOKUP(VolumeByClient[[#This Row],[Year and Quarter]],QuarterDates[Year/Quarter],QuarterDates[Quarter2])</f>
        <v>Q3</v>
      </c>
      <c r="L597" s="2">
        <f>_xlfn.XLOOKUP(VolumeByClient[[#This Row],[Year and Quarter]],QuarterDates[Year/Quarter],QuarterDates[Year])</f>
        <v>2020</v>
      </c>
    </row>
    <row r="598" spans="1:12" x14ac:dyDescent="0.15">
      <c r="A598" s="3" t="s">
        <v>10</v>
      </c>
      <c r="B598" s="3">
        <v>44135</v>
      </c>
      <c r="C598" s="5">
        <v>182</v>
      </c>
      <c r="D598" s="2">
        <f t="shared" si="9"/>
        <v>7</v>
      </c>
      <c r="E598" s="2" t="str">
        <f>_xlfn.XLOOKUP(VolumeByClient[[#This Row],[CLID]],GEOByClient[Mid],GEOByClient[GEOID])</f>
        <v>GEO1002</v>
      </c>
      <c r="F598" s="2" t="str">
        <f>INDEX(GEOByClient[GEOID],MATCH(VolumeByClient[[#This Row],[CLID]],GEOByClient[Right],0))</f>
        <v>GEO1002</v>
      </c>
      <c r="G598" s="2" t="str">
        <f>VLOOKUP(VolumeByClient[[#This Row],[Index Match Region ID]],GEONames[GEOID]:GEONames[GEONAME],2,FALSE)</f>
        <v>APAC</v>
      </c>
      <c r="H598" s="2" t="str">
        <f>"Q"&amp;ROUNDUP(MONTH(VolumeByClient[[#This Row],[Date]])/3,0)&amp;" "&amp;YEAR(VolumeByClient[[#This Row],[Date]])</f>
        <v>Q4 2020</v>
      </c>
      <c r="I598" s="2" t="str">
        <f>VLOOKUP(VolumeByClient[[#This Row],[Date]],QuarterDates[],3,TRUE)</f>
        <v>Q4 2020</v>
      </c>
      <c r="J598" s="2" t="str">
        <f>VLOOKUP(VolumeByClient[[#This Row],[Date]],QuarterDates[],6,TRUE)</f>
        <v>2020 Q4</v>
      </c>
      <c r="K598" s="2" t="str">
        <f>_xlfn.XLOOKUP(VolumeByClient[[#This Row],[Year and Quarter]],QuarterDates[Year/Quarter],QuarterDates[Quarter2])</f>
        <v>Q4</v>
      </c>
      <c r="L598" s="2">
        <f>_xlfn.XLOOKUP(VolumeByClient[[#This Row],[Year and Quarter]],QuarterDates[Year/Quarter],QuarterDates[Year])</f>
        <v>2020</v>
      </c>
    </row>
    <row r="599" spans="1:12" x14ac:dyDescent="0.15">
      <c r="A599" s="3" t="s">
        <v>10</v>
      </c>
      <c r="B599" s="3">
        <v>44165</v>
      </c>
      <c r="C599" s="5">
        <v>276</v>
      </c>
      <c r="D599" s="2">
        <f t="shared" si="9"/>
        <v>7</v>
      </c>
      <c r="E599" s="2" t="str">
        <f>_xlfn.XLOOKUP(VolumeByClient[[#This Row],[CLID]],GEOByClient[Mid],GEOByClient[GEOID])</f>
        <v>GEO1002</v>
      </c>
      <c r="F599" s="2" t="str">
        <f>INDEX(GEOByClient[GEOID],MATCH(VolumeByClient[[#This Row],[CLID]],GEOByClient[Right],0))</f>
        <v>GEO1002</v>
      </c>
      <c r="G599" s="2" t="str">
        <f>VLOOKUP(VolumeByClient[[#This Row],[Index Match Region ID]],GEONames[GEOID]:GEONames[GEONAME],2,FALSE)</f>
        <v>APAC</v>
      </c>
      <c r="H599" s="2" t="str">
        <f>"Q"&amp;ROUNDUP(MONTH(VolumeByClient[[#This Row],[Date]])/3,0)&amp;" "&amp;YEAR(VolumeByClient[[#This Row],[Date]])</f>
        <v>Q4 2020</v>
      </c>
      <c r="I599" s="2" t="str">
        <f>VLOOKUP(VolumeByClient[[#This Row],[Date]],QuarterDates[],3,TRUE)</f>
        <v>Q4 2020</v>
      </c>
      <c r="J599" s="2" t="str">
        <f>VLOOKUP(VolumeByClient[[#This Row],[Date]],QuarterDates[],6,TRUE)</f>
        <v>2020 Q4</v>
      </c>
      <c r="K599" s="2" t="str">
        <f>_xlfn.XLOOKUP(VolumeByClient[[#This Row],[Year and Quarter]],QuarterDates[Year/Quarter],QuarterDates[Quarter2])</f>
        <v>Q4</v>
      </c>
      <c r="L599" s="2">
        <f>_xlfn.XLOOKUP(VolumeByClient[[#This Row],[Year and Quarter]],QuarterDates[Year/Quarter],QuarterDates[Year])</f>
        <v>2020</v>
      </c>
    </row>
    <row r="600" spans="1:12" x14ac:dyDescent="0.15">
      <c r="A600" s="3" t="s">
        <v>10</v>
      </c>
      <c r="B600" s="3">
        <v>44196</v>
      </c>
      <c r="C600" s="5">
        <v>218</v>
      </c>
      <c r="D600" s="2">
        <f t="shared" si="9"/>
        <v>7</v>
      </c>
      <c r="E600" s="2" t="str">
        <f>_xlfn.XLOOKUP(VolumeByClient[[#This Row],[CLID]],GEOByClient[Mid],GEOByClient[GEOID])</f>
        <v>GEO1002</v>
      </c>
      <c r="F600" s="2" t="str">
        <f>INDEX(GEOByClient[GEOID],MATCH(VolumeByClient[[#This Row],[CLID]],GEOByClient[Right],0))</f>
        <v>GEO1002</v>
      </c>
      <c r="G600" s="2" t="str">
        <f>VLOOKUP(VolumeByClient[[#This Row],[Index Match Region ID]],GEONames[GEOID]:GEONames[GEONAME],2,FALSE)</f>
        <v>APAC</v>
      </c>
      <c r="H600" s="2" t="str">
        <f>"Q"&amp;ROUNDUP(MONTH(VolumeByClient[[#This Row],[Date]])/3,0)&amp;" "&amp;YEAR(VolumeByClient[[#This Row],[Date]])</f>
        <v>Q4 2020</v>
      </c>
      <c r="I600" s="2" t="str">
        <f>VLOOKUP(VolumeByClient[[#This Row],[Date]],QuarterDates[],3,TRUE)</f>
        <v>Q4 2020</v>
      </c>
      <c r="J600" s="2" t="str">
        <f>VLOOKUP(VolumeByClient[[#This Row],[Date]],QuarterDates[],6,TRUE)</f>
        <v>2020 Q4</v>
      </c>
      <c r="K600" s="2" t="str">
        <f>_xlfn.XLOOKUP(VolumeByClient[[#This Row],[Year and Quarter]],QuarterDates[Year/Quarter],QuarterDates[Quarter2])</f>
        <v>Q4</v>
      </c>
      <c r="L600" s="2">
        <f>_xlfn.XLOOKUP(VolumeByClient[[#This Row],[Year and Quarter]],QuarterDates[Year/Quarter],QuarterDates[Year])</f>
        <v>2020</v>
      </c>
    </row>
    <row r="601" spans="1:12" x14ac:dyDescent="0.15">
      <c r="A601" s="3" t="s">
        <v>10</v>
      </c>
      <c r="B601" s="3">
        <v>44377</v>
      </c>
      <c r="C601" s="5">
        <v>220</v>
      </c>
      <c r="D601" s="2">
        <f t="shared" si="9"/>
        <v>7</v>
      </c>
      <c r="E601" s="2" t="str">
        <f>_xlfn.XLOOKUP(VolumeByClient[[#This Row],[CLID]],GEOByClient[Mid],GEOByClient[GEOID])</f>
        <v>GEO1002</v>
      </c>
      <c r="F601" s="2" t="str">
        <f>INDEX(GEOByClient[GEOID],MATCH(VolumeByClient[[#This Row],[CLID]],GEOByClient[Right],0))</f>
        <v>GEO1002</v>
      </c>
      <c r="G601" s="2" t="str">
        <f>VLOOKUP(VolumeByClient[[#This Row],[Index Match Region ID]],GEONames[GEOID]:GEONames[GEONAME],2,FALSE)</f>
        <v>APAC</v>
      </c>
      <c r="H601" s="2" t="str">
        <f>"Q"&amp;ROUNDUP(MONTH(VolumeByClient[[#This Row],[Date]])/3,0)&amp;" "&amp;YEAR(VolumeByClient[[#This Row],[Date]])</f>
        <v>Q2 2021</v>
      </c>
      <c r="I601" s="2" t="str">
        <f>VLOOKUP(VolumeByClient[[#This Row],[Date]],QuarterDates[],3,TRUE)</f>
        <v>Q2 2021</v>
      </c>
      <c r="J601" s="2" t="str">
        <f>VLOOKUP(VolumeByClient[[#This Row],[Date]],QuarterDates[],6,TRUE)</f>
        <v>2021 Q2</v>
      </c>
      <c r="K601" s="2" t="str">
        <f>_xlfn.XLOOKUP(VolumeByClient[[#This Row],[Year and Quarter]],QuarterDates[Year/Quarter],QuarterDates[Quarter2])</f>
        <v>Q2</v>
      </c>
      <c r="L601" s="2">
        <f>_xlfn.XLOOKUP(VolumeByClient[[#This Row],[Year and Quarter]],QuarterDates[Year/Quarter],QuarterDates[Year])</f>
        <v>2021</v>
      </c>
    </row>
    <row r="602" spans="1:12" x14ac:dyDescent="0.15">
      <c r="A602" s="3" t="s">
        <v>10</v>
      </c>
      <c r="B602" s="3">
        <v>44347</v>
      </c>
      <c r="C602" s="5">
        <v>370</v>
      </c>
      <c r="D602" s="2">
        <f t="shared" si="9"/>
        <v>7</v>
      </c>
      <c r="E602" s="2" t="str">
        <f>_xlfn.XLOOKUP(VolumeByClient[[#This Row],[CLID]],GEOByClient[Mid],GEOByClient[GEOID])</f>
        <v>GEO1002</v>
      </c>
      <c r="F602" s="2" t="str">
        <f>INDEX(GEOByClient[GEOID],MATCH(VolumeByClient[[#This Row],[CLID]],GEOByClient[Right],0))</f>
        <v>GEO1002</v>
      </c>
      <c r="G602" s="2" t="str">
        <f>VLOOKUP(VolumeByClient[[#This Row],[Index Match Region ID]],GEONames[GEOID]:GEONames[GEONAME],2,FALSE)</f>
        <v>APAC</v>
      </c>
      <c r="H602" s="2" t="str">
        <f>"Q"&amp;ROUNDUP(MONTH(VolumeByClient[[#This Row],[Date]])/3,0)&amp;" "&amp;YEAR(VolumeByClient[[#This Row],[Date]])</f>
        <v>Q2 2021</v>
      </c>
      <c r="I602" s="2" t="str">
        <f>VLOOKUP(VolumeByClient[[#This Row],[Date]],QuarterDates[],3,TRUE)</f>
        <v>Q2 2021</v>
      </c>
      <c r="J602" s="2" t="str">
        <f>VLOOKUP(VolumeByClient[[#This Row],[Date]],QuarterDates[],6,TRUE)</f>
        <v>2021 Q2</v>
      </c>
      <c r="K602" s="2" t="str">
        <f>_xlfn.XLOOKUP(VolumeByClient[[#This Row],[Year and Quarter]],QuarterDates[Year/Quarter],QuarterDates[Quarter2])</f>
        <v>Q2</v>
      </c>
      <c r="L602" s="2">
        <f>_xlfn.XLOOKUP(VolumeByClient[[#This Row],[Year and Quarter]],QuarterDates[Year/Quarter],QuarterDates[Year])</f>
        <v>2021</v>
      </c>
    </row>
    <row r="603" spans="1:12" x14ac:dyDescent="0.15">
      <c r="A603" s="3" t="s">
        <v>10</v>
      </c>
      <c r="B603" s="3">
        <v>44316</v>
      </c>
      <c r="C603" s="5">
        <v>331</v>
      </c>
      <c r="D603" s="2">
        <f t="shared" si="9"/>
        <v>7</v>
      </c>
      <c r="E603" s="2" t="str">
        <f>_xlfn.XLOOKUP(VolumeByClient[[#This Row],[CLID]],GEOByClient[Mid],GEOByClient[GEOID])</f>
        <v>GEO1002</v>
      </c>
      <c r="F603" s="2" t="str">
        <f>INDEX(GEOByClient[GEOID],MATCH(VolumeByClient[[#This Row],[CLID]],GEOByClient[Right],0))</f>
        <v>GEO1002</v>
      </c>
      <c r="G603" s="2" t="str">
        <f>VLOOKUP(VolumeByClient[[#This Row],[Index Match Region ID]],GEONames[GEOID]:GEONames[GEONAME],2,FALSE)</f>
        <v>APAC</v>
      </c>
      <c r="H603" s="2" t="str">
        <f>"Q"&amp;ROUNDUP(MONTH(VolumeByClient[[#This Row],[Date]])/3,0)&amp;" "&amp;YEAR(VolumeByClient[[#This Row],[Date]])</f>
        <v>Q2 2021</v>
      </c>
      <c r="I603" s="2" t="str">
        <f>VLOOKUP(VolumeByClient[[#This Row],[Date]],QuarterDates[],3,TRUE)</f>
        <v>Q2 2021</v>
      </c>
      <c r="J603" s="2" t="str">
        <f>VLOOKUP(VolumeByClient[[#This Row],[Date]],QuarterDates[],6,TRUE)</f>
        <v>2021 Q2</v>
      </c>
      <c r="K603" s="2" t="str">
        <f>_xlfn.XLOOKUP(VolumeByClient[[#This Row],[Year and Quarter]],QuarterDates[Year/Quarter],QuarterDates[Quarter2])</f>
        <v>Q2</v>
      </c>
      <c r="L603" s="2">
        <f>_xlfn.XLOOKUP(VolumeByClient[[#This Row],[Year and Quarter]],QuarterDates[Year/Quarter],QuarterDates[Year])</f>
        <v>2021</v>
      </c>
    </row>
    <row r="604" spans="1:12" x14ac:dyDescent="0.15">
      <c r="A604" s="3" t="s">
        <v>10</v>
      </c>
      <c r="B604" s="3">
        <v>44286</v>
      </c>
      <c r="C604" s="5">
        <v>332</v>
      </c>
      <c r="D604" s="2">
        <f t="shared" si="9"/>
        <v>7</v>
      </c>
      <c r="E604" s="2" t="str">
        <f>_xlfn.XLOOKUP(VolumeByClient[[#This Row],[CLID]],GEOByClient[Mid],GEOByClient[GEOID])</f>
        <v>GEO1002</v>
      </c>
      <c r="F604" s="2" t="str">
        <f>INDEX(GEOByClient[GEOID],MATCH(VolumeByClient[[#This Row],[CLID]],GEOByClient[Right],0))</f>
        <v>GEO1002</v>
      </c>
      <c r="G604" s="2" t="str">
        <f>VLOOKUP(VolumeByClient[[#This Row],[Index Match Region ID]],GEONames[GEOID]:GEONames[GEONAME],2,FALSE)</f>
        <v>APAC</v>
      </c>
      <c r="H604" s="2" t="str">
        <f>"Q"&amp;ROUNDUP(MONTH(VolumeByClient[[#This Row],[Date]])/3,0)&amp;" "&amp;YEAR(VolumeByClient[[#This Row],[Date]])</f>
        <v>Q1 2021</v>
      </c>
      <c r="I604" s="2" t="str">
        <f>VLOOKUP(VolumeByClient[[#This Row],[Date]],QuarterDates[],3,TRUE)</f>
        <v>Q1 2021</v>
      </c>
      <c r="J604" s="2" t="str">
        <f>VLOOKUP(VolumeByClient[[#This Row],[Date]],QuarterDates[],6,TRUE)</f>
        <v>2021 Q1</v>
      </c>
      <c r="K604" s="2" t="str">
        <f>_xlfn.XLOOKUP(VolumeByClient[[#This Row],[Year and Quarter]],QuarterDates[Year/Quarter],QuarterDates[Quarter2])</f>
        <v>Q1</v>
      </c>
      <c r="L604" s="2">
        <f>_xlfn.XLOOKUP(VolumeByClient[[#This Row],[Year and Quarter]],QuarterDates[Year/Quarter],QuarterDates[Year])</f>
        <v>2021</v>
      </c>
    </row>
    <row r="605" spans="1:12" x14ac:dyDescent="0.15">
      <c r="A605" s="3" t="s">
        <v>10</v>
      </c>
      <c r="B605" s="3">
        <v>44255</v>
      </c>
      <c r="C605" s="5">
        <v>250</v>
      </c>
      <c r="D605" s="2">
        <f t="shared" si="9"/>
        <v>7</v>
      </c>
      <c r="E605" s="2" t="str">
        <f>_xlfn.XLOOKUP(VolumeByClient[[#This Row],[CLID]],GEOByClient[Mid],GEOByClient[GEOID])</f>
        <v>GEO1002</v>
      </c>
      <c r="F605" s="2" t="str">
        <f>INDEX(GEOByClient[GEOID],MATCH(VolumeByClient[[#This Row],[CLID]],GEOByClient[Right],0))</f>
        <v>GEO1002</v>
      </c>
      <c r="G605" s="2" t="str">
        <f>VLOOKUP(VolumeByClient[[#This Row],[Index Match Region ID]],GEONames[GEOID]:GEONames[GEONAME],2,FALSE)</f>
        <v>APAC</v>
      </c>
      <c r="H605" s="2" t="str">
        <f>"Q"&amp;ROUNDUP(MONTH(VolumeByClient[[#This Row],[Date]])/3,0)&amp;" "&amp;YEAR(VolumeByClient[[#This Row],[Date]])</f>
        <v>Q1 2021</v>
      </c>
      <c r="I605" s="2" t="str">
        <f>VLOOKUP(VolumeByClient[[#This Row],[Date]],QuarterDates[],3,TRUE)</f>
        <v>Q1 2021</v>
      </c>
      <c r="J605" s="2" t="str">
        <f>VLOOKUP(VolumeByClient[[#This Row],[Date]],QuarterDates[],6,TRUE)</f>
        <v>2021 Q1</v>
      </c>
      <c r="K605" s="2" t="str">
        <f>_xlfn.XLOOKUP(VolumeByClient[[#This Row],[Year and Quarter]],QuarterDates[Year/Quarter],QuarterDates[Quarter2])</f>
        <v>Q1</v>
      </c>
      <c r="L605" s="2">
        <f>_xlfn.XLOOKUP(VolumeByClient[[#This Row],[Year and Quarter]],QuarterDates[Year/Quarter],QuarterDates[Year])</f>
        <v>2021</v>
      </c>
    </row>
    <row r="606" spans="1:12" x14ac:dyDescent="0.15">
      <c r="A606" s="3" t="s">
        <v>10</v>
      </c>
      <c r="B606" s="3">
        <v>44227</v>
      </c>
      <c r="C606" s="5">
        <v>289</v>
      </c>
      <c r="D606" s="2">
        <f t="shared" si="9"/>
        <v>7</v>
      </c>
      <c r="E606" s="2" t="str">
        <f>_xlfn.XLOOKUP(VolumeByClient[[#This Row],[CLID]],GEOByClient[Mid],GEOByClient[GEOID])</f>
        <v>GEO1002</v>
      </c>
      <c r="F606" s="2" t="str">
        <f>INDEX(GEOByClient[GEOID],MATCH(VolumeByClient[[#This Row],[CLID]],GEOByClient[Right],0))</f>
        <v>GEO1002</v>
      </c>
      <c r="G606" s="2" t="str">
        <f>VLOOKUP(VolumeByClient[[#This Row],[Index Match Region ID]],GEONames[GEOID]:GEONames[GEONAME],2,FALSE)</f>
        <v>APAC</v>
      </c>
      <c r="H606" s="2" t="str">
        <f>"Q"&amp;ROUNDUP(MONTH(VolumeByClient[[#This Row],[Date]])/3,0)&amp;" "&amp;YEAR(VolumeByClient[[#This Row],[Date]])</f>
        <v>Q1 2021</v>
      </c>
      <c r="I606" s="2" t="str">
        <f>VLOOKUP(VolumeByClient[[#This Row],[Date]],QuarterDates[],3,TRUE)</f>
        <v>Q1 2021</v>
      </c>
      <c r="J606" s="2" t="str">
        <f>VLOOKUP(VolumeByClient[[#This Row],[Date]],QuarterDates[],6,TRUE)</f>
        <v>2021 Q1</v>
      </c>
      <c r="K606" s="2" t="str">
        <f>_xlfn.XLOOKUP(VolumeByClient[[#This Row],[Year and Quarter]],QuarterDates[Year/Quarter],QuarterDates[Quarter2])</f>
        <v>Q1</v>
      </c>
      <c r="L606" s="2">
        <f>_xlfn.XLOOKUP(VolumeByClient[[#This Row],[Year and Quarter]],QuarterDates[Year/Quarter],QuarterDates[Year])</f>
        <v>2021</v>
      </c>
    </row>
    <row r="607" spans="1:12" x14ac:dyDescent="0.15">
      <c r="A607" s="3" t="s">
        <v>46</v>
      </c>
      <c r="B607" s="3">
        <v>43861</v>
      </c>
      <c r="C607" s="5">
        <v>1586</v>
      </c>
      <c r="D607" s="2">
        <f t="shared" si="9"/>
        <v>7</v>
      </c>
      <c r="E607" s="2" t="str">
        <f>_xlfn.XLOOKUP(VolumeByClient[[#This Row],[CLID]],GEOByClient[Mid],GEOByClient[GEOID])</f>
        <v>GEO1001</v>
      </c>
      <c r="F607" s="2" t="str">
        <f>INDEX(GEOByClient[GEOID],MATCH(VolumeByClient[[#This Row],[CLID]],GEOByClient[Right],0))</f>
        <v>GEO1001</v>
      </c>
      <c r="G607" s="2" t="str">
        <f>VLOOKUP(VolumeByClient[[#This Row],[Index Match Region ID]],GEONames[GEOID]:GEONames[GEONAME],2,FALSE)</f>
        <v>NAM</v>
      </c>
      <c r="H607" s="2" t="str">
        <f>"Q"&amp;ROUNDUP(MONTH(VolumeByClient[[#This Row],[Date]])/3,0)&amp;" "&amp;YEAR(VolumeByClient[[#This Row],[Date]])</f>
        <v>Q1 2020</v>
      </c>
      <c r="I607" s="2" t="str">
        <f>VLOOKUP(VolumeByClient[[#This Row],[Date]],QuarterDates[],3,TRUE)</f>
        <v>Q1 2020</v>
      </c>
      <c r="J607" s="2" t="str">
        <f>VLOOKUP(VolumeByClient[[#This Row],[Date]],QuarterDates[],6,TRUE)</f>
        <v>2020 Q1</v>
      </c>
      <c r="K607" s="2" t="str">
        <f>_xlfn.XLOOKUP(VolumeByClient[[#This Row],[Year and Quarter]],QuarterDates[Year/Quarter],QuarterDates[Quarter2])</f>
        <v>Q1</v>
      </c>
      <c r="L607" s="2">
        <f>_xlfn.XLOOKUP(VolumeByClient[[#This Row],[Year and Quarter]],QuarterDates[Year/Quarter],QuarterDates[Year])</f>
        <v>2020</v>
      </c>
    </row>
    <row r="608" spans="1:12" x14ac:dyDescent="0.15">
      <c r="A608" s="3" t="s">
        <v>46</v>
      </c>
      <c r="B608" s="3">
        <v>43890</v>
      </c>
      <c r="C608" s="5">
        <v>1412</v>
      </c>
      <c r="D608" s="2">
        <f t="shared" si="9"/>
        <v>7</v>
      </c>
      <c r="E608" s="2" t="str">
        <f>_xlfn.XLOOKUP(VolumeByClient[[#This Row],[CLID]],GEOByClient[Mid],GEOByClient[GEOID])</f>
        <v>GEO1001</v>
      </c>
      <c r="F608" s="2" t="str">
        <f>INDEX(GEOByClient[GEOID],MATCH(VolumeByClient[[#This Row],[CLID]],GEOByClient[Right],0))</f>
        <v>GEO1001</v>
      </c>
      <c r="G608" s="2" t="str">
        <f>VLOOKUP(VolumeByClient[[#This Row],[Index Match Region ID]],GEONames[GEOID]:GEONames[GEONAME],2,FALSE)</f>
        <v>NAM</v>
      </c>
      <c r="H608" s="2" t="str">
        <f>"Q"&amp;ROUNDUP(MONTH(VolumeByClient[[#This Row],[Date]])/3,0)&amp;" "&amp;YEAR(VolumeByClient[[#This Row],[Date]])</f>
        <v>Q1 2020</v>
      </c>
      <c r="I608" s="2" t="str">
        <f>VLOOKUP(VolumeByClient[[#This Row],[Date]],QuarterDates[],3,TRUE)</f>
        <v>Q1 2020</v>
      </c>
      <c r="J608" s="2" t="str">
        <f>VLOOKUP(VolumeByClient[[#This Row],[Date]],QuarterDates[],6,TRUE)</f>
        <v>2020 Q1</v>
      </c>
      <c r="K608" s="2" t="str">
        <f>_xlfn.XLOOKUP(VolumeByClient[[#This Row],[Year and Quarter]],QuarterDates[Year/Quarter],QuarterDates[Quarter2])</f>
        <v>Q1</v>
      </c>
      <c r="L608" s="2">
        <f>_xlfn.XLOOKUP(VolumeByClient[[#This Row],[Year and Quarter]],QuarterDates[Year/Quarter],QuarterDates[Year])</f>
        <v>2020</v>
      </c>
    </row>
    <row r="609" spans="1:12" x14ac:dyDescent="0.15">
      <c r="A609" s="3" t="s">
        <v>46</v>
      </c>
      <c r="B609" s="3">
        <v>43921</v>
      </c>
      <c r="C609" s="5">
        <v>1936</v>
      </c>
      <c r="D609" s="2">
        <f t="shared" si="9"/>
        <v>7</v>
      </c>
      <c r="E609" s="2" t="str">
        <f>_xlfn.XLOOKUP(VolumeByClient[[#This Row],[CLID]],GEOByClient[Mid],GEOByClient[GEOID])</f>
        <v>GEO1001</v>
      </c>
      <c r="F609" s="2" t="str">
        <f>INDEX(GEOByClient[GEOID],MATCH(VolumeByClient[[#This Row],[CLID]],GEOByClient[Right],0))</f>
        <v>GEO1001</v>
      </c>
      <c r="G609" s="2" t="str">
        <f>VLOOKUP(VolumeByClient[[#This Row],[Index Match Region ID]],GEONames[GEOID]:GEONames[GEONAME],2,FALSE)</f>
        <v>NAM</v>
      </c>
      <c r="H609" s="2" t="str">
        <f>"Q"&amp;ROUNDUP(MONTH(VolumeByClient[[#This Row],[Date]])/3,0)&amp;" "&amp;YEAR(VolumeByClient[[#This Row],[Date]])</f>
        <v>Q1 2020</v>
      </c>
      <c r="I609" s="2" t="str">
        <f>VLOOKUP(VolumeByClient[[#This Row],[Date]],QuarterDates[],3,TRUE)</f>
        <v>Q1 2020</v>
      </c>
      <c r="J609" s="2" t="str">
        <f>VLOOKUP(VolumeByClient[[#This Row],[Date]],QuarterDates[],6,TRUE)</f>
        <v>2020 Q1</v>
      </c>
      <c r="K609" s="2" t="str">
        <f>_xlfn.XLOOKUP(VolumeByClient[[#This Row],[Year and Quarter]],QuarterDates[Year/Quarter],QuarterDates[Quarter2])</f>
        <v>Q1</v>
      </c>
      <c r="L609" s="2">
        <f>_xlfn.XLOOKUP(VolumeByClient[[#This Row],[Year and Quarter]],QuarterDates[Year/Quarter],QuarterDates[Year])</f>
        <v>2020</v>
      </c>
    </row>
    <row r="610" spans="1:12" x14ac:dyDescent="0.15">
      <c r="A610" s="3" t="s">
        <v>46</v>
      </c>
      <c r="B610" s="3">
        <v>43951</v>
      </c>
      <c r="C610" s="5">
        <v>1939</v>
      </c>
      <c r="D610" s="2">
        <f t="shared" si="9"/>
        <v>7</v>
      </c>
      <c r="E610" s="2" t="str">
        <f>_xlfn.XLOOKUP(VolumeByClient[[#This Row],[CLID]],GEOByClient[Mid],GEOByClient[GEOID])</f>
        <v>GEO1001</v>
      </c>
      <c r="F610" s="2" t="str">
        <f>INDEX(GEOByClient[GEOID],MATCH(VolumeByClient[[#This Row],[CLID]],GEOByClient[Right],0))</f>
        <v>GEO1001</v>
      </c>
      <c r="G610" s="2" t="str">
        <f>VLOOKUP(VolumeByClient[[#This Row],[Index Match Region ID]],GEONames[GEOID]:GEONames[GEONAME],2,FALSE)</f>
        <v>NAM</v>
      </c>
      <c r="H610" s="2" t="str">
        <f>"Q"&amp;ROUNDUP(MONTH(VolumeByClient[[#This Row],[Date]])/3,0)&amp;" "&amp;YEAR(VolumeByClient[[#This Row],[Date]])</f>
        <v>Q2 2020</v>
      </c>
      <c r="I610" s="2" t="str">
        <f>VLOOKUP(VolumeByClient[[#This Row],[Date]],QuarterDates[],3,TRUE)</f>
        <v>Q2 2020</v>
      </c>
      <c r="J610" s="2" t="str">
        <f>VLOOKUP(VolumeByClient[[#This Row],[Date]],QuarterDates[],6,TRUE)</f>
        <v>2020 Q2</v>
      </c>
      <c r="K610" s="2" t="str">
        <f>_xlfn.XLOOKUP(VolumeByClient[[#This Row],[Year and Quarter]],QuarterDates[Year/Quarter],QuarterDates[Quarter2])</f>
        <v>Q2</v>
      </c>
      <c r="L610" s="2">
        <f>_xlfn.XLOOKUP(VolumeByClient[[#This Row],[Year and Quarter]],QuarterDates[Year/Quarter],QuarterDates[Year])</f>
        <v>2020</v>
      </c>
    </row>
    <row r="611" spans="1:12" x14ac:dyDescent="0.15">
      <c r="A611" s="3" t="s">
        <v>46</v>
      </c>
      <c r="B611" s="3">
        <v>43982</v>
      </c>
      <c r="C611" s="5">
        <v>2112</v>
      </c>
      <c r="D611" s="2">
        <f t="shared" si="9"/>
        <v>7</v>
      </c>
      <c r="E611" s="2" t="str">
        <f>_xlfn.XLOOKUP(VolumeByClient[[#This Row],[CLID]],GEOByClient[Mid],GEOByClient[GEOID])</f>
        <v>GEO1001</v>
      </c>
      <c r="F611" s="2" t="str">
        <f>INDEX(GEOByClient[GEOID],MATCH(VolumeByClient[[#This Row],[CLID]],GEOByClient[Right],0))</f>
        <v>GEO1001</v>
      </c>
      <c r="G611" s="2" t="str">
        <f>VLOOKUP(VolumeByClient[[#This Row],[Index Match Region ID]],GEONames[GEOID]:GEONames[GEONAME],2,FALSE)</f>
        <v>NAM</v>
      </c>
      <c r="H611" s="2" t="str">
        <f>"Q"&amp;ROUNDUP(MONTH(VolumeByClient[[#This Row],[Date]])/3,0)&amp;" "&amp;YEAR(VolumeByClient[[#This Row],[Date]])</f>
        <v>Q2 2020</v>
      </c>
      <c r="I611" s="2" t="str">
        <f>VLOOKUP(VolumeByClient[[#This Row],[Date]],QuarterDates[],3,TRUE)</f>
        <v>Q2 2020</v>
      </c>
      <c r="J611" s="2" t="str">
        <f>VLOOKUP(VolumeByClient[[#This Row],[Date]],QuarterDates[],6,TRUE)</f>
        <v>2020 Q2</v>
      </c>
      <c r="K611" s="2" t="str">
        <f>_xlfn.XLOOKUP(VolumeByClient[[#This Row],[Year and Quarter]],QuarterDates[Year/Quarter],QuarterDates[Quarter2])</f>
        <v>Q2</v>
      </c>
      <c r="L611" s="2">
        <f>_xlfn.XLOOKUP(VolumeByClient[[#This Row],[Year and Quarter]],QuarterDates[Year/Quarter],QuarterDates[Year])</f>
        <v>2020</v>
      </c>
    </row>
    <row r="612" spans="1:12" x14ac:dyDescent="0.15">
      <c r="A612" s="3" t="s">
        <v>46</v>
      </c>
      <c r="B612" s="3">
        <v>44012</v>
      </c>
      <c r="C612" s="5">
        <v>1230</v>
      </c>
      <c r="D612" s="2">
        <f t="shared" si="9"/>
        <v>7</v>
      </c>
      <c r="E612" s="2" t="str">
        <f>_xlfn.XLOOKUP(VolumeByClient[[#This Row],[CLID]],GEOByClient[Mid],GEOByClient[GEOID])</f>
        <v>GEO1001</v>
      </c>
      <c r="F612" s="2" t="str">
        <f>INDEX(GEOByClient[GEOID],MATCH(VolumeByClient[[#This Row],[CLID]],GEOByClient[Right],0))</f>
        <v>GEO1001</v>
      </c>
      <c r="G612" s="2" t="str">
        <f>VLOOKUP(VolumeByClient[[#This Row],[Index Match Region ID]],GEONames[GEOID]:GEONames[GEONAME],2,FALSE)</f>
        <v>NAM</v>
      </c>
      <c r="H612" s="2" t="str">
        <f>"Q"&amp;ROUNDUP(MONTH(VolumeByClient[[#This Row],[Date]])/3,0)&amp;" "&amp;YEAR(VolumeByClient[[#This Row],[Date]])</f>
        <v>Q2 2020</v>
      </c>
      <c r="I612" s="2" t="str">
        <f>VLOOKUP(VolumeByClient[[#This Row],[Date]],QuarterDates[],3,TRUE)</f>
        <v>Q2 2020</v>
      </c>
      <c r="J612" s="2" t="str">
        <f>VLOOKUP(VolumeByClient[[#This Row],[Date]],QuarterDates[],6,TRUE)</f>
        <v>2020 Q2</v>
      </c>
      <c r="K612" s="2" t="str">
        <f>_xlfn.XLOOKUP(VolumeByClient[[#This Row],[Year and Quarter]],QuarterDates[Year/Quarter],QuarterDates[Quarter2])</f>
        <v>Q2</v>
      </c>
      <c r="L612" s="2">
        <f>_xlfn.XLOOKUP(VolumeByClient[[#This Row],[Year and Quarter]],QuarterDates[Year/Quarter],QuarterDates[Year])</f>
        <v>2020</v>
      </c>
    </row>
    <row r="613" spans="1:12" x14ac:dyDescent="0.15">
      <c r="A613" s="3" t="s">
        <v>46</v>
      </c>
      <c r="B613" s="3">
        <v>44043</v>
      </c>
      <c r="C613" s="5">
        <v>1407</v>
      </c>
      <c r="D613" s="2">
        <f t="shared" si="9"/>
        <v>7</v>
      </c>
      <c r="E613" s="2" t="str">
        <f>_xlfn.XLOOKUP(VolumeByClient[[#This Row],[CLID]],GEOByClient[Mid],GEOByClient[GEOID])</f>
        <v>GEO1001</v>
      </c>
      <c r="F613" s="2" t="str">
        <f>INDEX(GEOByClient[GEOID],MATCH(VolumeByClient[[#This Row],[CLID]],GEOByClient[Right],0))</f>
        <v>GEO1001</v>
      </c>
      <c r="G613" s="2" t="str">
        <f>VLOOKUP(VolumeByClient[[#This Row],[Index Match Region ID]],GEONames[GEOID]:GEONames[GEONAME],2,FALSE)</f>
        <v>NAM</v>
      </c>
      <c r="H613" s="2" t="str">
        <f>"Q"&amp;ROUNDUP(MONTH(VolumeByClient[[#This Row],[Date]])/3,0)&amp;" "&amp;YEAR(VolumeByClient[[#This Row],[Date]])</f>
        <v>Q3 2020</v>
      </c>
      <c r="I613" s="2" t="str">
        <f>VLOOKUP(VolumeByClient[[#This Row],[Date]],QuarterDates[],3,TRUE)</f>
        <v>Q3 2020</v>
      </c>
      <c r="J613" s="2" t="str">
        <f>VLOOKUP(VolumeByClient[[#This Row],[Date]],QuarterDates[],6,TRUE)</f>
        <v>2020 Q3</v>
      </c>
      <c r="K613" s="2" t="str">
        <f>_xlfn.XLOOKUP(VolumeByClient[[#This Row],[Year and Quarter]],QuarterDates[Year/Quarter],QuarterDates[Quarter2])</f>
        <v>Q3</v>
      </c>
      <c r="L613" s="2">
        <f>_xlfn.XLOOKUP(VolumeByClient[[#This Row],[Year and Quarter]],QuarterDates[Year/Quarter],QuarterDates[Year])</f>
        <v>2020</v>
      </c>
    </row>
    <row r="614" spans="1:12" x14ac:dyDescent="0.15">
      <c r="A614" s="3" t="s">
        <v>46</v>
      </c>
      <c r="B614" s="3">
        <v>44074</v>
      </c>
      <c r="C614" s="5">
        <v>880</v>
      </c>
      <c r="D614" s="2">
        <f t="shared" si="9"/>
        <v>7</v>
      </c>
      <c r="E614" s="2" t="str">
        <f>_xlfn.XLOOKUP(VolumeByClient[[#This Row],[CLID]],GEOByClient[Mid],GEOByClient[GEOID])</f>
        <v>GEO1001</v>
      </c>
      <c r="F614" s="2" t="str">
        <f>INDEX(GEOByClient[GEOID],MATCH(VolumeByClient[[#This Row],[CLID]],GEOByClient[Right],0))</f>
        <v>GEO1001</v>
      </c>
      <c r="G614" s="2" t="str">
        <f>VLOOKUP(VolumeByClient[[#This Row],[Index Match Region ID]],GEONames[GEOID]:GEONames[GEONAME],2,FALSE)</f>
        <v>NAM</v>
      </c>
      <c r="H614" s="2" t="str">
        <f>"Q"&amp;ROUNDUP(MONTH(VolumeByClient[[#This Row],[Date]])/3,0)&amp;" "&amp;YEAR(VolumeByClient[[#This Row],[Date]])</f>
        <v>Q3 2020</v>
      </c>
      <c r="I614" s="2" t="str">
        <f>VLOOKUP(VolumeByClient[[#This Row],[Date]],QuarterDates[],3,TRUE)</f>
        <v>Q3 2020</v>
      </c>
      <c r="J614" s="2" t="str">
        <f>VLOOKUP(VolumeByClient[[#This Row],[Date]],QuarterDates[],6,TRUE)</f>
        <v>2020 Q3</v>
      </c>
      <c r="K614" s="2" t="str">
        <f>_xlfn.XLOOKUP(VolumeByClient[[#This Row],[Year and Quarter]],QuarterDates[Year/Quarter],QuarterDates[Quarter2])</f>
        <v>Q3</v>
      </c>
      <c r="L614" s="2">
        <f>_xlfn.XLOOKUP(VolumeByClient[[#This Row],[Year and Quarter]],QuarterDates[Year/Quarter],QuarterDates[Year])</f>
        <v>2020</v>
      </c>
    </row>
    <row r="615" spans="1:12" x14ac:dyDescent="0.15">
      <c r="A615" s="3" t="s">
        <v>46</v>
      </c>
      <c r="B615" s="3">
        <v>44104</v>
      </c>
      <c r="C615" s="5">
        <v>1233</v>
      </c>
      <c r="D615" s="2">
        <f t="shared" si="9"/>
        <v>7</v>
      </c>
      <c r="E615" s="2" t="str">
        <f>_xlfn.XLOOKUP(VolumeByClient[[#This Row],[CLID]],GEOByClient[Mid],GEOByClient[GEOID])</f>
        <v>GEO1001</v>
      </c>
      <c r="F615" s="2" t="str">
        <f>INDEX(GEOByClient[GEOID],MATCH(VolumeByClient[[#This Row],[CLID]],GEOByClient[Right],0))</f>
        <v>GEO1001</v>
      </c>
      <c r="G615" s="2" t="str">
        <f>VLOOKUP(VolumeByClient[[#This Row],[Index Match Region ID]],GEONames[GEOID]:GEONames[GEONAME],2,FALSE)</f>
        <v>NAM</v>
      </c>
      <c r="H615" s="2" t="str">
        <f>"Q"&amp;ROUNDUP(MONTH(VolumeByClient[[#This Row],[Date]])/3,0)&amp;" "&amp;YEAR(VolumeByClient[[#This Row],[Date]])</f>
        <v>Q3 2020</v>
      </c>
      <c r="I615" s="2" t="str">
        <f>VLOOKUP(VolumeByClient[[#This Row],[Date]],QuarterDates[],3,TRUE)</f>
        <v>Q3 2020</v>
      </c>
      <c r="J615" s="2" t="str">
        <f>VLOOKUP(VolumeByClient[[#This Row],[Date]],QuarterDates[],6,TRUE)</f>
        <v>2020 Q3</v>
      </c>
      <c r="K615" s="2" t="str">
        <f>_xlfn.XLOOKUP(VolumeByClient[[#This Row],[Year and Quarter]],QuarterDates[Year/Quarter],QuarterDates[Quarter2])</f>
        <v>Q3</v>
      </c>
      <c r="L615" s="2">
        <f>_xlfn.XLOOKUP(VolumeByClient[[#This Row],[Year and Quarter]],QuarterDates[Year/Quarter],QuarterDates[Year])</f>
        <v>2020</v>
      </c>
    </row>
    <row r="616" spans="1:12" x14ac:dyDescent="0.15">
      <c r="A616" s="3" t="s">
        <v>46</v>
      </c>
      <c r="B616" s="3">
        <v>44135</v>
      </c>
      <c r="C616" s="5">
        <v>1059</v>
      </c>
      <c r="D616" s="2">
        <f t="shared" si="9"/>
        <v>7</v>
      </c>
      <c r="E616" s="2" t="str">
        <f>_xlfn.XLOOKUP(VolumeByClient[[#This Row],[CLID]],GEOByClient[Mid],GEOByClient[GEOID])</f>
        <v>GEO1001</v>
      </c>
      <c r="F616" s="2" t="str">
        <f>INDEX(GEOByClient[GEOID],MATCH(VolumeByClient[[#This Row],[CLID]],GEOByClient[Right],0))</f>
        <v>GEO1001</v>
      </c>
      <c r="G616" s="2" t="str">
        <f>VLOOKUP(VolumeByClient[[#This Row],[Index Match Region ID]],GEONames[GEOID]:GEONames[GEONAME],2,FALSE)</f>
        <v>NAM</v>
      </c>
      <c r="H616" s="2" t="str">
        <f>"Q"&amp;ROUNDUP(MONTH(VolumeByClient[[#This Row],[Date]])/3,0)&amp;" "&amp;YEAR(VolumeByClient[[#This Row],[Date]])</f>
        <v>Q4 2020</v>
      </c>
      <c r="I616" s="2" t="str">
        <f>VLOOKUP(VolumeByClient[[#This Row],[Date]],QuarterDates[],3,TRUE)</f>
        <v>Q4 2020</v>
      </c>
      <c r="J616" s="2" t="str">
        <f>VLOOKUP(VolumeByClient[[#This Row],[Date]],QuarterDates[],6,TRUE)</f>
        <v>2020 Q4</v>
      </c>
      <c r="K616" s="2" t="str">
        <f>_xlfn.XLOOKUP(VolumeByClient[[#This Row],[Year and Quarter]],QuarterDates[Year/Quarter],QuarterDates[Quarter2])</f>
        <v>Q4</v>
      </c>
      <c r="L616" s="2">
        <f>_xlfn.XLOOKUP(VolumeByClient[[#This Row],[Year and Quarter]],QuarterDates[Year/Quarter],QuarterDates[Year])</f>
        <v>2020</v>
      </c>
    </row>
    <row r="617" spans="1:12" x14ac:dyDescent="0.15">
      <c r="A617" s="3" t="s">
        <v>46</v>
      </c>
      <c r="B617" s="3">
        <v>44165</v>
      </c>
      <c r="C617" s="5">
        <v>1586</v>
      </c>
      <c r="D617" s="2">
        <f t="shared" si="9"/>
        <v>7</v>
      </c>
      <c r="E617" s="2" t="str">
        <f>_xlfn.XLOOKUP(VolumeByClient[[#This Row],[CLID]],GEOByClient[Mid],GEOByClient[GEOID])</f>
        <v>GEO1001</v>
      </c>
      <c r="F617" s="2" t="str">
        <f>INDEX(GEOByClient[GEOID],MATCH(VolumeByClient[[#This Row],[CLID]],GEOByClient[Right],0))</f>
        <v>GEO1001</v>
      </c>
      <c r="G617" s="2" t="str">
        <f>VLOOKUP(VolumeByClient[[#This Row],[Index Match Region ID]],GEONames[GEOID]:GEONames[GEONAME],2,FALSE)</f>
        <v>NAM</v>
      </c>
      <c r="H617" s="2" t="str">
        <f>"Q"&amp;ROUNDUP(MONTH(VolumeByClient[[#This Row],[Date]])/3,0)&amp;" "&amp;YEAR(VolumeByClient[[#This Row],[Date]])</f>
        <v>Q4 2020</v>
      </c>
      <c r="I617" s="2" t="str">
        <f>VLOOKUP(VolumeByClient[[#This Row],[Date]],QuarterDates[],3,TRUE)</f>
        <v>Q4 2020</v>
      </c>
      <c r="J617" s="2" t="str">
        <f>VLOOKUP(VolumeByClient[[#This Row],[Date]],QuarterDates[],6,TRUE)</f>
        <v>2020 Q4</v>
      </c>
      <c r="K617" s="2" t="str">
        <f>_xlfn.XLOOKUP(VolumeByClient[[#This Row],[Year and Quarter]],QuarterDates[Year/Quarter],QuarterDates[Quarter2])</f>
        <v>Q4</v>
      </c>
      <c r="L617" s="2">
        <f>_xlfn.XLOOKUP(VolumeByClient[[#This Row],[Year and Quarter]],QuarterDates[Year/Quarter],QuarterDates[Year])</f>
        <v>2020</v>
      </c>
    </row>
    <row r="618" spans="1:12" x14ac:dyDescent="0.15">
      <c r="A618" s="3" t="s">
        <v>46</v>
      </c>
      <c r="B618" s="3">
        <v>44196</v>
      </c>
      <c r="C618" s="5">
        <v>1230</v>
      </c>
      <c r="D618" s="2">
        <f t="shared" si="9"/>
        <v>7</v>
      </c>
      <c r="E618" s="2" t="str">
        <f>_xlfn.XLOOKUP(VolumeByClient[[#This Row],[CLID]],GEOByClient[Mid],GEOByClient[GEOID])</f>
        <v>GEO1001</v>
      </c>
      <c r="F618" s="2" t="str">
        <f>INDEX(GEOByClient[GEOID],MATCH(VolumeByClient[[#This Row],[CLID]],GEOByClient[Right],0))</f>
        <v>GEO1001</v>
      </c>
      <c r="G618" s="2" t="str">
        <f>VLOOKUP(VolumeByClient[[#This Row],[Index Match Region ID]],GEONames[GEOID]:GEONames[GEONAME],2,FALSE)</f>
        <v>NAM</v>
      </c>
      <c r="H618" s="2" t="str">
        <f>"Q"&amp;ROUNDUP(MONTH(VolumeByClient[[#This Row],[Date]])/3,0)&amp;" "&amp;YEAR(VolumeByClient[[#This Row],[Date]])</f>
        <v>Q4 2020</v>
      </c>
      <c r="I618" s="2" t="str">
        <f>VLOOKUP(VolumeByClient[[#This Row],[Date]],QuarterDates[],3,TRUE)</f>
        <v>Q4 2020</v>
      </c>
      <c r="J618" s="2" t="str">
        <f>VLOOKUP(VolumeByClient[[#This Row],[Date]],QuarterDates[],6,TRUE)</f>
        <v>2020 Q4</v>
      </c>
      <c r="K618" s="2" t="str">
        <f>_xlfn.XLOOKUP(VolumeByClient[[#This Row],[Year and Quarter]],QuarterDates[Year/Quarter],QuarterDates[Quarter2])</f>
        <v>Q4</v>
      </c>
      <c r="L618" s="2">
        <f>_xlfn.XLOOKUP(VolumeByClient[[#This Row],[Year and Quarter]],QuarterDates[Year/Quarter],QuarterDates[Year])</f>
        <v>2020</v>
      </c>
    </row>
    <row r="619" spans="1:12" x14ac:dyDescent="0.15">
      <c r="A619" s="3" t="s">
        <v>46</v>
      </c>
      <c r="B619" s="3">
        <v>44377</v>
      </c>
      <c r="C619" s="5">
        <v>1291</v>
      </c>
      <c r="D619" s="2">
        <f t="shared" si="9"/>
        <v>7</v>
      </c>
      <c r="E619" s="2" t="str">
        <f>_xlfn.XLOOKUP(VolumeByClient[[#This Row],[CLID]],GEOByClient[Mid],GEOByClient[GEOID])</f>
        <v>GEO1001</v>
      </c>
      <c r="F619" s="2" t="str">
        <f>INDEX(GEOByClient[GEOID],MATCH(VolumeByClient[[#This Row],[CLID]],GEOByClient[Right],0))</f>
        <v>GEO1001</v>
      </c>
      <c r="G619" s="2" t="str">
        <f>VLOOKUP(VolumeByClient[[#This Row],[Index Match Region ID]],GEONames[GEOID]:GEONames[GEONAME],2,FALSE)</f>
        <v>NAM</v>
      </c>
      <c r="H619" s="2" t="str">
        <f>"Q"&amp;ROUNDUP(MONTH(VolumeByClient[[#This Row],[Date]])/3,0)&amp;" "&amp;YEAR(VolumeByClient[[#This Row],[Date]])</f>
        <v>Q2 2021</v>
      </c>
      <c r="I619" s="2" t="str">
        <f>VLOOKUP(VolumeByClient[[#This Row],[Date]],QuarterDates[],3,TRUE)</f>
        <v>Q2 2021</v>
      </c>
      <c r="J619" s="2" t="str">
        <f>VLOOKUP(VolumeByClient[[#This Row],[Date]],QuarterDates[],6,TRUE)</f>
        <v>2021 Q2</v>
      </c>
      <c r="K619" s="2" t="str">
        <f>_xlfn.XLOOKUP(VolumeByClient[[#This Row],[Year and Quarter]],QuarterDates[Year/Quarter],QuarterDates[Quarter2])</f>
        <v>Q2</v>
      </c>
      <c r="L619" s="2">
        <f>_xlfn.XLOOKUP(VolumeByClient[[#This Row],[Year and Quarter]],QuarterDates[Year/Quarter],QuarterDates[Year])</f>
        <v>2021</v>
      </c>
    </row>
    <row r="620" spans="1:12" x14ac:dyDescent="0.15">
      <c r="A620" s="3" t="s">
        <v>46</v>
      </c>
      <c r="B620" s="3">
        <v>44347</v>
      </c>
      <c r="C620" s="5">
        <v>2150</v>
      </c>
      <c r="D620" s="2">
        <f t="shared" si="9"/>
        <v>7</v>
      </c>
      <c r="E620" s="2" t="str">
        <f>_xlfn.XLOOKUP(VolumeByClient[[#This Row],[CLID]],GEOByClient[Mid],GEOByClient[GEOID])</f>
        <v>GEO1001</v>
      </c>
      <c r="F620" s="2" t="str">
        <f>INDEX(GEOByClient[GEOID],MATCH(VolumeByClient[[#This Row],[CLID]],GEOByClient[Right],0))</f>
        <v>GEO1001</v>
      </c>
      <c r="G620" s="2" t="str">
        <f>VLOOKUP(VolumeByClient[[#This Row],[Index Match Region ID]],GEONames[GEOID]:GEONames[GEONAME],2,FALSE)</f>
        <v>NAM</v>
      </c>
      <c r="H620" s="2" t="str">
        <f>"Q"&amp;ROUNDUP(MONTH(VolumeByClient[[#This Row],[Date]])/3,0)&amp;" "&amp;YEAR(VolumeByClient[[#This Row],[Date]])</f>
        <v>Q2 2021</v>
      </c>
      <c r="I620" s="2" t="str">
        <f>VLOOKUP(VolumeByClient[[#This Row],[Date]],QuarterDates[],3,TRUE)</f>
        <v>Q2 2021</v>
      </c>
      <c r="J620" s="2" t="str">
        <f>VLOOKUP(VolumeByClient[[#This Row],[Date]],QuarterDates[],6,TRUE)</f>
        <v>2021 Q2</v>
      </c>
      <c r="K620" s="2" t="str">
        <f>_xlfn.XLOOKUP(VolumeByClient[[#This Row],[Year and Quarter]],QuarterDates[Year/Quarter],QuarterDates[Quarter2])</f>
        <v>Q2</v>
      </c>
      <c r="L620" s="2">
        <f>_xlfn.XLOOKUP(VolumeByClient[[#This Row],[Year and Quarter]],QuarterDates[Year/Quarter],QuarterDates[Year])</f>
        <v>2021</v>
      </c>
    </row>
    <row r="621" spans="1:12" x14ac:dyDescent="0.15">
      <c r="A621" s="3" t="s">
        <v>46</v>
      </c>
      <c r="B621" s="3">
        <v>44316</v>
      </c>
      <c r="C621" s="5">
        <v>1991</v>
      </c>
      <c r="D621" s="2">
        <f t="shared" si="9"/>
        <v>7</v>
      </c>
      <c r="E621" s="2" t="str">
        <f>_xlfn.XLOOKUP(VolumeByClient[[#This Row],[CLID]],GEOByClient[Mid],GEOByClient[GEOID])</f>
        <v>GEO1001</v>
      </c>
      <c r="F621" s="2" t="str">
        <f>INDEX(GEOByClient[GEOID],MATCH(VolumeByClient[[#This Row],[CLID]],GEOByClient[Right],0))</f>
        <v>GEO1001</v>
      </c>
      <c r="G621" s="2" t="str">
        <f>VLOOKUP(VolumeByClient[[#This Row],[Index Match Region ID]],GEONames[GEOID]:GEONames[GEONAME],2,FALSE)</f>
        <v>NAM</v>
      </c>
      <c r="H621" s="2" t="str">
        <f>"Q"&amp;ROUNDUP(MONTH(VolumeByClient[[#This Row],[Date]])/3,0)&amp;" "&amp;YEAR(VolumeByClient[[#This Row],[Date]])</f>
        <v>Q2 2021</v>
      </c>
      <c r="I621" s="2" t="str">
        <f>VLOOKUP(VolumeByClient[[#This Row],[Date]],QuarterDates[],3,TRUE)</f>
        <v>Q2 2021</v>
      </c>
      <c r="J621" s="2" t="str">
        <f>VLOOKUP(VolumeByClient[[#This Row],[Date]],QuarterDates[],6,TRUE)</f>
        <v>2021 Q2</v>
      </c>
      <c r="K621" s="2" t="str">
        <f>_xlfn.XLOOKUP(VolumeByClient[[#This Row],[Year and Quarter]],QuarterDates[Year/Quarter],QuarterDates[Quarter2])</f>
        <v>Q2</v>
      </c>
      <c r="L621" s="2">
        <f>_xlfn.XLOOKUP(VolumeByClient[[#This Row],[Year and Quarter]],QuarterDates[Year/Quarter],QuarterDates[Year])</f>
        <v>2021</v>
      </c>
    </row>
    <row r="622" spans="1:12" x14ac:dyDescent="0.15">
      <c r="A622" s="3" t="s">
        <v>46</v>
      </c>
      <c r="B622" s="3">
        <v>44286</v>
      </c>
      <c r="C622" s="5">
        <v>2032</v>
      </c>
      <c r="D622" s="2">
        <f t="shared" si="9"/>
        <v>7</v>
      </c>
      <c r="E622" s="2" t="str">
        <f>_xlfn.XLOOKUP(VolumeByClient[[#This Row],[CLID]],GEOByClient[Mid],GEOByClient[GEOID])</f>
        <v>GEO1001</v>
      </c>
      <c r="F622" s="2" t="str">
        <f>INDEX(GEOByClient[GEOID],MATCH(VolumeByClient[[#This Row],[CLID]],GEOByClient[Right],0))</f>
        <v>GEO1001</v>
      </c>
      <c r="G622" s="2" t="str">
        <f>VLOOKUP(VolumeByClient[[#This Row],[Index Match Region ID]],GEONames[GEOID]:GEONames[GEONAME],2,FALSE)</f>
        <v>NAM</v>
      </c>
      <c r="H622" s="2" t="str">
        <f>"Q"&amp;ROUNDUP(MONTH(VolumeByClient[[#This Row],[Date]])/3,0)&amp;" "&amp;YEAR(VolumeByClient[[#This Row],[Date]])</f>
        <v>Q1 2021</v>
      </c>
      <c r="I622" s="2" t="str">
        <f>VLOOKUP(VolumeByClient[[#This Row],[Date]],QuarterDates[],3,TRUE)</f>
        <v>Q1 2021</v>
      </c>
      <c r="J622" s="2" t="str">
        <f>VLOOKUP(VolumeByClient[[#This Row],[Date]],QuarterDates[],6,TRUE)</f>
        <v>2021 Q1</v>
      </c>
      <c r="K622" s="2" t="str">
        <f>_xlfn.XLOOKUP(VolumeByClient[[#This Row],[Year and Quarter]],QuarterDates[Year/Quarter],QuarterDates[Quarter2])</f>
        <v>Q1</v>
      </c>
      <c r="L622" s="2">
        <f>_xlfn.XLOOKUP(VolumeByClient[[#This Row],[Year and Quarter]],QuarterDates[Year/Quarter],QuarterDates[Year])</f>
        <v>2021</v>
      </c>
    </row>
    <row r="623" spans="1:12" x14ac:dyDescent="0.15">
      <c r="A623" s="3" t="s">
        <v>46</v>
      </c>
      <c r="B623" s="3">
        <v>44255</v>
      </c>
      <c r="C623" s="5">
        <v>1438</v>
      </c>
      <c r="D623" s="2">
        <f t="shared" si="9"/>
        <v>7</v>
      </c>
      <c r="E623" s="2" t="str">
        <f>_xlfn.XLOOKUP(VolumeByClient[[#This Row],[CLID]],GEOByClient[Mid],GEOByClient[GEOID])</f>
        <v>GEO1001</v>
      </c>
      <c r="F623" s="2" t="str">
        <f>INDEX(GEOByClient[GEOID],MATCH(VolumeByClient[[#This Row],[CLID]],GEOByClient[Right],0))</f>
        <v>GEO1001</v>
      </c>
      <c r="G623" s="2" t="str">
        <f>VLOOKUP(VolumeByClient[[#This Row],[Index Match Region ID]],GEONames[GEOID]:GEONames[GEONAME],2,FALSE)</f>
        <v>NAM</v>
      </c>
      <c r="H623" s="2" t="str">
        <f>"Q"&amp;ROUNDUP(MONTH(VolumeByClient[[#This Row],[Date]])/3,0)&amp;" "&amp;YEAR(VolumeByClient[[#This Row],[Date]])</f>
        <v>Q1 2021</v>
      </c>
      <c r="I623" s="2" t="str">
        <f>VLOOKUP(VolumeByClient[[#This Row],[Date]],QuarterDates[],3,TRUE)</f>
        <v>Q1 2021</v>
      </c>
      <c r="J623" s="2" t="str">
        <f>VLOOKUP(VolumeByClient[[#This Row],[Date]],QuarterDates[],6,TRUE)</f>
        <v>2021 Q1</v>
      </c>
      <c r="K623" s="2" t="str">
        <f>_xlfn.XLOOKUP(VolumeByClient[[#This Row],[Year and Quarter]],QuarterDates[Year/Quarter],QuarterDates[Quarter2])</f>
        <v>Q1</v>
      </c>
      <c r="L623" s="2">
        <f>_xlfn.XLOOKUP(VolumeByClient[[#This Row],[Year and Quarter]],QuarterDates[Year/Quarter],QuarterDates[Year])</f>
        <v>2021</v>
      </c>
    </row>
    <row r="624" spans="1:12" x14ac:dyDescent="0.15">
      <c r="A624" s="3" t="s">
        <v>46</v>
      </c>
      <c r="B624" s="3">
        <v>44227</v>
      </c>
      <c r="C624" s="5">
        <v>1569</v>
      </c>
      <c r="D624" s="2">
        <f t="shared" si="9"/>
        <v>7</v>
      </c>
      <c r="E624" s="2" t="str">
        <f>_xlfn.XLOOKUP(VolumeByClient[[#This Row],[CLID]],GEOByClient[Mid],GEOByClient[GEOID])</f>
        <v>GEO1001</v>
      </c>
      <c r="F624" s="2" t="str">
        <f>INDEX(GEOByClient[GEOID],MATCH(VolumeByClient[[#This Row],[CLID]],GEOByClient[Right],0))</f>
        <v>GEO1001</v>
      </c>
      <c r="G624" s="2" t="str">
        <f>VLOOKUP(VolumeByClient[[#This Row],[Index Match Region ID]],GEONames[GEOID]:GEONames[GEONAME],2,FALSE)</f>
        <v>NAM</v>
      </c>
      <c r="H624" s="2" t="str">
        <f>"Q"&amp;ROUNDUP(MONTH(VolumeByClient[[#This Row],[Date]])/3,0)&amp;" "&amp;YEAR(VolumeByClient[[#This Row],[Date]])</f>
        <v>Q1 2021</v>
      </c>
      <c r="I624" s="2" t="str">
        <f>VLOOKUP(VolumeByClient[[#This Row],[Date]],QuarterDates[],3,TRUE)</f>
        <v>Q1 2021</v>
      </c>
      <c r="J624" s="2" t="str">
        <f>VLOOKUP(VolumeByClient[[#This Row],[Date]],QuarterDates[],6,TRUE)</f>
        <v>2021 Q1</v>
      </c>
      <c r="K624" s="2" t="str">
        <f>_xlfn.XLOOKUP(VolumeByClient[[#This Row],[Year and Quarter]],QuarterDates[Year/Quarter],QuarterDates[Quarter2])</f>
        <v>Q1</v>
      </c>
      <c r="L624" s="2">
        <f>_xlfn.XLOOKUP(VolumeByClient[[#This Row],[Year and Quarter]],QuarterDates[Year/Quarter],QuarterDates[Year])</f>
        <v>2021</v>
      </c>
    </row>
    <row r="625" spans="1:12" x14ac:dyDescent="0.15">
      <c r="A625" s="3" t="s">
        <v>40</v>
      </c>
      <c r="B625" s="3">
        <v>43861</v>
      </c>
      <c r="C625" s="5">
        <v>1211</v>
      </c>
      <c r="D625" s="2">
        <f t="shared" si="9"/>
        <v>7</v>
      </c>
      <c r="E625" s="2" t="str">
        <f>_xlfn.XLOOKUP(VolumeByClient[[#This Row],[CLID]],GEOByClient[Mid],GEOByClient[GEOID])</f>
        <v>GEO1004</v>
      </c>
      <c r="F625" s="2" t="str">
        <f>INDEX(GEOByClient[GEOID],MATCH(VolumeByClient[[#This Row],[CLID]],GEOByClient[Right],0))</f>
        <v>GEO1004</v>
      </c>
      <c r="G625" s="2" t="str">
        <f>VLOOKUP(VolumeByClient[[#This Row],[Index Match Region ID]],GEONames[GEOID]:GEONames[GEONAME],2,FALSE)</f>
        <v>LATAM</v>
      </c>
      <c r="H625" s="2" t="str">
        <f>"Q"&amp;ROUNDUP(MONTH(VolumeByClient[[#This Row],[Date]])/3,0)&amp;" "&amp;YEAR(VolumeByClient[[#This Row],[Date]])</f>
        <v>Q1 2020</v>
      </c>
      <c r="I625" s="2" t="str">
        <f>VLOOKUP(VolumeByClient[[#This Row],[Date]],QuarterDates[],3,TRUE)</f>
        <v>Q1 2020</v>
      </c>
      <c r="J625" s="2" t="str">
        <f>VLOOKUP(VolumeByClient[[#This Row],[Date]],QuarterDates[],6,TRUE)</f>
        <v>2020 Q1</v>
      </c>
      <c r="K625" s="2" t="str">
        <f>_xlfn.XLOOKUP(VolumeByClient[[#This Row],[Year and Quarter]],QuarterDates[Year/Quarter],QuarterDates[Quarter2])</f>
        <v>Q1</v>
      </c>
      <c r="L625" s="2">
        <f>_xlfn.XLOOKUP(VolumeByClient[[#This Row],[Year and Quarter]],QuarterDates[Year/Quarter],QuarterDates[Year])</f>
        <v>2020</v>
      </c>
    </row>
    <row r="626" spans="1:12" x14ac:dyDescent="0.15">
      <c r="A626" s="3" t="s">
        <v>40</v>
      </c>
      <c r="B626" s="3">
        <v>43890</v>
      </c>
      <c r="C626" s="5">
        <v>1358</v>
      </c>
      <c r="D626" s="2">
        <f t="shared" si="9"/>
        <v>7</v>
      </c>
      <c r="E626" s="2" t="str">
        <f>_xlfn.XLOOKUP(VolumeByClient[[#This Row],[CLID]],GEOByClient[Mid],GEOByClient[GEOID])</f>
        <v>GEO1004</v>
      </c>
      <c r="F626" s="2" t="str">
        <f>INDEX(GEOByClient[GEOID],MATCH(VolumeByClient[[#This Row],[CLID]],GEOByClient[Right],0))</f>
        <v>GEO1004</v>
      </c>
      <c r="G626" s="2" t="str">
        <f>VLOOKUP(VolumeByClient[[#This Row],[Index Match Region ID]],GEONames[GEOID]:GEONames[GEONAME],2,FALSE)</f>
        <v>LATAM</v>
      </c>
      <c r="H626" s="2" t="str">
        <f>"Q"&amp;ROUNDUP(MONTH(VolumeByClient[[#This Row],[Date]])/3,0)&amp;" "&amp;YEAR(VolumeByClient[[#This Row],[Date]])</f>
        <v>Q1 2020</v>
      </c>
      <c r="I626" s="2" t="str">
        <f>VLOOKUP(VolumeByClient[[#This Row],[Date]],QuarterDates[],3,TRUE)</f>
        <v>Q1 2020</v>
      </c>
      <c r="J626" s="2" t="str">
        <f>VLOOKUP(VolumeByClient[[#This Row],[Date]],QuarterDates[],6,TRUE)</f>
        <v>2020 Q1</v>
      </c>
      <c r="K626" s="2" t="str">
        <f>_xlfn.XLOOKUP(VolumeByClient[[#This Row],[Year and Quarter]],QuarterDates[Year/Quarter],QuarterDates[Quarter2])</f>
        <v>Q1</v>
      </c>
      <c r="L626" s="2">
        <f>_xlfn.XLOOKUP(VolumeByClient[[#This Row],[Year and Quarter]],QuarterDates[Year/Quarter],QuarterDates[Year])</f>
        <v>2020</v>
      </c>
    </row>
    <row r="627" spans="1:12" x14ac:dyDescent="0.15">
      <c r="A627" s="3" t="s">
        <v>40</v>
      </c>
      <c r="B627" s="3">
        <v>43921</v>
      </c>
      <c r="C627" s="5">
        <v>1507</v>
      </c>
      <c r="D627" s="2">
        <f t="shared" si="9"/>
        <v>7</v>
      </c>
      <c r="E627" s="2" t="str">
        <f>_xlfn.XLOOKUP(VolumeByClient[[#This Row],[CLID]],GEOByClient[Mid],GEOByClient[GEOID])</f>
        <v>GEO1004</v>
      </c>
      <c r="F627" s="2" t="str">
        <f>INDEX(GEOByClient[GEOID],MATCH(VolumeByClient[[#This Row],[CLID]],GEOByClient[Right],0))</f>
        <v>GEO1004</v>
      </c>
      <c r="G627" s="2" t="str">
        <f>VLOOKUP(VolumeByClient[[#This Row],[Index Match Region ID]],GEONames[GEOID]:GEONames[GEONAME],2,FALSE)</f>
        <v>LATAM</v>
      </c>
      <c r="H627" s="2" t="str">
        <f>"Q"&amp;ROUNDUP(MONTH(VolumeByClient[[#This Row],[Date]])/3,0)&amp;" "&amp;YEAR(VolumeByClient[[#This Row],[Date]])</f>
        <v>Q1 2020</v>
      </c>
      <c r="I627" s="2" t="str">
        <f>VLOOKUP(VolumeByClient[[#This Row],[Date]],QuarterDates[],3,TRUE)</f>
        <v>Q1 2020</v>
      </c>
      <c r="J627" s="2" t="str">
        <f>VLOOKUP(VolumeByClient[[#This Row],[Date]],QuarterDates[],6,TRUE)</f>
        <v>2020 Q1</v>
      </c>
      <c r="K627" s="2" t="str">
        <f>_xlfn.XLOOKUP(VolumeByClient[[#This Row],[Year and Quarter]],QuarterDates[Year/Quarter],QuarterDates[Quarter2])</f>
        <v>Q1</v>
      </c>
      <c r="L627" s="2">
        <f>_xlfn.XLOOKUP(VolumeByClient[[#This Row],[Year and Quarter]],QuarterDates[Year/Quarter],QuarterDates[Year])</f>
        <v>2020</v>
      </c>
    </row>
    <row r="628" spans="1:12" x14ac:dyDescent="0.15">
      <c r="A628" s="3" t="s">
        <v>40</v>
      </c>
      <c r="B628" s="3">
        <v>43951</v>
      </c>
      <c r="C628" s="5">
        <v>1812</v>
      </c>
      <c r="D628" s="2">
        <f t="shared" si="9"/>
        <v>7</v>
      </c>
      <c r="E628" s="2" t="str">
        <f>_xlfn.XLOOKUP(VolumeByClient[[#This Row],[CLID]],GEOByClient[Mid],GEOByClient[GEOID])</f>
        <v>GEO1004</v>
      </c>
      <c r="F628" s="2" t="str">
        <f>INDEX(GEOByClient[GEOID],MATCH(VolumeByClient[[#This Row],[CLID]],GEOByClient[Right],0))</f>
        <v>GEO1004</v>
      </c>
      <c r="G628" s="2" t="str">
        <f>VLOOKUP(VolumeByClient[[#This Row],[Index Match Region ID]],GEONames[GEOID]:GEONames[GEONAME],2,FALSE)</f>
        <v>LATAM</v>
      </c>
      <c r="H628" s="2" t="str">
        <f>"Q"&amp;ROUNDUP(MONTH(VolumeByClient[[#This Row],[Date]])/3,0)&amp;" "&amp;YEAR(VolumeByClient[[#This Row],[Date]])</f>
        <v>Q2 2020</v>
      </c>
      <c r="I628" s="2" t="str">
        <f>VLOOKUP(VolumeByClient[[#This Row],[Date]],QuarterDates[],3,TRUE)</f>
        <v>Q2 2020</v>
      </c>
      <c r="J628" s="2" t="str">
        <f>VLOOKUP(VolumeByClient[[#This Row],[Date]],QuarterDates[],6,TRUE)</f>
        <v>2020 Q2</v>
      </c>
      <c r="K628" s="2" t="str">
        <f>_xlfn.XLOOKUP(VolumeByClient[[#This Row],[Year and Quarter]],QuarterDates[Year/Quarter],QuarterDates[Quarter2])</f>
        <v>Q2</v>
      </c>
      <c r="L628" s="2">
        <f>_xlfn.XLOOKUP(VolumeByClient[[#This Row],[Year and Quarter]],QuarterDates[Year/Quarter],QuarterDates[Year])</f>
        <v>2020</v>
      </c>
    </row>
    <row r="629" spans="1:12" x14ac:dyDescent="0.15">
      <c r="A629" s="3" t="s">
        <v>40</v>
      </c>
      <c r="B629" s="3">
        <v>43982</v>
      </c>
      <c r="C629" s="5">
        <v>1663</v>
      </c>
      <c r="D629" s="2">
        <f t="shared" si="9"/>
        <v>7</v>
      </c>
      <c r="E629" s="2" t="str">
        <f>_xlfn.XLOOKUP(VolumeByClient[[#This Row],[CLID]],GEOByClient[Mid],GEOByClient[GEOID])</f>
        <v>GEO1004</v>
      </c>
      <c r="F629" s="2" t="str">
        <f>INDEX(GEOByClient[GEOID],MATCH(VolumeByClient[[#This Row],[CLID]],GEOByClient[Right],0))</f>
        <v>GEO1004</v>
      </c>
      <c r="G629" s="2" t="str">
        <f>VLOOKUP(VolumeByClient[[#This Row],[Index Match Region ID]],GEONames[GEOID]:GEONames[GEONAME],2,FALSE)</f>
        <v>LATAM</v>
      </c>
      <c r="H629" s="2" t="str">
        <f>"Q"&amp;ROUNDUP(MONTH(VolumeByClient[[#This Row],[Date]])/3,0)&amp;" "&amp;YEAR(VolumeByClient[[#This Row],[Date]])</f>
        <v>Q2 2020</v>
      </c>
      <c r="I629" s="2" t="str">
        <f>VLOOKUP(VolumeByClient[[#This Row],[Date]],QuarterDates[],3,TRUE)</f>
        <v>Q2 2020</v>
      </c>
      <c r="J629" s="2" t="str">
        <f>VLOOKUP(VolumeByClient[[#This Row],[Date]],QuarterDates[],6,TRUE)</f>
        <v>2020 Q2</v>
      </c>
      <c r="K629" s="2" t="str">
        <f>_xlfn.XLOOKUP(VolumeByClient[[#This Row],[Year and Quarter]],QuarterDates[Year/Quarter],QuarterDates[Quarter2])</f>
        <v>Q2</v>
      </c>
      <c r="L629" s="2">
        <f>_xlfn.XLOOKUP(VolumeByClient[[#This Row],[Year and Quarter]],QuarterDates[Year/Quarter],QuarterDates[Year])</f>
        <v>2020</v>
      </c>
    </row>
    <row r="630" spans="1:12" x14ac:dyDescent="0.15">
      <c r="A630" s="3" t="s">
        <v>40</v>
      </c>
      <c r="B630" s="3">
        <v>44012</v>
      </c>
      <c r="C630" s="5">
        <v>1205</v>
      </c>
      <c r="D630" s="2">
        <f t="shared" si="9"/>
        <v>7</v>
      </c>
      <c r="E630" s="2" t="str">
        <f>_xlfn.XLOOKUP(VolumeByClient[[#This Row],[CLID]],GEOByClient[Mid],GEOByClient[GEOID])</f>
        <v>GEO1004</v>
      </c>
      <c r="F630" s="2" t="str">
        <f>INDEX(GEOByClient[GEOID],MATCH(VolumeByClient[[#This Row],[CLID]],GEOByClient[Right],0))</f>
        <v>GEO1004</v>
      </c>
      <c r="G630" s="2" t="str">
        <f>VLOOKUP(VolumeByClient[[#This Row],[Index Match Region ID]],GEONames[GEOID]:GEONames[GEONAME],2,FALSE)</f>
        <v>LATAM</v>
      </c>
      <c r="H630" s="2" t="str">
        <f>"Q"&amp;ROUNDUP(MONTH(VolumeByClient[[#This Row],[Date]])/3,0)&amp;" "&amp;YEAR(VolumeByClient[[#This Row],[Date]])</f>
        <v>Q2 2020</v>
      </c>
      <c r="I630" s="2" t="str">
        <f>VLOOKUP(VolumeByClient[[#This Row],[Date]],QuarterDates[],3,TRUE)</f>
        <v>Q2 2020</v>
      </c>
      <c r="J630" s="2" t="str">
        <f>VLOOKUP(VolumeByClient[[#This Row],[Date]],QuarterDates[],6,TRUE)</f>
        <v>2020 Q2</v>
      </c>
      <c r="K630" s="2" t="str">
        <f>_xlfn.XLOOKUP(VolumeByClient[[#This Row],[Year and Quarter]],QuarterDates[Year/Quarter],QuarterDates[Quarter2])</f>
        <v>Q2</v>
      </c>
      <c r="L630" s="2">
        <f>_xlfn.XLOOKUP(VolumeByClient[[#This Row],[Year and Quarter]],QuarterDates[Year/Quarter],QuarterDates[Year])</f>
        <v>2020</v>
      </c>
    </row>
    <row r="631" spans="1:12" x14ac:dyDescent="0.15">
      <c r="A631" s="3" t="s">
        <v>40</v>
      </c>
      <c r="B631" s="3">
        <v>44043</v>
      </c>
      <c r="C631" s="5">
        <v>1059</v>
      </c>
      <c r="D631" s="2">
        <f t="shared" si="9"/>
        <v>7</v>
      </c>
      <c r="E631" s="2" t="str">
        <f>_xlfn.XLOOKUP(VolumeByClient[[#This Row],[CLID]],GEOByClient[Mid],GEOByClient[GEOID])</f>
        <v>GEO1004</v>
      </c>
      <c r="F631" s="2" t="str">
        <f>INDEX(GEOByClient[GEOID],MATCH(VolumeByClient[[#This Row],[CLID]],GEOByClient[Right],0))</f>
        <v>GEO1004</v>
      </c>
      <c r="G631" s="2" t="str">
        <f>VLOOKUP(VolumeByClient[[#This Row],[Index Match Region ID]],GEONames[GEOID]:GEONames[GEONAME],2,FALSE)</f>
        <v>LATAM</v>
      </c>
      <c r="H631" s="2" t="str">
        <f>"Q"&amp;ROUNDUP(MONTH(VolumeByClient[[#This Row],[Date]])/3,0)&amp;" "&amp;YEAR(VolumeByClient[[#This Row],[Date]])</f>
        <v>Q3 2020</v>
      </c>
      <c r="I631" s="2" t="str">
        <f>VLOOKUP(VolumeByClient[[#This Row],[Date]],QuarterDates[],3,TRUE)</f>
        <v>Q3 2020</v>
      </c>
      <c r="J631" s="2" t="str">
        <f>VLOOKUP(VolumeByClient[[#This Row],[Date]],QuarterDates[],6,TRUE)</f>
        <v>2020 Q3</v>
      </c>
      <c r="K631" s="2" t="str">
        <f>_xlfn.XLOOKUP(VolumeByClient[[#This Row],[Year and Quarter]],QuarterDates[Year/Quarter],QuarterDates[Quarter2])</f>
        <v>Q3</v>
      </c>
      <c r="L631" s="2">
        <f>_xlfn.XLOOKUP(VolumeByClient[[#This Row],[Year and Quarter]],QuarterDates[Year/Quarter],QuarterDates[Year])</f>
        <v>2020</v>
      </c>
    </row>
    <row r="632" spans="1:12" x14ac:dyDescent="0.15">
      <c r="A632" s="3" t="s">
        <v>40</v>
      </c>
      <c r="B632" s="3">
        <v>44074</v>
      </c>
      <c r="C632" s="5">
        <v>910</v>
      </c>
      <c r="D632" s="2">
        <f t="shared" si="9"/>
        <v>7</v>
      </c>
      <c r="E632" s="2" t="str">
        <f>_xlfn.XLOOKUP(VolumeByClient[[#This Row],[CLID]],GEOByClient[Mid],GEOByClient[GEOID])</f>
        <v>GEO1004</v>
      </c>
      <c r="F632" s="2" t="str">
        <f>INDEX(GEOByClient[GEOID],MATCH(VolumeByClient[[#This Row],[CLID]],GEOByClient[Right],0))</f>
        <v>GEO1004</v>
      </c>
      <c r="G632" s="2" t="str">
        <f>VLOOKUP(VolumeByClient[[#This Row],[Index Match Region ID]],GEONames[GEOID]:GEONames[GEONAME],2,FALSE)</f>
        <v>LATAM</v>
      </c>
      <c r="H632" s="2" t="str">
        <f>"Q"&amp;ROUNDUP(MONTH(VolumeByClient[[#This Row],[Date]])/3,0)&amp;" "&amp;YEAR(VolumeByClient[[#This Row],[Date]])</f>
        <v>Q3 2020</v>
      </c>
      <c r="I632" s="2" t="str">
        <f>VLOOKUP(VolumeByClient[[#This Row],[Date]],QuarterDates[],3,TRUE)</f>
        <v>Q3 2020</v>
      </c>
      <c r="J632" s="2" t="str">
        <f>VLOOKUP(VolumeByClient[[#This Row],[Date]],QuarterDates[],6,TRUE)</f>
        <v>2020 Q3</v>
      </c>
      <c r="K632" s="2" t="str">
        <f>_xlfn.XLOOKUP(VolumeByClient[[#This Row],[Year and Quarter]],QuarterDates[Year/Quarter],QuarterDates[Quarter2])</f>
        <v>Q3</v>
      </c>
      <c r="L632" s="2">
        <f>_xlfn.XLOOKUP(VolumeByClient[[#This Row],[Year and Quarter]],QuarterDates[Year/Quarter],QuarterDates[Year])</f>
        <v>2020</v>
      </c>
    </row>
    <row r="633" spans="1:12" x14ac:dyDescent="0.15">
      <c r="A633" s="3" t="s">
        <v>40</v>
      </c>
      <c r="B633" s="3">
        <v>44104</v>
      </c>
      <c r="C633" s="5">
        <v>910</v>
      </c>
      <c r="D633" s="2">
        <f t="shared" si="9"/>
        <v>7</v>
      </c>
      <c r="E633" s="2" t="str">
        <f>_xlfn.XLOOKUP(VolumeByClient[[#This Row],[CLID]],GEOByClient[Mid],GEOByClient[GEOID])</f>
        <v>GEO1004</v>
      </c>
      <c r="F633" s="2" t="str">
        <f>INDEX(GEOByClient[GEOID],MATCH(VolumeByClient[[#This Row],[CLID]],GEOByClient[Right],0))</f>
        <v>GEO1004</v>
      </c>
      <c r="G633" s="2" t="str">
        <f>VLOOKUP(VolumeByClient[[#This Row],[Index Match Region ID]],GEONames[GEOID]:GEONames[GEONAME],2,FALSE)</f>
        <v>LATAM</v>
      </c>
      <c r="H633" s="2" t="str">
        <f>"Q"&amp;ROUNDUP(MONTH(VolumeByClient[[#This Row],[Date]])/3,0)&amp;" "&amp;YEAR(VolumeByClient[[#This Row],[Date]])</f>
        <v>Q3 2020</v>
      </c>
      <c r="I633" s="2" t="str">
        <f>VLOOKUP(VolumeByClient[[#This Row],[Date]],QuarterDates[],3,TRUE)</f>
        <v>Q3 2020</v>
      </c>
      <c r="J633" s="2" t="str">
        <f>VLOOKUP(VolumeByClient[[#This Row],[Date]],QuarterDates[],6,TRUE)</f>
        <v>2020 Q3</v>
      </c>
      <c r="K633" s="2" t="str">
        <f>_xlfn.XLOOKUP(VolumeByClient[[#This Row],[Year and Quarter]],QuarterDates[Year/Quarter],QuarterDates[Quarter2])</f>
        <v>Q3</v>
      </c>
      <c r="L633" s="2">
        <f>_xlfn.XLOOKUP(VolumeByClient[[#This Row],[Year and Quarter]],QuarterDates[Year/Quarter],QuarterDates[Year])</f>
        <v>2020</v>
      </c>
    </row>
    <row r="634" spans="1:12" x14ac:dyDescent="0.15">
      <c r="A634" s="3" t="s">
        <v>40</v>
      </c>
      <c r="B634" s="3">
        <v>44135</v>
      </c>
      <c r="C634" s="5">
        <v>1060</v>
      </c>
      <c r="D634" s="2">
        <f t="shared" si="9"/>
        <v>7</v>
      </c>
      <c r="E634" s="2" t="str">
        <f>_xlfn.XLOOKUP(VolumeByClient[[#This Row],[CLID]],GEOByClient[Mid],GEOByClient[GEOID])</f>
        <v>GEO1004</v>
      </c>
      <c r="F634" s="2" t="str">
        <f>INDEX(GEOByClient[GEOID],MATCH(VolumeByClient[[#This Row],[CLID]],GEOByClient[Right],0))</f>
        <v>GEO1004</v>
      </c>
      <c r="G634" s="2" t="str">
        <f>VLOOKUP(VolumeByClient[[#This Row],[Index Match Region ID]],GEONames[GEOID]:GEONames[GEONAME],2,FALSE)</f>
        <v>LATAM</v>
      </c>
      <c r="H634" s="2" t="str">
        <f>"Q"&amp;ROUNDUP(MONTH(VolumeByClient[[#This Row],[Date]])/3,0)&amp;" "&amp;YEAR(VolumeByClient[[#This Row],[Date]])</f>
        <v>Q4 2020</v>
      </c>
      <c r="I634" s="2" t="str">
        <f>VLOOKUP(VolumeByClient[[#This Row],[Date]],QuarterDates[],3,TRUE)</f>
        <v>Q4 2020</v>
      </c>
      <c r="J634" s="2" t="str">
        <f>VLOOKUP(VolumeByClient[[#This Row],[Date]],QuarterDates[],6,TRUE)</f>
        <v>2020 Q4</v>
      </c>
      <c r="K634" s="2" t="str">
        <f>_xlfn.XLOOKUP(VolumeByClient[[#This Row],[Year and Quarter]],QuarterDates[Year/Quarter],QuarterDates[Quarter2])</f>
        <v>Q4</v>
      </c>
      <c r="L634" s="2">
        <f>_xlfn.XLOOKUP(VolumeByClient[[#This Row],[Year and Quarter]],QuarterDates[Year/Quarter],QuarterDates[Year])</f>
        <v>2020</v>
      </c>
    </row>
    <row r="635" spans="1:12" x14ac:dyDescent="0.15">
      <c r="A635" s="3" t="s">
        <v>40</v>
      </c>
      <c r="B635" s="3">
        <v>44165</v>
      </c>
      <c r="C635" s="5">
        <v>1205</v>
      </c>
      <c r="D635" s="2">
        <f t="shared" si="9"/>
        <v>7</v>
      </c>
      <c r="E635" s="2" t="str">
        <f>_xlfn.XLOOKUP(VolumeByClient[[#This Row],[CLID]],GEOByClient[Mid],GEOByClient[GEOID])</f>
        <v>GEO1004</v>
      </c>
      <c r="F635" s="2" t="str">
        <f>INDEX(GEOByClient[GEOID],MATCH(VolumeByClient[[#This Row],[CLID]],GEOByClient[Right],0))</f>
        <v>GEO1004</v>
      </c>
      <c r="G635" s="2" t="str">
        <f>VLOOKUP(VolumeByClient[[#This Row],[Index Match Region ID]],GEONames[GEOID]:GEONames[GEONAME],2,FALSE)</f>
        <v>LATAM</v>
      </c>
      <c r="H635" s="2" t="str">
        <f>"Q"&amp;ROUNDUP(MONTH(VolumeByClient[[#This Row],[Date]])/3,0)&amp;" "&amp;YEAR(VolumeByClient[[#This Row],[Date]])</f>
        <v>Q4 2020</v>
      </c>
      <c r="I635" s="2" t="str">
        <f>VLOOKUP(VolumeByClient[[#This Row],[Date]],QuarterDates[],3,TRUE)</f>
        <v>Q4 2020</v>
      </c>
      <c r="J635" s="2" t="str">
        <f>VLOOKUP(VolumeByClient[[#This Row],[Date]],QuarterDates[],6,TRUE)</f>
        <v>2020 Q4</v>
      </c>
      <c r="K635" s="2" t="str">
        <f>_xlfn.XLOOKUP(VolumeByClient[[#This Row],[Year and Quarter]],QuarterDates[Year/Quarter],QuarterDates[Quarter2])</f>
        <v>Q4</v>
      </c>
      <c r="L635" s="2">
        <f>_xlfn.XLOOKUP(VolumeByClient[[#This Row],[Year and Quarter]],QuarterDates[Year/Quarter],QuarterDates[Year])</f>
        <v>2020</v>
      </c>
    </row>
    <row r="636" spans="1:12" x14ac:dyDescent="0.15">
      <c r="A636" s="3" t="s">
        <v>40</v>
      </c>
      <c r="B636" s="3">
        <v>44196</v>
      </c>
      <c r="C636" s="5">
        <v>1211</v>
      </c>
      <c r="D636" s="2">
        <f t="shared" si="9"/>
        <v>7</v>
      </c>
      <c r="E636" s="2" t="str">
        <f>_xlfn.XLOOKUP(VolumeByClient[[#This Row],[CLID]],GEOByClient[Mid],GEOByClient[GEOID])</f>
        <v>GEO1004</v>
      </c>
      <c r="F636" s="2" t="str">
        <f>INDEX(GEOByClient[GEOID],MATCH(VolumeByClient[[#This Row],[CLID]],GEOByClient[Right],0))</f>
        <v>GEO1004</v>
      </c>
      <c r="G636" s="2" t="str">
        <f>VLOOKUP(VolumeByClient[[#This Row],[Index Match Region ID]],GEONames[GEOID]:GEONames[GEONAME],2,FALSE)</f>
        <v>LATAM</v>
      </c>
      <c r="H636" s="2" t="str">
        <f>"Q"&amp;ROUNDUP(MONTH(VolumeByClient[[#This Row],[Date]])/3,0)&amp;" "&amp;YEAR(VolumeByClient[[#This Row],[Date]])</f>
        <v>Q4 2020</v>
      </c>
      <c r="I636" s="2" t="str">
        <f>VLOOKUP(VolumeByClient[[#This Row],[Date]],QuarterDates[],3,TRUE)</f>
        <v>Q4 2020</v>
      </c>
      <c r="J636" s="2" t="str">
        <f>VLOOKUP(VolumeByClient[[#This Row],[Date]],QuarterDates[],6,TRUE)</f>
        <v>2020 Q4</v>
      </c>
      <c r="K636" s="2" t="str">
        <f>_xlfn.XLOOKUP(VolumeByClient[[#This Row],[Year and Quarter]],QuarterDates[Year/Quarter],QuarterDates[Quarter2])</f>
        <v>Q4</v>
      </c>
      <c r="L636" s="2">
        <f>_xlfn.XLOOKUP(VolumeByClient[[#This Row],[Year and Quarter]],QuarterDates[Year/Quarter],QuarterDates[Year])</f>
        <v>2020</v>
      </c>
    </row>
    <row r="637" spans="1:12" x14ac:dyDescent="0.15">
      <c r="A637" s="3" t="s">
        <v>40</v>
      </c>
      <c r="B637" s="3">
        <v>44377</v>
      </c>
      <c r="C637" s="5">
        <v>1193</v>
      </c>
      <c r="D637" s="2">
        <f t="shared" si="9"/>
        <v>7</v>
      </c>
      <c r="E637" s="2" t="str">
        <f>_xlfn.XLOOKUP(VolumeByClient[[#This Row],[CLID]],GEOByClient[Mid],GEOByClient[GEOID])</f>
        <v>GEO1004</v>
      </c>
      <c r="F637" s="2" t="str">
        <f>INDEX(GEOByClient[GEOID],MATCH(VolumeByClient[[#This Row],[CLID]],GEOByClient[Right],0))</f>
        <v>GEO1004</v>
      </c>
      <c r="G637" s="2" t="str">
        <f>VLOOKUP(VolumeByClient[[#This Row],[Index Match Region ID]],GEONames[GEOID]:GEONames[GEONAME],2,FALSE)</f>
        <v>LATAM</v>
      </c>
      <c r="H637" s="2" t="str">
        <f>"Q"&amp;ROUNDUP(MONTH(VolumeByClient[[#This Row],[Date]])/3,0)&amp;" "&amp;YEAR(VolumeByClient[[#This Row],[Date]])</f>
        <v>Q2 2021</v>
      </c>
      <c r="I637" s="2" t="str">
        <f>VLOOKUP(VolumeByClient[[#This Row],[Date]],QuarterDates[],3,TRUE)</f>
        <v>Q2 2021</v>
      </c>
      <c r="J637" s="2" t="str">
        <f>VLOOKUP(VolumeByClient[[#This Row],[Date]],QuarterDates[],6,TRUE)</f>
        <v>2021 Q2</v>
      </c>
      <c r="K637" s="2" t="str">
        <f>_xlfn.XLOOKUP(VolumeByClient[[#This Row],[Year and Quarter]],QuarterDates[Year/Quarter],QuarterDates[Quarter2])</f>
        <v>Q2</v>
      </c>
      <c r="L637" s="2">
        <f>_xlfn.XLOOKUP(VolumeByClient[[#This Row],[Year and Quarter]],QuarterDates[Year/Quarter],QuarterDates[Year])</f>
        <v>2021</v>
      </c>
    </row>
    <row r="638" spans="1:12" x14ac:dyDescent="0.15">
      <c r="A638" s="3" t="s">
        <v>40</v>
      </c>
      <c r="B638" s="3">
        <v>44347</v>
      </c>
      <c r="C638" s="5">
        <v>1694</v>
      </c>
      <c r="D638" s="2">
        <f t="shared" si="9"/>
        <v>7</v>
      </c>
      <c r="E638" s="2" t="str">
        <f>_xlfn.XLOOKUP(VolumeByClient[[#This Row],[CLID]],GEOByClient[Mid],GEOByClient[GEOID])</f>
        <v>GEO1004</v>
      </c>
      <c r="F638" s="2" t="str">
        <f>INDEX(GEOByClient[GEOID],MATCH(VolumeByClient[[#This Row],[CLID]],GEOByClient[Right],0))</f>
        <v>GEO1004</v>
      </c>
      <c r="G638" s="2" t="str">
        <f>VLOOKUP(VolumeByClient[[#This Row],[Index Match Region ID]],GEONames[GEOID]:GEONames[GEONAME],2,FALSE)</f>
        <v>LATAM</v>
      </c>
      <c r="H638" s="2" t="str">
        <f>"Q"&amp;ROUNDUP(MONTH(VolumeByClient[[#This Row],[Date]])/3,0)&amp;" "&amp;YEAR(VolumeByClient[[#This Row],[Date]])</f>
        <v>Q2 2021</v>
      </c>
      <c r="I638" s="2" t="str">
        <f>VLOOKUP(VolumeByClient[[#This Row],[Date]],QuarterDates[],3,TRUE)</f>
        <v>Q2 2021</v>
      </c>
      <c r="J638" s="2" t="str">
        <f>VLOOKUP(VolumeByClient[[#This Row],[Date]],QuarterDates[],6,TRUE)</f>
        <v>2021 Q2</v>
      </c>
      <c r="K638" s="2" t="str">
        <f>_xlfn.XLOOKUP(VolumeByClient[[#This Row],[Year and Quarter]],QuarterDates[Year/Quarter],QuarterDates[Quarter2])</f>
        <v>Q2</v>
      </c>
      <c r="L638" s="2">
        <f>_xlfn.XLOOKUP(VolumeByClient[[#This Row],[Year and Quarter]],QuarterDates[Year/Quarter],QuarterDates[Year])</f>
        <v>2021</v>
      </c>
    </row>
    <row r="639" spans="1:12" x14ac:dyDescent="0.15">
      <c r="A639" s="3" t="s">
        <v>40</v>
      </c>
      <c r="B639" s="3">
        <v>44316</v>
      </c>
      <c r="C639" s="5">
        <v>1791</v>
      </c>
      <c r="D639" s="2">
        <f t="shared" si="9"/>
        <v>7</v>
      </c>
      <c r="E639" s="2" t="str">
        <f>_xlfn.XLOOKUP(VolumeByClient[[#This Row],[CLID]],GEOByClient[Mid],GEOByClient[GEOID])</f>
        <v>GEO1004</v>
      </c>
      <c r="F639" s="2" t="str">
        <f>INDEX(GEOByClient[GEOID],MATCH(VolumeByClient[[#This Row],[CLID]],GEOByClient[Right],0))</f>
        <v>GEO1004</v>
      </c>
      <c r="G639" s="2" t="str">
        <f>VLOOKUP(VolumeByClient[[#This Row],[Index Match Region ID]],GEONames[GEOID]:GEONames[GEONAME],2,FALSE)</f>
        <v>LATAM</v>
      </c>
      <c r="H639" s="2" t="str">
        <f>"Q"&amp;ROUNDUP(MONTH(VolumeByClient[[#This Row],[Date]])/3,0)&amp;" "&amp;YEAR(VolumeByClient[[#This Row],[Date]])</f>
        <v>Q2 2021</v>
      </c>
      <c r="I639" s="2" t="str">
        <f>VLOOKUP(VolumeByClient[[#This Row],[Date]],QuarterDates[],3,TRUE)</f>
        <v>Q2 2021</v>
      </c>
      <c r="J639" s="2" t="str">
        <f>VLOOKUP(VolumeByClient[[#This Row],[Date]],QuarterDates[],6,TRUE)</f>
        <v>2021 Q2</v>
      </c>
      <c r="K639" s="2" t="str">
        <f>_xlfn.XLOOKUP(VolumeByClient[[#This Row],[Year and Quarter]],QuarterDates[Year/Quarter],QuarterDates[Quarter2])</f>
        <v>Q2</v>
      </c>
      <c r="L639" s="2">
        <f>_xlfn.XLOOKUP(VolumeByClient[[#This Row],[Year and Quarter]],QuarterDates[Year/Quarter],QuarterDates[Year])</f>
        <v>2021</v>
      </c>
    </row>
    <row r="640" spans="1:12" x14ac:dyDescent="0.15">
      <c r="A640" s="3" t="s">
        <v>40</v>
      </c>
      <c r="B640" s="3">
        <v>44286</v>
      </c>
      <c r="C640" s="5">
        <v>1568</v>
      </c>
      <c r="D640" s="2">
        <f t="shared" si="9"/>
        <v>7</v>
      </c>
      <c r="E640" s="2" t="str">
        <f>_xlfn.XLOOKUP(VolumeByClient[[#This Row],[CLID]],GEOByClient[Mid],GEOByClient[GEOID])</f>
        <v>GEO1004</v>
      </c>
      <c r="F640" s="2" t="str">
        <f>INDEX(GEOByClient[GEOID],MATCH(VolumeByClient[[#This Row],[CLID]],GEOByClient[Right],0))</f>
        <v>GEO1004</v>
      </c>
      <c r="G640" s="2" t="str">
        <f>VLOOKUP(VolumeByClient[[#This Row],[Index Match Region ID]],GEONames[GEOID]:GEONames[GEONAME],2,FALSE)</f>
        <v>LATAM</v>
      </c>
      <c r="H640" s="2" t="str">
        <f>"Q"&amp;ROUNDUP(MONTH(VolumeByClient[[#This Row],[Date]])/3,0)&amp;" "&amp;YEAR(VolumeByClient[[#This Row],[Date]])</f>
        <v>Q1 2021</v>
      </c>
      <c r="I640" s="2" t="str">
        <f>VLOOKUP(VolumeByClient[[#This Row],[Date]],QuarterDates[],3,TRUE)</f>
        <v>Q1 2021</v>
      </c>
      <c r="J640" s="2" t="str">
        <f>VLOOKUP(VolumeByClient[[#This Row],[Date]],QuarterDates[],6,TRUE)</f>
        <v>2021 Q1</v>
      </c>
      <c r="K640" s="2" t="str">
        <f>_xlfn.XLOOKUP(VolumeByClient[[#This Row],[Year and Quarter]],QuarterDates[Year/Quarter],QuarterDates[Quarter2])</f>
        <v>Q1</v>
      </c>
      <c r="L640" s="2">
        <f>_xlfn.XLOOKUP(VolumeByClient[[#This Row],[Year and Quarter]],QuarterDates[Year/Quarter],QuarterDates[Year])</f>
        <v>2021</v>
      </c>
    </row>
    <row r="641" spans="1:12" x14ac:dyDescent="0.15">
      <c r="A641" s="3" t="s">
        <v>40</v>
      </c>
      <c r="B641" s="3">
        <v>44255</v>
      </c>
      <c r="C641" s="5">
        <v>1399</v>
      </c>
      <c r="D641" s="2">
        <f t="shared" si="9"/>
        <v>7</v>
      </c>
      <c r="E641" s="2" t="str">
        <f>_xlfn.XLOOKUP(VolumeByClient[[#This Row],[CLID]],GEOByClient[Mid],GEOByClient[GEOID])</f>
        <v>GEO1004</v>
      </c>
      <c r="F641" s="2" t="str">
        <f>INDEX(GEOByClient[GEOID],MATCH(VolumeByClient[[#This Row],[CLID]],GEOByClient[Right],0))</f>
        <v>GEO1004</v>
      </c>
      <c r="G641" s="2" t="str">
        <f>VLOOKUP(VolumeByClient[[#This Row],[Index Match Region ID]],GEONames[GEOID]:GEONames[GEONAME],2,FALSE)</f>
        <v>LATAM</v>
      </c>
      <c r="H641" s="2" t="str">
        <f>"Q"&amp;ROUNDUP(MONTH(VolumeByClient[[#This Row],[Date]])/3,0)&amp;" "&amp;YEAR(VolumeByClient[[#This Row],[Date]])</f>
        <v>Q1 2021</v>
      </c>
      <c r="I641" s="2" t="str">
        <f>VLOOKUP(VolumeByClient[[#This Row],[Date]],QuarterDates[],3,TRUE)</f>
        <v>Q1 2021</v>
      </c>
      <c r="J641" s="2" t="str">
        <f>VLOOKUP(VolumeByClient[[#This Row],[Date]],QuarterDates[],6,TRUE)</f>
        <v>2021 Q1</v>
      </c>
      <c r="K641" s="2" t="str">
        <f>_xlfn.XLOOKUP(VolumeByClient[[#This Row],[Year and Quarter]],QuarterDates[Year/Quarter],QuarterDates[Quarter2])</f>
        <v>Q1</v>
      </c>
      <c r="L641" s="2">
        <f>_xlfn.XLOOKUP(VolumeByClient[[#This Row],[Year and Quarter]],QuarterDates[Year/Quarter],QuarterDates[Year])</f>
        <v>2021</v>
      </c>
    </row>
    <row r="642" spans="1:12" x14ac:dyDescent="0.15">
      <c r="A642" s="3" t="s">
        <v>40</v>
      </c>
      <c r="B642" s="3">
        <v>44227</v>
      </c>
      <c r="C642" s="5">
        <v>1255</v>
      </c>
      <c r="D642" s="2">
        <f t="shared" ref="D642:D705" si="10">LEN(A642)</f>
        <v>7</v>
      </c>
      <c r="E642" s="2" t="str">
        <f>_xlfn.XLOOKUP(VolumeByClient[[#This Row],[CLID]],GEOByClient[Mid],GEOByClient[GEOID])</f>
        <v>GEO1004</v>
      </c>
      <c r="F642" s="2" t="str">
        <f>INDEX(GEOByClient[GEOID],MATCH(VolumeByClient[[#This Row],[CLID]],GEOByClient[Right],0))</f>
        <v>GEO1004</v>
      </c>
      <c r="G642" s="2" t="str">
        <f>VLOOKUP(VolumeByClient[[#This Row],[Index Match Region ID]],GEONames[GEOID]:GEONames[GEONAME],2,FALSE)</f>
        <v>LATAM</v>
      </c>
      <c r="H642" s="2" t="str">
        <f>"Q"&amp;ROUNDUP(MONTH(VolumeByClient[[#This Row],[Date]])/3,0)&amp;" "&amp;YEAR(VolumeByClient[[#This Row],[Date]])</f>
        <v>Q1 2021</v>
      </c>
      <c r="I642" s="2" t="str">
        <f>VLOOKUP(VolumeByClient[[#This Row],[Date]],QuarterDates[],3,TRUE)</f>
        <v>Q1 2021</v>
      </c>
      <c r="J642" s="2" t="str">
        <f>VLOOKUP(VolumeByClient[[#This Row],[Date]],QuarterDates[],6,TRUE)</f>
        <v>2021 Q1</v>
      </c>
      <c r="K642" s="2" t="str">
        <f>_xlfn.XLOOKUP(VolumeByClient[[#This Row],[Year and Quarter]],QuarterDates[Year/Quarter],QuarterDates[Quarter2])</f>
        <v>Q1</v>
      </c>
      <c r="L642" s="2">
        <f>_xlfn.XLOOKUP(VolumeByClient[[#This Row],[Year and Quarter]],QuarterDates[Year/Quarter],QuarterDates[Year])</f>
        <v>2021</v>
      </c>
    </row>
    <row r="643" spans="1:12" x14ac:dyDescent="0.15">
      <c r="A643" s="3" t="s">
        <v>2</v>
      </c>
      <c r="B643" s="3">
        <v>43861</v>
      </c>
      <c r="C643" s="5">
        <v>53</v>
      </c>
      <c r="D643" s="2">
        <f t="shared" si="10"/>
        <v>7</v>
      </c>
      <c r="E643" s="2" t="str">
        <f>_xlfn.XLOOKUP(VolumeByClient[[#This Row],[CLID]],GEOByClient[Mid],GEOByClient[GEOID])</f>
        <v>GEO1002</v>
      </c>
      <c r="F643" s="2" t="str">
        <f>INDEX(GEOByClient[GEOID],MATCH(VolumeByClient[[#This Row],[CLID]],GEOByClient[Right],0))</f>
        <v>GEO1002</v>
      </c>
      <c r="G643" s="2" t="str">
        <f>VLOOKUP(VolumeByClient[[#This Row],[Index Match Region ID]],GEONames[GEOID]:GEONames[GEONAME],2,FALSE)</f>
        <v>APAC</v>
      </c>
      <c r="H643" s="2" t="str">
        <f>"Q"&amp;ROUNDUP(MONTH(VolumeByClient[[#This Row],[Date]])/3,0)&amp;" "&amp;YEAR(VolumeByClient[[#This Row],[Date]])</f>
        <v>Q1 2020</v>
      </c>
      <c r="I643" s="2" t="str">
        <f>VLOOKUP(VolumeByClient[[#This Row],[Date]],QuarterDates[],3,TRUE)</f>
        <v>Q1 2020</v>
      </c>
      <c r="J643" s="2" t="str">
        <f>VLOOKUP(VolumeByClient[[#This Row],[Date]],QuarterDates[],6,TRUE)</f>
        <v>2020 Q1</v>
      </c>
      <c r="K643" s="2" t="str">
        <f>_xlfn.XLOOKUP(VolumeByClient[[#This Row],[Year and Quarter]],QuarterDates[Year/Quarter],QuarterDates[Quarter2])</f>
        <v>Q1</v>
      </c>
      <c r="L643" s="2">
        <f>_xlfn.XLOOKUP(VolumeByClient[[#This Row],[Year and Quarter]],QuarterDates[Year/Quarter],QuarterDates[Year])</f>
        <v>2020</v>
      </c>
    </row>
    <row r="644" spans="1:12" x14ac:dyDescent="0.15">
      <c r="A644" s="3" t="s">
        <v>2</v>
      </c>
      <c r="B644" s="3">
        <v>43890</v>
      </c>
      <c r="C644" s="5">
        <v>40</v>
      </c>
      <c r="D644" s="2">
        <f t="shared" si="10"/>
        <v>7</v>
      </c>
      <c r="E644" s="2" t="str">
        <f>_xlfn.XLOOKUP(VolumeByClient[[#This Row],[CLID]],GEOByClient[Mid],GEOByClient[GEOID])</f>
        <v>GEO1002</v>
      </c>
      <c r="F644" s="2" t="str">
        <f>INDEX(GEOByClient[GEOID],MATCH(VolumeByClient[[#This Row],[CLID]],GEOByClient[Right],0))</f>
        <v>GEO1002</v>
      </c>
      <c r="G644" s="2" t="str">
        <f>VLOOKUP(VolumeByClient[[#This Row],[Index Match Region ID]],GEONames[GEOID]:GEONames[GEONAME],2,FALSE)</f>
        <v>APAC</v>
      </c>
      <c r="H644" s="2" t="str">
        <f>"Q"&amp;ROUNDUP(MONTH(VolumeByClient[[#This Row],[Date]])/3,0)&amp;" "&amp;YEAR(VolumeByClient[[#This Row],[Date]])</f>
        <v>Q1 2020</v>
      </c>
      <c r="I644" s="2" t="str">
        <f>VLOOKUP(VolumeByClient[[#This Row],[Date]],QuarterDates[],3,TRUE)</f>
        <v>Q1 2020</v>
      </c>
      <c r="J644" s="2" t="str">
        <f>VLOOKUP(VolumeByClient[[#This Row],[Date]],QuarterDates[],6,TRUE)</f>
        <v>2020 Q1</v>
      </c>
      <c r="K644" s="2" t="str">
        <f>_xlfn.XLOOKUP(VolumeByClient[[#This Row],[Year and Quarter]],QuarterDates[Year/Quarter],QuarterDates[Quarter2])</f>
        <v>Q1</v>
      </c>
      <c r="L644" s="2">
        <f>_xlfn.XLOOKUP(VolumeByClient[[#This Row],[Year and Quarter]],QuarterDates[Year/Quarter],QuarterDates[Year])</f>
        <v>2020</v>
      </c>
    </row>
    <row r="645" spans="1:12" x14ac:dyDescent="0.15">
      <c r="A645" s="3" t="s">
        <v>2</v>
      </c>
      <c r="B645" s="3">
        <v>43921</v>
      </c>
      <c r="C645" s="5">
        <v>65</v>
      </c>
      <c r="D645" s="2">
        <f t="shared" si="10"/>
        <v>7</v>
      </c>
      <c r="E645" s="2" t="str">
        <f>_xlfn.XLOOKUP(VolumeByClient[[#This Row],[CLID]],GEOByClient[Mid],GEOByClient[GEOID])</f>
        <v>GEO1002</v>
      </c>
      <c r="F645" s="2" t="str">
        <f>INDEX(GEOByClient[GEOID],MATCH(VolumeByClient[[#This Row],[CLID]],GEOByClient[Right],0))</f>
        <v>GEO1002</v>
      </c>
      <c r="G645" s="2" t="str">
        <f>VLOOKUP(VolumeByClient[[#This Row],[Index Match Region ID]],GEONames[GEOID]:GEONames[GEONAME],2,FALSE)</f>
        <v>APAC</v>
      </c>
      <c r="H645" s="2" t="str">
        <f>"Q"&amp;ROUNDUP(MONTH(VolumeByClient[[#This Row],[Date]])/3,0)&amp;" "&amp;YEAR(VolumeByClient[[#This Row],[Date]])</f>
        <v>Q1 2020</v>
      </c>
      <c r="I645" s="2" t="str">
        <f>VLOOKUP(VolumeByClient[[#This Row],[Date]],QuarterDates[],3,TRUE)</f>
        <v>Q1 2020</v>
      </c>
      <c r="J645" s="2" t="str">
        <f>VLOOKUP(VolumeByClient[[#This Row],[Date]],QuarterDates[],6,TRUE)</f>
        <v>2020 Q1</v>
      </c>
      <c r="K645" s="2" t="str">
        <f>_xlfn.XLOOKUP(VolumeByClient[[#This Row],[Year and Quarter]],QuarterDates[Year/Quarter],QuarterDates[Quarter2])</f>
        <v>Q1</v>
      </c>
      <c r="L645" s="2">
        <f>_xlfn.XLOOKUP(VolumeByClient[[#This Row],[Year and Quarter]],QuarterDates[Year/Quarter],QuarterDates[Year])</f>
        <v>2020</v>
      </c>
    </row>
    <row r="646" spans="1:12" x14ac:dyDescent="0.15">
      <c r="A646" s="3" t="s">
        <v>2</v>
      </c>
      <c r="B646" s="3">
        <v>43951</v>
      </c>
      <c r="C646" s="5">
        <v>56</v>
      </c>
      <c r="D646" s="2">
        <f t="shared" si="10"/>
        <v>7</v>
      </c>
      <c r="E646" s="2" t="str">
        <f>_xlfn.XLOOKUP(VolumeByClient[[#This Row],[CLID]],GEOByClient[Mid],GEOByClient[GEOID])</f>
        <v>GEO1002</v>
      </c>
      <c r="F646" s="2" t="str">
        <f>INDEX(GEOByClient[GEOID],MATCH(VolumeByClient[[#This Row],[CLID]],GEOByClient[Right],0))</f>
        <v>GEO1002</v>
      </c>
      <c r="G646" s="2" t="str">
        <f>VLOOKUP(VolumeByClient[[#This Row],[Index Match Region ID]],GEONames[GEOID]:GEONames[GEONAME],2,FALSE)</f>
        <v>APAC</v>
      </c>
      <c r="H646" s="2" t="str">
        <f>"Q"&amp;ROUNDUP(MONTH(VolumeByClient[[#This Row],[Date]])/3,0)&amp;" "&amp;YEAR(VolumeByClient[[#This Row],[Date]])</f>
        <v>Q2 2020</v>
      </c>
      <c r="I646" s="2" t="str">
        <f>VLOOKUP(VolumeByClient[[#This Row],[Date]],QuarterDates[],3,TRUE)</f>
        <v>Q2 2020</v>
      </c>
      <c r="J646" s="2" t="str">
        <f>VLOOKUP(VolumeByClient[[#This Row],[Date]],QuarterDates[],6,TRUE)</f>
        <v>2020 Q2</v>
      </c>
      <c r="K646" s="2" t="str">
        <f>_xlfn.XLOOKUP(VolumeByClient[[#This Row],[Year and Quarter]],QuarterDates[Year/Quarter],QuarterDates[Quarter2])</f>
        <v>Q2</v>
      </c>
      <c r="L646" s="2">
        <f>_xlfn.XLOOKUP(VolumeByClient[[#This Row],[Year and Quarter]],QuarterDates[Year/Quarter],QuarterDates[Year])</f>
        <v>2020</v>
      </c>
    </row>
    <row r="647" spans="1:12" x14ac:dyDescent="0.15">
      <c r="A647" s="3" t="s">
        <v>2</v>
      </c>
      <c r="B647" s="3">
        <v>43982</v>
      </c>
      <c r="C647" s="5">
        <v>65</v>
      </c>
      <c r="D647" s="2">
        <f t="shared" si="10"/>
        <v>7</v>
      </c>
      <c r="E647" s="2" t="str">
        <f>_xlfn.XLOOKUP(VolumeByClient[[#This Row],[CLID]],GEOByClient[Mid],GEOByClient[GEOID])</f>
        <v>GEO1002</v>
      </c>
      <c r="F647" s="2" t="str">
        <f>INDEX(GEOByClient[GEOID],MATCH(VolumeByClient[[#This Row],[CLID]],GEOByClient[Right],0))</f>
        <v>GEO1002</v>
      </c>
      <c r="G647" s="2" t="str">
        <f>VLOOKUP(VolumeByClient[[#This Row],[Index Match Region ID]],GEONames[GEOID]:GEONames[GEONAME],2,FALSE)</f>
        <v>APAC</v>
      </c>
      <c r="H647" s="2" t="str">
        <f>"Q"&amp;ROUNDUP(MONTH(VolumeByClient[[#This Row],[Date]])/3,0)&amp;" "&amp;YEAR(VolumeByClient[[#This Row],[Date]])</f>
        <v>Q2 2020</v>
      </c>
      <c r="I647" s="2" t="str">
        <f>VLOOKUP(VolumeByClient[[#This Row],[Date]],QuarterDates[],3,TRUE)</f>
        <v>Q2 2020</v>
      </c>
      <c r="J647" s="2" t="str">
        <f>VLOOKUP(VolumeByClient[[#This Row],[Date]],QuarterDates[],6,TRUE)</f>
        <v>2020 Q2</v>
      </c>
      <c r="K647" s="2" t="str">
        <f>_xlfn.XLOOKUP(VolumeByClient[[#This Row],[Year and Quarter]],QuarterDates[Year/Quarter],QuarterDates[Quarter2])</f>
        <v>Q2</v>
      </c>
      <c r="L647" s="2">
        <f>_xlfn.XLOOKUP(VolumeByClient[[#This Row],[Year and Quarter]],QuarterDates[Year/Quarter],QuarterDates[Year])</f>
        <v>2020</v>
      </c>
    </row>
    <row r="648" spans="1:12" x14ac:dyDescent="0.15">
      <c r="A648" s="3" t="s">
        <v>2</v>
      </c>
      <c r="B648" s="3">
        <v>44012</v>
      </c>
      <c r="C648" s="5">
        <v>34</v>
      </c>
      <c r="D648" s="2">
        <f t="shared" si="10"/>
        <v>7</v>
      </c>
      <c r="E648" s="2" t="str">
        <f>_xlfn.XLOOKUP(VolumeByClient[[#This Row],[CLID]],GEOByClient[Mid],GEOByClient[GEOID])</f>
        <v>GEO1002</v>
      </c>
      <c r="F648" s="2" t="str">
        <f>INDEX(GEOByClient[GEOID],MATCH(VolumeByClient[[#This Row],[CLID]],GEOByClient[Right],0))</f>
        <v>GEO1002</v>
      </c>
      <c r="G648" s="2" t="str">
        <f>VLOOKUP(VolumeByClient[[#This Row],[Index Match Region ID]],GEONames[GEOID]:GEONames[GEONAME],2,FALSE)</f>
        <v>APAC</v>
      </c>
      <c r="H648" s="2" t="str">
        <f>"Q"&amp;ROUNDUP(MONTH(VolumeByClient[[#This Row],[Date]])/3,0)&amp;" "&amp;YEAR(VolumeByClient[[#This Row],[Date]])</f>
        <v>Q2 2020</v>
      </c>
      <c r="I648" s="2" t="str">
        <f>VLOOKUP(VolumeByClient[[#This Row],[Date]],QuarterDates[],3,TRUE)</f>
        <v>Q2 2020</v>
      </c>
      <c r="J648" s="2" t="str">
        <f>VLOOKUP(VolumeByClient[[#This Row],[Date]],QuarterDates[],6,TRUE)</f>
        <v>2020 Q2</v>
      </c>
      <c r="K648" s="2" t="str">
        <f>_xlfn.XLOOKUP(VolumeByClient[[#This Row],[Year and Quarter]],QuarterDates[Year/Quarter],QuarterDates[Quarter2])</f>
        <v>Q2</v>
      </c>
      <c r="L648" s="2">
        <f>_xlfn.XLOOKUP(VolumeByClient[[#This Row],[Year and Quarter]],QuarterDates[Year/Quarter],QuarterDates[Year])</f>
        <v>2020</v>
      </c>
    </row>
    <row r="649" spans="1:12" x14ac:dyDescent="0.15">
      <c r="A649" s="3" t="s">
        <v>2</v>
      </c>
      <c r="B649" s="3">
        <v>44043</v>
      </c>
      <c r="C649" s="5">
        <v>50</v>
      </c>
      <c r="D649" s="2">
        <f t="shared" si="10"/>
        <v>7</v>
      </c>
      <c r="E649" s="2" t="str">
        <f>_xlfn.XLOOKUP(VolumeByClient[[#This Row],[CLID]],GEOByClient[Mid],GEOByClient[GEOID])</f>
        <v>GEO1002</v>
      </c>
      <c r="F649" s="2" t="str">
        <f>INDEX(GEOByClient[GEOID],MATCH(VolumeByClient[[#This Row],[CLID]],GEOByClient[Right],0))</f>
        <v>GEO1002</v>
      </c>
      <c r="G649" s="2" t="str">
        <f>VLOOKUP(VolumeByClient[[#This Row],[Index Match Region ID]],GEONames[GEOID]:GEONames[GEONAME],2,FALSE)</f>
        <v>APAC</v>
      </c>
      <c r="H649" s="2" t="str">
        <f>"Q"&amp;ROUNDUP(MONTH(VolumeByClient[[#This Row],[Date]])/3,0)&amp;" "&amp;YEAR(VolumeByClient[[#This Row],[Date]])</f>
        <v>Q3 2020</v>
      </c>
      <c r="I649" s="2" t="str">
        <f>VLOOKUP(VolumeByClient[[#This Row],[Date]],QuarterDates[],3,TRUE)</f>
        <v>Q3 2020</v>
      </c>
      <c r="J649" s="2" t="str">
        <f>VLOOKUP(VolumeByClient[[#This Row],[Date]],QuarterDates[],6,TRUE)</f>
        <v>2020 Q3</v>
      </c>
      <c r="K649" s="2" t="str">
        <f>_xlfn.XLOOKUP(VolumeByClient[[#This Row],[Year and Quarter]],QuarterDates[Year/Quarter],QuarterDates[Quarter2])</f>
        <v>Q3</v>
      </c>
      <c r="L649" s="2">
        <f>_xlfn.XLOOKUP(VolumeByClient[[#This Row],[Year and Quarter]],QuarterDates[Year/Quarter],QuarterDates[Year])</f>
        <v>2020</v>
      </c>
    </row>
    <row r="650" spans="1:12" x14ac:dyDescent="0.15">
      <c r="A650" s="3" t="s">
        <v>2</v>
      </c>
      <c r="B650" s="3">
        <v>44074</v>
      </c>
      <c r="C650" s="5">
        <v>26</v>
      </c>
      <c r="D650" s="2">
        <f t="shared" si="10"/>
        <v>7</v>
      </c>
      <c r="E650" s="2" t="str">
        <f>_xlfn.XLOOKUP(VolumeByClient[[#This Row],[CLID]],GEOByClient[Mid],GEOByClient[GEOID])</f>
        <v>GEO1002</v>
      </c>
      <c r="F650" s="2" t="str">
        <f>INDEX(GEOByClient[GEOID],MATCH(VolumeByClient[[#This Row],[CLID]],GEOByClient[Right],0))</f>
        <v>GEO1002</v>
      </c>
      <c r="G650" s="2" t="str">
        <f>VLOOKUP(VolumeByClient[[#This Row],[Index Match Region ID]],GEONames[GEOID]:GEONames[GEONAME],2,FALSE)</f>
        <v>APAC</v>
      </c>
      <c r="H650" s="2" t="str">
        <f>"Q"&amp;ROUNDUP(MONTH(VolumeByClient[[#This Row],[Date]])/3,0)&amp;" "&amp;YEAR(VolumeByClient[[#This Row],[Date]])</f>
        <v>Q3 2020</v>
      </c>
      <c r="I650" s="2" t="str">
        <f>VLOOKUP(VolumeByClient[[#This Row],[Date]],QuarterDates[],3,TRUE)</f>
        <v>Q3 2020</v>
      </c>
      <c r="J650" s="2" t="str">
        <f>VLOOKUP(VolumeByClient[[#This Row],[Date]],QuarterDates[],6,TRUE)</f>
        <v>2020 Q3</v>
      </c>
      <c r="K650" s="2" t="str">
        <f>_xlfn.XLOOKUP(VolumeByClient[[#This Row],[Year and Quarter]],QuarterDates[Year/Quarter],QuarterDates[Quarter2])</f>
        <v>Q3</v>
      </c>
      <c r="L650" s="2">
        <f>_xlfn.XLOOKUP(VolumeByClient[[#This Row],[Year and Quarter]],QuarterDates[Year/Quarter],QuarterDates[Year])</f>
        <v>2020</v>
      </c>
    </row>
    <row r="651" spans="1:12" x14ac:dyDescent="0.15">
      <c r="A651" s="3" t="s">
        <v>2</v>
      </c>
      <c r="B651" s="3">
        <v>44104</v>
      </c>
      <c r="C651" s="5">
        <v>43</v>
      </c>
      <c r="D651" s="2">
        <f t="shared" si="10"/>
        <v>7</v>
      </c>
      <c r="E651" s="2" t="str">
        <f>_xlfn.XLOOKUP(VolumeByClient[[#This Row],[CLID]],GEOByClient[Mid],GEOByClient[GEOID])</f>
        <v>GEO1002</v>
      </c>
      <c r="F651" s="2" t="str">
        <f>INDEX(GEOByClient[GEOID],MATCH(VolumeByClient[[#This Row],[CLID]],GEOByClient[Right],0))</f>
        <v>GEO1002</v>
      </c>
      <c r="G651" s="2" t="str">
        <f>VLOOKUP(VolumeByClient[[#This Row],[Index Match Region ID]],GEONames[GEOID]:GEONames[GEONAME],2,FALSE)</f>
        <v>APAC</v>
      </c>
      <c r="H651" s="2" t="str">
        <f>"Q"&amp;ROUNDUP(MONTH(VolumeByClient[[#This Row],[Date]])/3,0)&amp;" "&amp;YEAR(VolumeByClient[[#This Row],[Date]])</f>
        <v>Q3 2020</v>
      </c>
      <c r="I651" s="2" t="str">
        <f>VLOOKUP(VolumeByClient[[#This Row],[Date]],QuarterDates[],3,TRUE)</f>
        <v>Q3 2020</v>
      </c>
      <c r="J651" s="2" t="str">
        <f>VLOOKUP(VolumeByClient[[#This Row],[Date]],QuarterDates[],6,TRUE)</f>
        <v>2020 Q3</v>
      </c>
      <c r="K651" s="2" t="str">
        <f>_xlfn.XLOOKUP(VolumeByClient[[#This Row],[Year and Quarter]],QuarterDates[Year/Quarter],QuarterDates[Quarter2])</f>
        <v>Q3</v>
      </c>
      <c r="L651" s="2">
        <f>_xlfn.XLOOKUP(VolumeByClient[[#This Row],[Year and Quarter]],QuarterDates[Year/Quarter],QuarterDates[Year])</f>
        <v>2020</v>
      </c>
    </row>
    <row r="652" spans="1:12" x14ac:dyDescent="0.15">
      <c r="A652" s="3" t="s">
        <v>2</v>
      </c>
      <c r="B652" s="3">
        <v>44135</v>
      </c>
      <c r="C652" s="5">
        <v>32</v>
      </c>
      <c r="D652" s="2">
        <f t="shared" si="10"/>
        <v>7</v>
      </c>
      <c r="E652" s="2" t="str">
        <f>_xlfn.XLOOKUP(VolumeByClient[[#This Row],[CLID]],GEOByClient[Mid],GEOByClient[GEOID])</f>
        <v>GEO1002</v>
      </c>
      <c r="F652" s="2" t="str">
        <f>INDEX(GEOByClient[GEOID],MATCH(VolumeByClient[[#This Row],[CLID]],GEOByClient[Right],0))</f>
        <v>GEO1002</v>
      </c>
      <c r="G652" s="2" t="str">
        <f>VLOOKUP(VolumeByClient[[#This Row],[Index Match Region ID]],GEONames[GEOID]:GEONames[GEONAME],2,FALSE)</f>
        <v>APAC</v>
      </c>
      <c r="H652" s="2" t="str">
        <f>"Q"&amp;ROUNDUP(MONTH(VolumeByClient[[#This Row],[Date]])/3,0)&amp;" "&amp;YEAR(VolumeByClient[[#This Row],[Date]])</f>
        <v>Q4 2020</v>
      </c>
      <c r="I652" s="2" t="str">
        <f>VLOOKUP(VolumeByClient[[#This Row],[Date]],QuarterDates[],3,TRUE)</f>
        <v>Q4 2020</v>
      </c>
      <c r="J652" s="2" t="str">
        <f>VLOOKUP(VolumeByClient[[#This Row],[Date]],QuarterDates[],6,TRUE)</f>
        <v>2020 Q4</v>
      </c>
      <c r="K652" s="2" t="str">
        <f>_xlfn.XLOOKUP(VolumeByClient[[#This Row],[Year and Quarter]],QuarterDates[Year/Quarter],QuarterDates[Quarter2])</f>
        <v>Q4</v>
      </c>
      <c r="L652" s="2">
        <f>_xlfn.XLOOKUP(VolumeByClient[[#This Row],[Year and Quarter]],QuarterDates[Year/Quarter],QuarterDates[Year])</f>
        <v>2020</v>
      </c>
    </row>
    <row r="653" spans="1:12" x14ac:dyDescent="0.15">
      <c r="A653" s="3" t="s">
        <v>2</v>
      </c>
      <c r="B653" s="3">
        <v>44165</v>
      </c>
      <c r="C653" s="5">
        <v>54</v>
      </c>
      <c r="D653" s="2">
        <f t="shared" si="10"/>
        <v>7</v>
      </c>
      <c r="E653" s="2" t="str">
        <f>_xlfn.XLOOKUP(VolumeByClient[[#This Row],[CLID]],GEOByClient[Mid],GEOByClient[GEOID])</f>
        <v>GEO1002</v>
      </c>
      <c r="F653" s="2" t="str">
        <f>INDEX(GEOByClient[GEOID],MATCH(VolumeByClient[[#This Row],[CLID]],GEOByClient[Right],0))</f>
        <v>GEO1002</v>
      </c>
      <c r="G653" s="2" t="str">
        <f>VLOOKUP(VolumeByClient[[#This Row],[Index Match Region ID]],GEONames[GEOID]:GEONames[GEONAME],2,FALSE)</f>
        <v>APAC</v>
      </c>
      <c r="H653" s="2" t="str">
        <f>"Q"&amp;ROUNDUP(MONTH(VolumeByClient[[#This Row],[Date]])/3,0)&amp;" "&amp;YEAR(VolumeByClient[[#This Row],[Date]])</f>
        <v>Q4 2020</v>
      </c>
      <c r="I653" s="2" t="str">
        <f>VLOOKUP(VolumeByClient[[#This Row],[Date]],QuarterDates[],3,TRUE)</f>
        <v>Q4 2020</v>
      </c>
      <c r="J653" s="2" t="str">
        <f>VLOOKUP(VolumeByClient[[#This Row],[Date]],QuarterDates[],6,TRUE)</f>
        <v>2020 Q4</v>
      </c>
      <c r="K653" s="2" t="str">
        <f>_xlfn.XLOOKUP(VolumeByClient[[#This Row],[Year and Quarter]],QuarterDates[Year/Quarter],QuarterDates[Quarter2])</f>
        <v>Q4</v>
      </c>
      <c r="L653" s="2">
        <f>_xlfn.XLOOKUP(VolumeByClient[[#This Row],[Year and Quarter]],QuarterDates[Year/Quarter],QuarterDates[Year])</f>
        <v>2020</v>
      </c>
    </row>
    <row r="654" spans="1:12" x14ac:dyDescent="0.15">
      <c r="A654" s="3" t="s">
        <v>2</v>
      </c>
      <c r="B654" s="3">
        <v>44196</v>
      </c>
      <c r="C654" s="5">
        <v>38</v>
      </c>
      <c r="D654" s="2">
        <f t="shared" si="10"/>
        <v>7</v>
      </c>
      <c r="E654" s="2" t="str">
        <f>_xlfn.XLOOKUP(VolumeByClient[[#This Row],[CLID]],GEOByClient[Mid],GEOByClient[GEOID])</f>
        <v>GEO1002</v>
      </c>
      <c r="F654" s="2" t="str">
        <f>INDEX(GEOByClient[GEOID],MATCH(VolumeByClient[[#This Row],[CLID]],GEOByClient[Right],0))</f>
        <v>GEO1002</v>
      </c>
      <c r="G654" s="2" t="str">
        <f>VLOOKUP(VolumeByClient[[#This Row],[Index Match Region ID]],GEONames[GEOID]:GEONames[GEONAME],2,FALSE)</f>
        <v>APAC</v>
      </c>
      <c r="H654" s="2" t="str">
        <f>"Q"&amp;ROUNDUP(MONTH(VolumeByClient[[#This Row],[Date]])/3,0)&amp;" "&amp;YEAR(VolumeByClient[[#This Row],[Date]])</f>
        <v>Q4 2020</v>
      </c>
      <c r="I654" s="2" t="str">
        <f>VLOOKUP(VolumeByClient[[#This Row],[Date]],QuarterDates[],3,TRUE)</f>
        <v>Q4 2020</v>
      </c>
      <c r="J654" s="2" t="str">
        <f>VLOOKUP(VolumeByClient[[#This Row],[Date]],QuarterDates[],6,TRUE)</f>
        <v>2020 Q4</v>
      </c>
      <c r="K654" s="2" t="str">
        <f>_xlfn.XLOOKUP(VolumeByClient[[#This Row],[Year and Quarter]],QuarterDates[Year/Quarter],QuarterDates[Quarter2])</f>
        <v>Q4</v>
      </c>
      <c r="L654" s="2">
        <f>_xlfn.XLOOKUP(VolumeByClient[[#This Row],[Year and Quarter]],QuarterDates[Year/Quarter],QuarterDates[Year])</f>
        <v>2020</v>
      </c>
    </row>
    <row r="655" spans="1:12" x14ac:dyDescent="0.15">
      <c r="A655" s="3" t="s">
        <v>2</v>
      </c>
      <c r="B655" s="3">
        <v>44377</v>
      </c>
      <c r="C655" s="5">
        <v>38</v>
      </c>
      <c r="D655" s="2">
        <f t="shared" si="10"/>
        <v>7</v>
      </c>
      <c r="E655" s="2" t="str">
        <f>_xlfn.XLOOKUP(VolumeByClient[[#This Row],[CLID]],GEOByClient[Mid],GEOByClient[GEOID])</f>
        <v>GEO1002</v>
      </c>
      <c r="F655" s="2" t="str">
        <f>INDEX(GEOByClient[GEOID],MATCH(VolumeByClient[[#This Row],[CLID]],GEOByClient[Right],0))</f>
        <v>GEO1002</v>
      </c>
      <c r="G655" s="2" t="str">
        <f>VLOOKUP(VolumeByClient[[#This Row],[Index Match Region ID]],GEONames[GEOID]:GEONames[GEONAME],2,FALSE)</f>
        <v>APAC</v>
      </c>
      <c r="H655" s="2" t="str">
        <f>"Q"&amp;ROUNDUP(MONTH(VolumeByClient[[#This Row],[Date]])/3,0)&amp;" "&amp;YEAR(VolumeByClient[[#This Row],[Date]])</f>
        <v>Q2 2021</v>
      </c>
      <c r="I655" s="2" t="str">
        <f>VLOOKUP(VolumeByClient[[#This Row],[Date]],QuarterDates[],3,TRUE)</f>
        <v>Q2 2021</v>
      </c>
      <c r="J655" s="2" t="str">
        <f>VLOOKUP(VolumeByClient[[#This Row],[Date]],QuarterDates[],6,TRUE)</f>
        <v>2021 Q2</v>
      </c>
      <c r="K655" s="2" t="str">
        <f>_xlfn.XLOOKUP(VolumeByClient[[#This Row],[Year and Quarter]],QuarterDates[Year/Quarter],QuarterDates[Quarter2])</f>
        <v>Q2</v>
      </c>
      <c r="L655" s="2">
        <f>_xlfn.XLOOKUP(VolumeByClient[[#This Row],[Year and Quarter]],QuarterDates[Year/Quarter],QuarterDates[Year])</f>
        <v>2021</v>
      </c>
    </row>
    <row r="656" spans="1:12" x14ac:dyDescent="0.15">
      <c r="A656" s="3" t="s">
        <v>2</v>
      </c>
      <c r="B656" s="3">
        <v>44347</v>
      </c>
      <c r="C656" s="5">
        <v>71</v>
      </c>
      <c r="D656" s="2">
        <f t="shared" si="10"/>
        <v>7</v>
      </c>
      <c r="E656" s="2" t="str">
        <f>_xlfn.XLOOKUP(VolumeByClient[[#This Row],[CLID]],GEOByClient[Mid],GEOByClient[GEOID])</f>
        <v>GEO1002</v>
      </c>
      <c r="F656" s="2" t="str">
        <f>INDEX(GEOByClient[GEOID],MATCH(VolumeByClient[[#This Row],[CLID]],GEOByClient[Right],0))</f>
        <v>GEO1002</v>
      </c>
      <c r="G656" s="2" t="str">
        <f>VLOOKUP(VolumeByClient[[#This Row],[Index Match Region ID]],GEONames[GEOID]:GEONames[GEONAME],2,FALSE)</f>
        <v>APAC</v>
      </c>
      <c r="H656" s="2" t="str">
        <f>"Q"&amp;ROUNDUP(MONTH(VolumeByClient[[#This Row],[Date]])/3,0)&amp;" "&amp;YEAR(VolumeByClient[[#This Row],[Date]])</f>
        <v>Q2 2021</v>
      </c>
      <c r="I656" s="2" t="str">
        <f>VLOOKUP(VolumeByClient[[#This Row],[Date]],QuarterDates[],3,TRUE)</f>
        <v>Q2 2021</v>
      </c>
      <c r="J656" s="2" t="str">
        <f>VLOOKUP(VolumeByClient[[#This Row],[Date]],QuarterDates[],6,TRUE)</f>
        <v>2021 Q2</v>
      </c>
      <c r="K656" s="2" t="str">
        <f>_xlfn.XLOOKUP(VolumeByClient[[#This Row],[Year and Quarter]],QuarterDates[Year/Quarter],QuarterDates[Quarter2])</f>
        <v>Q2</v>
      </c>
      <c r="L656" s="2">
        <f>_xlfn.XLOOKUP(VolumeByClient[[#This Row],[Year and Quarter]],QuarterDates[Year/Quarter],QuarterDates[Year])</f>
        <v>2021</v>
      </c>
    </row>
    <row r="657" spans="1:12" x14ac:dyDescent="0.15">
      <c r="A657" s="3" t="s">
        <v>2</v>
      </c>
      <c r="B657" s="3">
        <v>44316</v>
      </c>
      <c r="C657" s="5">
        <v>60</v>
      </c>
      <c r="D657" s="2">
        <f t="shared" si="10"/>
        <v>7</v>
      </c>
      <c r="E657" s="2" t="str">
        <f>_xlfn.XLOOKUP(VolumeByClient[[#This Row],[CLID]],GEOByClient[Mid],GEOByClient[GEOID])</f>
        <v>GEO1002</v>
      </c>
      <c r="F657" s="2" t="str">
        <f>INDEX(GEOByClient[GEOID],MATCH(VolumeByClient[[#This Row],[CLID]],GEOByClient[Right],0))</f>
        <v>GEO1002</v>
      </c>
      <c r="G657" s="2" t="str">
        <f>VLOOKUP(VolumeByClient[[#This Row],[Index Match Region ID]],GEONames[GEOID]:GEONames[GEONAME],2,FALSE)</f>
        <v>APAC</v>
      </c>
      <c r="H657" s="2" t="str">
        <f>"Q"&amp;ROUNDUP(MONTH(VolumeByClient[[#This Row],[Date]])/3,0)&amp;" "&amp;YEAR(VolumeByClient[[#This Row],[Date]])</f>
        <v>Q2 2021</v>
      </c>
      <c r="I657" s="2" t="str">
        <f>VLOOKUP(VolumeByClient[[#This Row],[Date]],QuarterDates[],3,TRUE)</f>
        <v>Q2 2021</v>
      </c>
      <c r="J657" s="2" t="str">
        <f>VLOOKUP(VolumeByClient[[#This Row],[Date]],QuarterDates[],6,TRUE)</f>
        <v>2021 Q2</v>
      </c>
      <c r="K657" s="2" t="str">
        <f>_xlfn.XLOOKUP(VolumeByClient[[#This Row],[Year and Quarter]],QuarterDates[Year/Quarter],QuarterDates[Quarter2])</f>
        <v>Q2</v>
      </c>
      <c r="L657" s="2">
        <f>_xlfn.XLOOKUP(VolumeByClient[[#This Row],[Year and Quarter]],QuarterDates[Year/Quarter],QuarterDates[Year])</f>
        <v>2021</v>
      </c>
    </row>
    <row r="658" spans="1:12" x14ac:dyDescent="0.15">
      <c r="A658" s="3" t="s">
        <v>2</v>
      </c>
      <c r="B658" s="3">
        <v>44286</v>
      </c>
      <c r="C658" s="5">
        <v>65</v>
      </c>
      <c r="D658" s="2">
        <f t="shared" si="10"/>
        <v>7</v>
      </c>
      <c r="E658" s="2" t="str">
        <f>_xlfn.XLOOKUP(VolumeByClient[[#This Row],[CLID]],GEOByClient[Mid],GEOByClient[GEOID])</f>
        <v>GEO1002</v>
      </c>
      <c r="F658" s="2" t="str">
        <f>INDEX(GEOByClient[GEOID],MATCH(VolumeByClient[[#This Row],[CLID]],GEOByClient[Right],0))</f>
        <v>GEO1002</v>
      </c>
      <c r="G658" s="2" t="str">
        <f>VLOOKUP(VolumeByClient[[#This Row],[Index Match Region ID]],GEONames[GEOID]:GEONames[GEONAME],2,FALSE)</f>
        <v>APAC</v>
      </c>
      <c r="H658" s="2" t="str">
        <f>"Q"&amp;ROUNDUP(MONTH(VolumeByClient[[#This Row],[Date]])/3,0)&amp;" "&amp;YEAR(VolumeByClient[[#This Row],[Date]])</f>
        <v>Q1 2021</v>
      </c>
      <c r="I658" s="2" t="str">
        <f>VLOOKUP(VolumeByClient[[#This Row],[Date]],QuarterDates[],3,TRUE)</f>
        <v>Q1 2021</v>
      </c>
      <c r="J658" s="2" t="str">
        <f>VLOOKUP(VolumeByClient[[#This Row],[Date]],QuarterDates[],6,TRUE)</f>
        <v>2021 Q1</v>
      </c>
      <c r="K658" s="2" t="str">
        <f>_xlfn.XLOOKUP(VolumeByClient[[#This Row],[Year and Quarter]],QuarterDates[Year/Quarter],QuarterDates[Quarter2])</f>
        <v>Q1</v>
      </c>
      <c r="L658" s="2">
        <f>_xlfn.XLOOKUP(VolumeByClient[[#This Row],[Year and Quarter]],QuarterDates[Year/Quarter],QuarterDates[Year])</f>
        <v>2021</v>
      </c>
    </row>
    <row r="659" spans="1:12" x14ac:dyDescent="0.15">
      <c r="A659" s="3" t="s">
        <v>2</v>
      </c>
      <c r="B659" s="3">
        <v>44255</v>
      </c>
      <c r="C659" s="5">
        <v>45</v>
      </c>
      <c r="D659" s="2">
        <f t="shared" si="10"/>
        <v>7</v>
      </c>
      <c r="E659" s="2" t="str">
        <f>_xlfn.XLOOKUP(VolumeByClient[[#This Row],[CLID]],GEOByClient[Mid],GEOByClient[GEOID])</f>
        <v>GEO1002</v>
      </c>
      <c r="F659" s="2" t="str">
        <f>INDEX(GEOByClient[GEOID],MATCH(VolumeByClient[[#This Row],[CLID]],GEOByClient[Right],0))</f>
        <v>GEO1002</v>
      </c>
      <c r="G659" s="2" t="str">
        <f>VLOOKUP(VolumeByClient[[#This Row],[Index Match Region ID]],GEONames[GEOID]:GEONames[GEONAME],2,FALSE)</f>
        <v>APAC</v>
      </c>
      <c r="H659" s="2" t="str">
        <f>"Q"&amp;ROUNDUP(MONTH(VolumeByClient[[#This Row],[Date]])/3,0)&amp;" "&amp;YEAR(VolumeByClient[[#This Row],[Date]])</f>
        <v>Q1 2021</v>
      </c>
      <c r="I659" s="2" t="str">
        <f>VLOOKUP(VolumeByClient[[#This Row],[Date]],QuarterDates[],3,TRUE)</f>
        <v>Q1 2021</v>
      </c>
      <c r="J659" s="2" t="str">
        <f>VLOOKUP(VolumeByClient[[#This Row],[Date]],QuarterDates[],6,TRUE)</f>
        <v>2021 Q1</v>
      </c>
      <c r="K659" s="2" t="str">
        <f>_xlfn.XLOOKUP(VolumeByClient[[#This Row],[Year and Quarter]],QuarterDates[Year/Quarter],QuarterDates[Quarter2])</f>
        <v>Q1</v>
      </c>
      <c r="L659" s="2">
        <f>_xlfn.XLOOKUP(VolumeByClient[[#This Row],[Year and Quarter]],QuarterDates[Year/Quarter],QuarterDates[Year])</f>
        <v>2021</v>
      </c>
    </row>
    <row r="660" spans="1:12" x14ac:dyDescent="0.15">
      <c r="A660" s="3" t="s">
        <v>2</v>
      </c>
      <c r="B660" s="3">
        <v>44227</v>
      </c>
      <c r="C660" s="5">
        <v>56</v>
      </c>
      <c r="D660" s="2">
        <f t="shared" si="10"/>
        <v>7</v>
      </c>
      <c r="E660" s="2" t="str">
        <f>_xlfn.XLOOKUP(VolumeByClient[[#This Row],[CLID]],GEOByClient[Mid],GEOByClient[GEOID])</f>
        <v>GEO1002</v>
      </c>
      <c r="F660" s="2" t="str">
        <f>INDEX(GEOByClient[GEOID],MATCH(VolumeByClient[[#This Row],[CLID]],GEOByClient[Right],0))</f>
        <v>GEO1002</v>
      </c>
      <c r="G660" s="2" t="str">
        <f>VLOOKUP(VolumeByClient[[#This Row],[Index Match Region ID]],GEONames[GEOID]:GEONames[GEONAME],2,FALSE)</f>
        <v>APAC</v>
      </c>
      <c r="H660" s="2" t="str">
        <f>"Q"&amp;ROUNDUP(MONTH(VolumeByClient[[#This Row],[Date]])/3,0)&amp;" "&amp;YEAR(VolumeByClient[[#This Row],[Date]])</f>
        <v>Q1 2021</v>
      </c>
      <c r="I660" s="2" t="str">
        <f>VLOOKUP(VolumeByClient[[#This Row],[Date]],QuarterDates[],3,TRUE)</f>
        <v>Q1 2021</v>
      </c>
      <c r="J660" s="2" t="str">
        <f>VLOOKUP(VolumeByClient[[#This Row],[Date]],QuarterDates[],6,TRUE)</f>
        <v>2021 Q1</v>
      </c>
      <c r="K660" s="2" t="str">
        <f>_xlfn.XLOOKUP(VolumeByClient[[#This Row],[Year and Quarter]],QuarterDates[Year/Quarter],QuarterDates[Quarter2])</f>
        <v>Q1</v>
      </c>
      <c r="L660" s="2">
        <f>_xlfn.XLOOKUP(VolumeByClient[[#This Row],[Year and Quarter]],QuarterDates[Year/Quarter],QuarterDates[Year])</f>
        <v>2021</v>
      </c>
    </row>
    <row r="661" spans="1:12" x14ac:dyDescent="0.15">
      <c r="A661" s="3" t="s">
        <v>45</v>
      </c>
      <c r="B661" s="3">
        <v>43861</v>
      </c>
      <c r="C661" s="5">
        <v>1283</v>
      </c>
      <c r="D661" s="2">
        <f t="shared" si="10"/>
        <v>7</v>
      </c>
      <c r="E661" s="2" t="str">
        <f>_xlfn.XLOOKUP(VolumeByClient[[#This Row],[CLID]],GEOByClient[Mid],GEOByClient[GEOID])</f>
        <v>GEO1001</v>
      </c>
      <c r="F661" s="2" t="str">
        <f>INDEX(GEOByClient[GEOID],MATCH(VolumeByClient[[#This Row],[CLID]],GEOByClient[Right],0))</f>
        <v>GEO1001</v>
      </c>
      <c r="G661" s="2" t="str">
        <f>VLOOKUP(VolumeByClient[[#This Row],[Index Match Region ID]],GEONames[GEOID]:GEONames[GEONAME],2,FALSE)</f>
        <v>NAM</v>
      </c>
      <c r="H661" s="2" t="str">
        <f>"Q"&amp;ROUNDUP(MONTH(VolumeByClient[[#This Row],[Date]])/3,0)&amp;" "&amp;YEAR(VolumeByClient[[#This Row],[Date]])</f>
        <v>Q1 2020</v>
      </c>
      <c r="I661" s="2" t="str">
        <f>VLOOKUP(VolumeByClient[[#This Row],[Date]],QuarterDates[],3,TRUE)</f>
        <v>Q1 2020</v>
      </c>
      <c r="J661" s="2" t="str">
        <f>VLOOKUP(VolumeByClient[[#This Row],[Date]],QuarterDates[],6,TRUE)</f>
        <v>2020 Q1</v>
      </c>
      <c r="K661" s="2" t="str">
        <f>_xlfn.XLOOKUP(VolumeByClient[[#This Row],[Year and Quarter]],QuarterDates[Year/Quarter],QuarterDates[Quarter2])</f>
        <v>Q1</v>
      </c>
      <c r="L661" s="2">
        <f>_xlfn.XLOOKUP(VolumeByClient[[#This Row],[Year and Quarter]],QuarterDates[Year/Quarter],QuarterDates[Year])</f>
        <v>2020</v>
      </c>
    </row>
    <row r="662" spans="1:12" x14ac:dyDescent="0.15">
      <c r="A662" s="3" t="s">
        <v>45</v>
      </c>
      <c r="B662" s="3">
        <v>43890</v>
      </c>
      <c r="C662" s="5">
        <v>1622</v>
      </c>
      <c r="D662" s="2">
        <f t="shared" si="10"/>
        <v>7</v>
      </c>
      <c r="E662" s="2" t="str">
        <f>_xlfn.XLOOKUP(VolumeByClient[[#This Row],[CLID]],GEOByClient[Mid],GEOByClient[GEOID])</f>
        <v>GEO1001</v>
      </c>
      <c r="F662" s="2" t="str">
        <f>INDEX(GEOByClient[GEOID],MATCH(VolumeByClient[[#This Row],[CLID]],GEOByClient[Right],0))</f>
        <v>GEO1001</v>
      </c>
      <c r="G662" s="2" t="str">
        <f>VLOOKUP(VolumeByClient[[#This Row],[Index Match Region ID]],GEONames[GEOID]:GEONames[GEONAME],2,FALSE)</f>
        <v>NAM</v>
      </c>
      <c r="H662" s="2" t="str">
        <f>"Q"&amp;ROUNDUP(MONTH(VolumeByClient[[#This Row],[Date]])/3,0)&amp;" "&amp;YEAR(VolumeByClient[[#This Row],[Date]])</f>
        <v>Q1 2020</v>
      </c>
      <c r="I662" s="2" t="str">
        <f>VLOOKUP(VolumeByClient[[#This Row],[Date]],QuarterDates[],3,TRUE)</f>
        <v>Q1 2020</v>
      </c>
      <c r="J662" s="2" t="str">
        <f>VLOOKUP(VolumeByClient[[#This Row],[Date]],QuarterDates[],6,TRUE)</f>
        <v>2020 Q1</v>
      </c>
      <c r="K662" s="2" t="str">
        <f>_xlfn.XLOOKUP(VolumeByClient[[#This Row],[Year and Quarter]],QuarterDates[Year/Quarter],QuarterDates[Quarter2])</f>
        <v>Q1</v>
      </c>
      <c r="L662" s="2">
        <f>_xlfn.XLOOKUP(VolumeByClient[[#This Row],[Year and Quarter]],QuarterDates[Year/Quarter],QuarterDates[Year])</f>
        <v>2020</v>
      </c>
    </row>
    <row r="663" spans="1:12" x14ac:dyDescent="0.15">
      <c r="A663" s="3" t="s">
        <v>45</v>
      </c>
      <c r="B663" s="3">
        <v>43921</v>
      </c>
      <c r="C663" s="5">
        <v>1628</v>
      </c>
      <c r="D663" s="2">
        <f t="shared" si="10"/>
        <v>7</v>
      </c>
      <c r="E663" s="2" t="str">
        <f>_xlfn.XLOOKUP(VolumeByClient[[#This Row],[CLID]],GEOByClient[Mid],GEOByClient[GEOID])</f>
        <v>GEO1001</v>
      </c>
      <c r="F663" s="2" t="str">
        <f>INDEX(GEOByClient[GEOID],MATCH(VolumeByClient[[#This Row],[CLID]],GEOByClient[Right],0))</f>
        <v>GEO1001</v>
      </c>
      <c r="G663" s="2" t="str">
        <f>VLOOKUP(VolumeByClient[[#This Row],[Index Match Region ID]],GEONames[GEOID]:GEONames[GEONAME],2,FALSE)</f>
        <v>NAM</v>
      </c>
      <c r="H663" s="2" t="str">
        <f>"Q"&amp;ROUNDUP(MONTH(VolumeByClient[[#This Row],[Date]])/3,0)&amp;" "&amp;YEAR(VolumeByClient[[#This Row],[Date]])</f>
        <v>Q1 2020</v>
      </c>
      <c r="I663" s="2" t="str">
        <f>VLOOKUP(VolumeByClient[[#This Row],[Date]],QuarterDates[],3,TRUE)</f>
        <v>Q1 2020</v>
      </c>
      <c r="J663" s="2" t="str">
        <f>VLOOKUP(VolumeByClient[[#This Row],[Date]],QuarterDates[],6,TRUE)</f>
        <v>2020 Q1</v>
      </c>
      <c r="K663" s="2" t="str">
        <f>_xlfn.XLOOKUP(VolumeByClient[[#This Row],[Year and Quarter]],QuarterDates[Year/Quarter],QuarterDates[Quarter2])</f>
        <v>Q1</v>
      </c>
      <c r="L663" s="2">
        <f>_xlfn.XLOOKUP(VolumeByClient[[#This Row],[Year and Quarter]],QuarterDates[Year/Quarter],QuarterDates[Year])</f>
        <v>2020</v>
      </c>
    </row>
    <row r="664" spans="1:12" x14ac:dyDescent="0.15">
      <c r="A664" s="3" t="s">
        <v>45</v>
      </c>
      <c r="B664" s="3">
        <v>43951</v>
      </c>
      <c r="C664" s="5">
        <v>2137</v>
      </c>
      <c r="D664" s="2">
        <f t="shared" si="10"/>
        <v>7</v>
      </c>
      <c r="E664" s="2" t="str">
        <f>_xlfn.XLOOKUP(VolumeByClient[[#This Row],[CLID]],GEOByClient[Mid],GEOByClient[GEOID])</f>
        <v>GEO1001</v>
      </c>
      <c r="F664" s="2" t="str">
        <f>INDEX(GEOByClient[GEOID],MATCH(VolumeByClient[[#This Row],[CLID]],GEOByClient[Right],0))</f>
        <v>GEO1001</v>
      </c>
      <c r="G664" s="2" t="str">
        <f>VLOOKUP(VolumeByClient[[#This Row],[Index Match Region ID]],GEONames[GEOID]:GEONames[GEONAME],2,FALSE)</f>
        <v>NAM</v>
      </c>
      <c r="H664" s="2" t="str">
        <f>"Q"&amp;ROUNDUP(MONTH(VolumeByClient[[#This Row],[Date]])/3,0)&amp;" "&amp;YEAR(VolumeByClient[[#This Row],[Date]])</f>
        <v>Q2 2020</v>
      </c>
      <c r="I664" s="2" t="str">
        <f>VLOOKUP(VolumeByClient[[#This Row],[Date]],QuarterDates[],3,TRUE)</f>
        <v>Q2 2020</v>
      </c>
      <c r="J664" s="2" t="str">
        <f>VLOOKUP(VolumeByClient[[#This Row],[Date]],QuarterDates[],6,TRUE)</f>
        <v>2020 Q2</v>
      </c>
      <c r="K664" s="2" t="str">
        <f>_xlfn.XLOOKUP(VolumeByClient[[#This Row],[Year and Quarter]],QuarterDates[Year/Quarter],QuarterDates[Quarter2])</f>
        <v>Q2</v>
      </c>
      <c r="L664" s="2">
        <f>_xlfn.XLOOKUP(VolumeByClient[[#This Row],[Year and Quarter]],QuarterDates[Year/Quarter],QuarterDates[Year])</f>
        <v>2020</v>
      </c>
    </row>
    <row r="665" spans="1:12" x14ac:dyDescent="0.15">
      <c r="A665" s="3" t="s">
        <v>45</v>
      </c>
      <c r="B665" s="3">
        <v>43982</v>
      </c>
      <c r="C665" s="5">
        <v>1795</v>
      </c>
      <c r="D665" s="2">
        <f t="shared" si="10"/>
        <v>7</v>
      </c>
      <c r="E665" s="2" t="str">
        <f>_xlfn.XLOOKUP(VolumeByClient[[#This Row],[CLID]],GEOByClient[Mid],GEOByClient[GEOID])</f>
        <v>GEO1001</v>
      </c>
      <c r="F665" s="2" t="str">
        <f>INDEX(GEOByClient[GEOID],MATCH(VolumeByClient[[#This Row],[CLID]],GEOByClient[Right],0))</f>
        <v>GEO1001</v>
      </c>
      <c r="G665" s="2" t="str">
        <f>VLOOKUP(VolumeByClient[[#This Row],[Index Match Region ID]],GEONames[GEOID]:GEONames[GEONAME],2,FALSE)</f>
        <v>NAM</v>
      </c>
      <c r="H665" s="2" t="str">
        <f>"Q"&amp;ROUNDUP(MONTH(VolumeByClient[[#This Row],[Date]])/3,0)&amp;" "&amp;YEAR(VolumeByClient[[#This Row],[Date]])</f>
        <v>Q2 2020</v>
      </c>
      <c r="I665" s="2" t="str">
        <f>VLOOKUP(VolumeByClient[[#This Row],[Date]],QuarterDates[],3,TRUE)</f>
        <v>Q2 2020</v>
      </c>
      <c r="J665" s="2" t="str">
        <f>VLOOKUP(VolumeByClient[[#This Row],[Date]],QuarterDates[],6,TRUE)</f>
        <v>2020 Q2</v>
      </c>
      <c r="K665" s="2" t="str">
        <f>_xlfn.XLOOKUP(VolumeByClient[[#This Row],[Year and Quarter]],QuarterDates[Year/Quarter],QuarterDates[Quarter2])</f>
        <v>Q2</v>
      </c>
      <c r="L665" s="2">
        <f>_xlfn.XLOOKUP(VolumeByClient[[#This Row],[Year and Quarter]],QuarterDates[Year/Quarter],QuarterDates[Year])</f>
        <v>2020</v>
      </c>
    </row>
    <row r="666" spans="1:12" x14ac:dyDescent="0.15">
      <c r="A666" s="3" t="s">
        <v>45</v>
      </c>
      <c r="B666" s="3">
        <v>44012</v>
      </c>
      <c r="C666" s="5">
        <v>1456</v>
      </c>
      <c r="D666" s="2">
        <f t="shared" si="10"/>
        <v>7</v>
      </c>
      <c r="E666" s="2" t="str">
        <f>_xlfn.XLOOKUP(VolumeByClient[[#This Row],[CLID]],GEOByClient[Mid],GEOByClient[GEOID])</f>
        <v>GEO1001</v>
      </c>
      <c r="F666" s="2" t="str">
        <f>INDEX(GEOByClient[GEOID],MATCH(VolumeByClient[[#This Row],[CLID]],GEOByClient[Right],0))</f>
        <v>GEO1001</v>
      </c>
      <c r="G666" s="2" t="str">
        <f>VLOOKUP(VolumeByClient[[#This Row],[Index Match Region ID]],GEONames[GEOID]:GEONames[GEONAME],2,FALSE)</f>
        <v>NAM</v>
      </c>
      <c r="H666" s="2" t="str">
        <f>"Q"&amp;ROUNDUP(MONTH(VolumeByClient[[#This Row],[Date]])/3,0)&amp;" "&amp;YEAR(VolumeByClient[[#This Row],[Date]])</f>
        <v>Q2 2020</v>
      </c>
      <c r="I666" s="2" t="str">
        <f>VLOOKUP(VolumeByClient[[#This Row],[Date]],QuarterDates[],3,TRUE)</f>
        <v>Q2 2020</v>
      </c>
      <c r="J666" s="2" t="str">
        <f>VLOOKUP(VolumeByClient[[#This Row],[Date]],QuarterDates[],6,TRUE)</f>
        <v>2020 Q2</v>
      </c>
      <c r="K666" s="2" t="str">
        <f>_xlfn.XLOOKUP(VolumeByClient[[#This Row],[Year and Quarter]],QuarterDates[Year/Quarter],QuarterDates[Quarter2])</f>
        <v>Q2</v>
      </c>
      <c r="L666" s="2">
        <f>_xlfn.XLOOKUP(VolumeByClient[[#This Row],[Year and Quarter]],QuarterDates[Year/Quarter],QuarterDates[Year])</f>
        <v>2020</v>
      </c>
    </row>
    <row r="667" spans="1:12" x14ac:dyDescent="0.15">
      <c r="A667" s="3" t="s">
        <v>45</v>
      </c>
      <c r="B667" s="3">
        <v>44043</v>
      </c>
      <c r="C667" s="5">
        <v>1112</v>
      </c>
      <c r="D667" s="2">
        <f t="shared" si="10"/>
        <v>7</v>
      </c>
      <c r="E667" s="2" t="str">
        <f>_xlfn.XLOOKUP(VolumeByClient[[#This Row],[CLID]],GEOByClient[Mid],GEOByClient[GEOID])</f>
        <v>GEO1001</v>
      </c>
      <c r="F667" s="2" t="str">
        <f>INDEX(GEOByClient[GEOID],MATCH(VolumeByClient[[#This Row],[CLID]],GEOByClient[Right],0))</f>
        <v>GEO1001</v>
      </c>
      <c r="G667" s="2" t="str">
        <f>VLOOKUP(VolumeByClient[[#This Row],[Index Match Region ID]],GEONames[GEOID]:GEONames[GEONAME],2,FALSE)</f>
        <v>NAM</v>
      </c>
      <c r="H667" s="2" t="str">
        <f>"Q"&amp;ROUNDUP(MONTH(VolumeByClient[[#This Row],[Date]])/3,0)&amp;" "&amp;YEAR(VolumeByClient[[#This Row],[Date]])</f>
        <v>Q3 2020</v>
      </c>
      <c r="I667" s="2" t="str">
        <f>VLOOKUP(VolumeByClient[[#This Row],[Date]],QuarterDates[],3,TRUE)</f>
        <v>Q3 2020</v>
      </c>
      <c r="J667" s="2" t="str">
        <f>VLOOKUP(VolumeByClient[[#This Row],[Date]],QuarterDates[],6,TRUE)</f>
        <v>2020 Q3</v>
      </c>
      <c r="K667" s="2" t="str">
        <f>_xlfn.XLOOKUP(VolumeByClient[[#This Row],[Year and Quarter]],QuarterDates[Year/Quarter],QuarterDates[Quarter2])</f>
        <v>Q3</v>
      </c>
      <c r="L667" s="2">
        <f>_xlfn.XLOOKUP(VolumeByClient[[#This Row],[Year and Quarter]],QuarterDates[Year/Quarter],QuarterDates[Year])</f>
        <v>2020</v>
      </c>
    </row>
    <row r="668" spans="1:12" x14ac:dyDescent="0.15">
      <c r="A668" s="3" t="s">
        <v>45</v>
      </c>
      <c r="B668" s="3">
        <v>44074</v>
      </c>
      <c r="C668" s="5">
        <v>1116</v>
      </c>
      <c r="D668" s="2">
        <f t="shared" si="10"/>
        <v>7</v>
      </c>
      <c r="E668" s="2" t="str">
        <f>_xlfn.XLOOKUP(VolumeByClient[[#This Row],[CLID]],GEOByClient[Mid],GEOByClient[GEOID])</f>
        <v>GEO1001</v>
      </c>
      <c r="F668" s="2" t="str">
        <f>INDEX(GEOByClient[GEOID],MATCH(VolumeByClient[[#This Row],[CLID]],GEOByClient[Right],0))</f>
        <v>GEO1001</v>
      </c>
      <c r="G668" s="2" t="str">
        <f>VLOOKUP(VolumeByClient[[#This Row],[Index Match Region ID]],GEONames[GEOID]:GEONames[GEONAME],2,FALSE)</f>
        <v>NAM</v>
      </c>
      <c r="H668" s="2" t="str">
        <f>"Q"&amp;ROUNDUP(MONTH(VolumeByClient[[#This Row],[Date]])/3,0)&amp;" "&amp;YEAR(VolumeByClient[[#This Row],[Date]])</f>
        <v>Q3 2020</v>
      </c>
      <c r="I668" s="2" t="str">
        <f>VLOOKUP(VolumeByClient[[#This Row],[Date]],QuarterDates[],3,TRUE)</f>
        <v>Q3 2020</v>
      </c>
      <c r="J668" s="2" t="str">
        <f>VLOOKUP(VolumeByClient[[#This Row],[Date]],QuarterDates[],6,TRUE)</f>
        <v>2020 Q3</v>
      </c>
      <c r="K668" s="2" t="str">
        <f>_xlfn.XLOOKUP(VolumeByClient[[#This Row],[Year and Quarter]],QuarterDates[Year/Quarter],QuarterDates[Quarter2])</f>
        <v>Q3</v>
      </c>
      <c r="L668" s="2">
        <f>_xlfn.XLOOKUP(VolumeByClient[[#This Row],[Year and Quarter]],QuarterDates[Year/Quarter],QuarterDates[Year])</f>
        <v>2020</v>
      </c>
    </row>
    <row r="669" spans="1:12" x14ac:dyDescent="0.15">
      <c r="A669" s="3" t="s">
        <v>45</v>
      </c>
      <c r="B669" s="3">
        <v>44104</v>
      </c>
      <c r="C669" s="5">
        <v>939</v>
      </c>
      <c r="D669" s="2">
        <f t="shared" si="10"/>
        <v>7</v>
      </c>
      <c r="E669" s="2" t="str">
        <f>_xlfn.XLOOKUP(VolumeByClient[[#This Row],[CLID]],GEOByClient[Mid],GEOByClient[GEOID])</f>
        <v>GEO1001</v>
      </c>
      <c r="F669" s="2" t="str">
        <f>INDEX(GEOByClient[GEOID],MATCH(VolumeByClient[[#This Row],[CLID]],GEOByClient[Right],0))</f>
        <v>GEO1001</v>
      </c>
      <c r="G669" s="2" t="str">
        <f>VLOOKUP(VolumeByClient[[#This Row],[Index Match Region ID]],GEONames[GEOID]:GEONames[GEONAME],2,FALSE)</f>
        <v>NAM</v>
      </c>
      <c r="H669" s="2" t="str">
        <f>"Q"&amp;ROUNDUP(MONTH(VolumeByClient[[#This Row],[Date]])/3,0)&amp;" "&amp;YEAR(VolumeByClient[[#This Row],[Date]])</f>
        <v>Q3 2020</v>
      </c>
      <c r="I669" s="2" t="str">
        <f>VLOOKUP(VolumeByClient[[#This Row],[Date]],QuarterDates[],3,TRUE)</f>
        <v>Q3 2020</v>
      </c>
      <c r="J669" s="2" t="str">
        <f>VLOOKUP(VolumeByClient[[#This Row],[Date]],QuarterDates[],6,TRUE)</f>
        <v>2020 Q3</v>
      </c>
      <c r="K669" s="2" t="str">
        <f>_xlfn.XLOOKUP(VolumeByClient[[#This Row],[Year and Quarter]],QuarterDates[Year/Quarter],QuarterDates[Quarter2])</f>
        <v>Q3</v>
      </c>
      <c r="L669" s="2">
        <f>_xlfn.XLOOKUP(VolumeByClient[[#This Row],[Year and Quarter]],QuarterDates[Year/Quarter],QuarterDates[Year])</f>
        <v>2020</v>
      </c>
    </row>
    <row r="670" spans="1:12" x14ac:dyDescent="0.15">
      <c r="A670" s="3" t="s">
        <v>45</v>
      </c>
      <c r="B670" s="3">
        <v>44135</v>
      </c>
      <c r="C670" s="5">
        <v>1282</v>
      </c>
      <c r="D670" s="2">
        <f t="shared" si="10"/>
        <v>7</v>
      </c>
      <c r="E670" s="2" t="str">
        <f>_xlfn.XLOOKUP(VolumeByClient[[#This Row],[CLID]],GEOByClient[Mid],GEOByClient[GEOID])</f>
        <v>GEO1001</v>
      </c>
      <c r="F670" s="2" t="str">
        <f>INDEX(GEOByClient[GEOID],MATCH(VolumeByClient[[#This Row],[CLID]],GEOByClient[Right],0))</f>
        <v>GEO1001</v>
      </c>
      <c r="G670" s="2" t="str">
        <f>VLOOKUP(VolumeByClient[[#This Row],[Index Match Region ID]],GEONames[GEOID]:GEONames[GEONAME],2,FALSE)</f>
        <v>NAM</v>
      </c>
      <c r="H670" s="2" t="str">
        <f>"Q"&amp;ROUNDUP(MONTH(VolumeByClient[[#This Row],[Date]])/3,0)&amp;" "&amp;YEAR(VolumeByClient[[#This Row],[Date]])</f>
        <v>Q4 2020</v>
      </c>
      <c r="I670" s="2" t="str">
        <f>VLOOKUP(VolumeByClient[[#This Row],[Date]],QuarterDates[],3,TRUE)</f>
        <v>Q4 2020</v>
      </c>
      <c r="J670" s="2" t="str">
        <f>VLOOKUP(VolumeByClient[[#This Row],[Date]],QuarterDates[],6,TRUE)</f>
        <v>2020 Q4</v>
      </c>
      <c r="K670" s="2" t="str">
        <f>_xlfn.XLOOKUP(VolumeByClient[[#This Row],[Year and Quarter]],QuarterDates[Year/Quarter],QuarterDates[Quarter2])</f>
        <v>Q4</v>
      </c>
      <c r="L670" s="2">
        <f>_xlfn.XLOOKUP(VolumeByClient[[#This Row],[Year and Quarter]],QuarterDates[Year/Quarter],QuarterDates[Year])</f>
        <v>2020</v>
      </c>
    </row>
    <row r="671" spans="1:12" x14ac:dyDescent="0.15">
      <c r="A671" s="3" t="s">
        <v>45</v>
      </c>
      <c r="B671" s="3">
        <v>44165</v>
      </c>
      <c r="C671" s="5">
        <v>1285</v>
      </c>
      <c r="D671" s="2">
        <f t="shared" si="10"/>
        <v>7</v>
      </c>
      <c r="E671" s="2" t="str">
        <f>_xlfn.XLOOKUP(VolumeByClient[[#This Row],[CLID]],GEOByClient[Mid],GEOByClient[GEOID])</f>
        <v>GEO1001</v>
      </c>
      <c r="F671" s="2" t="str">
        <f>INDEX(GEOByClient[GEOID],MATCH(VolumeByClient[[#This Row],[CLID]],GEOByClient[Right],0))</f>
        <v>GEO1001</v>
      </c>
      <c r="G671" s="2" t="str">
        <f>VLOOKUP(VolumeByClient[[#This Row],[Index Match Region ID]],GEONames[GEOID]:GEONames[GEONAME],2,FALSE)</f>
        <v>NAM</v>
      </c>
      <c r="H671" s="2" t="str">
        <f>"Q"&amp;ROUNDUP(MONTH(VolumeByClient[[#This Row],[Date]])/3,0)&amp;" "&amp;YEAR(VolumeByClient[[#This Row],[Date]])</f>
        <v>Q4 2020</v>
      </c>
      <c r="I671" s="2" t="str">
        <f>VLOOKUP(VolumeByClient[[#This Row],[Date]],QuarterDates[],3,TRUE)</f>
        <v>Q4 2020</v>
      </c>
      <c r="J671" s="2" t="str">
        <f>VLOOKUP(VolumeByClient[[#This Row],[Date]],QuarterDates[],6,TRUE)</f>
        <v>2020 Q4</v>
      </c>
      <c r="K671" s="2" t="str">
        <f>_xlfn.XLOOKUP(VolumeByClient[[#This Row],[Year and Quarter]],QuarterDates[Year/Quarter],QuarterDates[Quarter2])</f>
        <v>Q4</v>
      </c>
      <c r="L671" s="2">
        <f>_xlfn.XLOOKUP(VolumeByClient[[#This Row],[Year and Quarter]],QuarterDates[Year/Quarter],QuarterDates[Year])</f>
        <v>2020</v>
      </c>
    </row>
    <row r="672" spans="1:12" x14ac:dyDescent="0.15">
      <c r="A672" s="3" t="s">
        <v>45</v>
      </c>
      <c r="B672" s="3">
        <v>44196</v>
      </c>
      <c r="C672" s="5">
        <v>1452</v>
      </c>
      <c r="D672" s="2">
        <f t="shared" si="10"/>
        <v>7</v>
      </c>
      <c r="E672" s="2" t="str">
        <f>_xlfn.XLOOKUP(VolumeByClient[[#This Row],[CLID]],GEOByClient[Mid],GEOByClient[GEOID])</f>
        <v>GEO1001</v>
      </c>
      <c r="F672" s="2" t="str">
        <f>INDEX(GEOByClient[GEOID],MATCH(VolumeByClient[[#This Row],[CLID]],GEOByClient[Right],0))</f>
        <v>GEO1001</v>
      </c>
      <c r="G672" s="2" t="str">
        <f>VLOOKUP(VolumeByClient[[#This Row],[Index Match Region ID]],GEONames[GEOID]:GEONames[GEONAME],2,FALSE)</f>
        <v>NAM</v>
      </c>
      <c r="H672" s="2" t="str">
        <f>"Q"&amp;ROUNDUP(MONTH(VolumeByClient[[#This Row],[Date]])/3,0)&amp;" "&amp;YEAR(VolumeByClient[[#This Row],[Date]])</f>
        <v>Q4 2020</v>
      </c>
      <c r="I672" s="2" t="str">
        <f>VLOOKUP(VolumeByClient[[#This Row],[Date]],QuarterDates[],3,TRUE)</f>
        <v>Q4 2020</v>
      </c>
      <c r="J672" s="2" t="str">
        <f>VLOOKUP(VolumeByClient[[#This Row],[Date]],QuarterDates[],6,TRUE)</f>
        <v>2020 Q4</v>
      </c>
      <c r="K672" s="2" t="str">
        <f>_xlfn.XLOOKUP(VolumeByClient[[#This Row],[Year and Quarter]],QuarterDates[Year/Quarter],QuarterDates[Quarter2])</f>
        <v>Q4</v>
      </c>
      <c r="L672" s="2">
        <f>_xlfn.XLOOKUP(VolumeByClient[[#This Row],[Year and Quarter]],QuarterDates[Year/Quarter],QuarterDates[Year])</f>
        <v>2020</v>
      </c>
    </row>
    <row r="673" spans="1:12" x14ac:dyDescent="0.15">
      <c r="A673" s="3" t="s">
        <v>45</v>
      </c>
      <c r="B673" s="3">
        <v>44377</v>
      </c>
      <c r="C673" s="5">
        <v>1480</v>
      </c>
      <c r="D673" s="2">
        <f t="shared" si="10"/>
        <v>7</v>
      </c>
      <c r="E673" s="2" t="str">
        <f>_xlfn.XLOOKUP(VolumeByClient[[#This Row],[CLID]],GEOByClient[Mid],GEOByClient[GEOID])</f>
        <v>GEO1001</v>
      </c>
      <c r="F673" s="2" t="str">
        <f>INDEX(GEOByClient[GEOID],MATCH(VolumeByClient[[#This Row],[CLID]],GEOByClient[Right],0))</f>
        <v>GEO1001</v>
      </c>
      <c r="G673" s="2" t="str">
        <f>VLOOKUP(VolumeByClient[[#This Row],[Index Match Region ID]],GEONames[GEOID]:GEONames[GEONAME],2,FALSE)</f>
        <v>NAM</v>
      </c>
      <c r="H673" s="2" t="str">
        <f>"Q"&amp;ROUNDUP(MONTH(VolumeByClient[[#This Row],[Date]])/3,0)&amp;" "&amp;YEAR(VolumeByClient[[#This Row],[Date]])</f>
        <v>Q2 2021</v>
      </c>
      <c r="I673" s="2" t="str">
        <f>VLOOKUP(VolumeByClient[[#This Row],[Date]],QuarterDates[],3,TRUE)</f>
        <v>Q2 2021</v>
      </c>
      <c r="J673" s="2" t="str">
        <f>VLOOKUP(VolumeByClient[[#This Row],[Date]],QuarterDates[],6,TRUE)</f>
        <v>2021 Q2</v>
      </c>
      <c r="K673" s="2" t="str">
        <f>_xlfn.XLOOKUP(VolumeByClient[[#This Row],[Year and Quarter]],QuarterDates[Year/Quarter],QuarterDates[Quarter2])</f>
        <v>Q2</v>
      </c>
      <c r="L673" s="2">
        <f>_xlfn.XLOOKUP(VolumeByClient[[#This Row],[Year and Quarter]],QuarterDates[Year/Quarter],QuarterDates[Year])</f>
        <v>2021</v>
      </c>
    </row>
    <row r="674" spans="1:12" x14ac:dyDescent="0.15">
      <c r="A674" s="3" t="s">
        <v>45</v>
      </c>
      <c r="B674" s="3">
        <v>44347</v>
      </c>
      <c r="C674" s="5">
        <v>1869</v>
      </c>
      <c r="D674" s="2">
        <f t="shared" si="10"/>
        <v>7</v>
      </c>
      <c r="E674" s="2" t="str">
        <f>_xlfn.XLOOKUP(VolumeByClient[[#This Row],[CLID]],GEOByClient[Mid],GEOByClient[GEOID])</f>
        <v>GEO1001</v>
      </c>
      <c r="F674" s="2" t="str">
        <f>INDEX(GEOByClient[GEOID],MATCH(VolumeByClient[[#This Row],[CLID]],GEOByClient[Right],0))</f>
        <v>GEO1001</v>
      </c>
      <c r="G674" s="2" t="str">
        <f>VLOOKUP(VolumeByClient[[#This Row],[Index Match Region ID]],GEONames[GEOID]:GEONames[GEONAME],2,FALSE)</f>
        <v>NAM</v>
      </c>
      <c r="H674" s="2" t="str">
        <f>"Q"&amp;ROUNDUP(MONTH(VolumeByClient[[#This Row],[Date]])/3,0)&amp;" "&amp;YEAR(VolumeByClient[[#This Row],[Date]])</f>
        <v>Q2 2021</v>
      </c>
      <c r="I674" s="2" t="str">
        <f>VLOOKUP(VolumeByClient[[#This Row],[Date]],QuarterDates[],3,TRUE)</f>
        <v>Q2 2021</v>
      </c>
      <c r="J674" s="2" t="str">
        <f>VLOOKUP(VolumeByClient[[#This Row],[Date]],QuarterDates[],6,TRUE)</f>
        <v>2021 Q2</v>
      </c>
      <c r="K674" s="2" t="str">
        <f>_xlfn.XLOOKUP(VolumeByClient[[#This Row],[Year and Quarter]],QuarterDates[Year/Quarter],QuarterDates[Quarter2])</f>
        <v>Q2</v>
      </c>
      <c r="L674" s="2">
        <f>_xlfn.XLOOKUP(VolumeByClient[[#This Row],[Year and Quarter]],QuarterDates[Year/Quarter],QuarterDates[Year])</f>
        <v>2021</v>
      </c>
    </row>
    <row r="675" spans="1:12" x14ac:dyDescent="0.15">
      <c r="A675" s="3" t="s">
        <v>45</v>
      </c>
      <c r="B675" s="3">
        <v>44316</v>
      </c>
      <c r="C675" s="5">
        <v>2242</v>
      </c>
      <c r="D675" s="2">
        <f t="shared" si="10"/>
        <v>7</v>
      </c>
      <c r="E675" s="2" t="str">
        <f>_xlfn.XLOOKUP(VolumeByClient[[#This Row],[CLID]],GEOByClient[Mid],GEOByClient[GEOID])</f>
        <v>GEO1001</v>
      </c>
      <c r="F675" s="2" t="str">
        <f>INDEX(GEOByClient[GEOID],MATCH(VolumeByClient[[#This Row],[CLID]],GEOByClient[Right],0))</f>
        <v>GEO1001</v>
      </c>
      <c r="G675" s="2" t="str">
        <f>VLOOKUP(VolumeByClient[[#This Row],[Index Match Region ID]],GEONames[GEOID]:GEONames[GEONAME],2,FALSE)</f>
        <v>NAM</v>
      </c>
      <c r="H675" s="2" t="str">
        <f>"Q"&amp;ROUNDUP(MONTH(VolumeByClient[[#This Row],[Date]])/3,0)&amp;" "&amp;YEAR(VolumeByClient[[#This Row],[Date]])</f>
        <v>Q2 2021</v>
      </c>
      <c r="I675" s="2" t="str">
        <f>VLOOKUP(VolumeByClient[[#This Row],[Date]],QuarterDates[],3,TRUE)</f>
        <v>Q2 2021</v>
      </c>
      <c r="J675" s="2" t="str">
        <f>VLOOKUP(VolumeByClient[[#This Row],[Date]],QuarterDates[],6,TRUE)</f>
        <v>2021 Q2</v>
      </c>
      <c r="K675" s="2" t="str">
        <f>_xlfn.XLOOKUP(VolumeByClient[[#This Row],[Year and Quarter]],QuarterDates[Year/Quarter],QuarterDates[Quarter2])</f>
        <v>Q2</v>
      </c>
      <c r="L675" s="2">
        <f>_xlfn.XLOOKUP(VolumeByClient[[#This Row],[Year and Quarter]],QuarterDates[Year/Quarter],QuarterDates[Year])</f>
        <v>2021</v>
      </c>
    </row>
    <row r="676" spans="1:12" x14ac:dyDescent="0.15">
      <c r="A676" s="3" t="s">
        <v>45</v>
      </c>
      <c r="B676" s="3">
        <v>44286</v>
      </c>
      <c r="C676" s="5">
        <v>1655</v>
      </c>
      <c r="D676" s="2">
        <f t="shared" si="10"/>
        <v>7</v>
      </c>
      <c r="E676" s="2" t="str">
        <f>_xlfn.XLOOKUP(VolumeByClient[[#This Row],[CLID]],GEOByClient[Mid],GEOByClient[GEOID])</f>
        <v>GEO1001</v>
      </c>
      <c r="F676" s="2" t="str">
        <f>INDEX(GEOByClient[GEOID],MATCH(VolumeByClient[[#This Row],[CLID]],GEOByClient[Right],0))</f>
        <v>GEO1001</v>
      </c>
      <c r="G676" s="2" t="str">
        <f>VLOOKUP(VolumeByClient[[#This Row],[Index Match Region ID]],GEONames[GEOID]:GEONames[GEONAME],2,FALSE)</f>
        <v>NAM</v>
      </c>
      <c r="H676" s="2" t="str">
        <f>"Q"&amp;ROUNDUP(MONTH(VolumeByClient[[#This Row],[Date]])/3,0)&amp;" "&amp;YEAR(VolumeByClient[[#This Row],[Date]])</f>
        <v>Q1 2021</v>
      </c>
      <c r="I676" s="2" t="str">
        <f>VLOOKUP(VolumeByClient[[#This Row],[Date]],QuarterDates[],3,TRUE)</f>
        <v>Q1 2021</v>
      </c>
      <c r="J676" s="2" t="str">
        <f>VLOOKUP(VolumeByClient[[#This Row],[Date]],QuarterDates[],6,TRUE)</f>
        <v>2021 Q1</v>
      </c>
      <c r="K676" s="2" t="str">
        <f>_xlfn.XLOOKUP(VolumeByClient[[#This Row],[Year and Quarter]],QuarterDates[Year/Quarter],QuarterDates[Quarter2])</f>
        <v>Q1</v>
      </c>
      <c r="L676" s="2">
        <f>_xlfn.XLOOKUP(VolumeByClient[[#This Row],[Year and Quarter]],QuarterDates[Year/Quarter],QuarterDates[Year])</f>
        <v>2021</v>
      </c>
    </row>
    <row r="677" spans="1:12" x14ac:dyDescent="0.15">
      <c r="A677" s="3" t="s">
        <v>45</v>
      </c>
      <c r="B677" s="3">
        <v>44255</v>
      </c>
      <c r="C677" s="5">
        <v>1693</v>
      </c>
      <c r="D677" s="2">
        <f t="shared" si="10"/>
        <v>7</v>
      </c>
      <c r="E677" s="2" t="str">
        <f>_xlfn.XLOOKUP(VolumeByClient[[#This Row],[CLID]],GEOByClient[Mid],GEOByClient[GEOID])</f>
        <v>GEO1001</v>
      </c>
      <c r="F677" s="2" t="str">
        <f>INDEX(GEOByClient[GEOID],MATCH(VolumeByClient[[#This Row],[CLID]],GEOByClient[Right],0))</f>
        <v>GEO1001</v>
      </c>
      <c r="G677" s="2" t="str">
        <f>VLOOKUP(VolumeByClient[[#This Row],[Index Match Region ID]],GEONames[GEOID]:GEONames[GEONAME],2,FALSE)</f>
        <v>NAM</v>
      </c>
      <c r="H677" s="2" t="str">
        <f>"Q"&amp;ROUNDUP(MONTH(VolumeByClient[[#This Row],[Date]])/3,0)&amp;" "&amp;YEAR(VolumeByClient[[#This Row],[Date]])</f>
        <v>Q1 2021</v>
      </c>
      <c r="I677" s="2" t="str">
        <f>VLOOKUP(VolumeByClient[[#This Row],[Date]],QuarterDates[],3,TRUE)</f>
        <v>Q1 2021</v>
      </c>
      <c r="J677" s="2" t="str">
        <f>VLOOKUP(VolumeByClient[[#This Row],[Date]],QuarterDates[],6,TRUE)</f>
        <v>2021 Q1</v>
      </c>
      <c r="K677" s="2" t="str">
        <f>_xlfn.XLOOKUP(VolumeByClient[[#This Row],[Year and Quarter]],QuarterDates[Year/Quarter],QuarterDates[Quarter2])</f>
        <v>Q1</v>
      </c>
      <c r="L677" s="2">
        <f>_xlfn.XLOOKUP(VolumeByClient[[#This Row],[Year and Quarter]],QuarterDates[Year/Quarter],QuarterDates[Year])</f>
        <v>2021</v>
      </c>
    </row>
    <row r="678" spans="1:12" x14ac:dyDescent="0.15">
      <c r="A678" s="3" t="s">
        <v>45</v>
      </c>
      <c r="B678" s="3">
        <v>44227</v>
      </c>
      <c r="C678" s="5">
        <v>1275</v>
      </c>
      <c r="D678" s="2">
        <f t="shared" si="10"/>
        <v>7</v>
      </c>
      <c r="E678" s="2" t="str">
        <f>_xlfn.XLOOKUP(VolumeByClient[[#This Row],[CLID]],GEOByClient[Mid],GEOByClient[GEOID])</f>
        <v>GEO1001</v>
      </c>
      <c r="F678" s="2" t="str">
        <f>INDEX(GEOByClient[GEOID],MATCH(VolumeByClient[[#This Row],[CLID]],GEOByClient[Right],0))</f>
        <v>GEO1001</v>
      </c>
      <c r="G678" s="2" t="str">
        <f>VLOOKUP(VolumeByClient[[#This Row],[Index Match Region ID]],GEONames[GEOID]:GEONames[GEONAME],2,FALSE)</f>
        <v>NAM</v>
      </c>
      <c r="H678" s="2" t="str">
        <f>"Q"&amp;ROUNDUP(MONTH(VolumeByClient[[#This Row],[Date]])/3,0)&amp;" "&amp;YEAR(VolumeByClient[[#This Row],[Date]])</f>
        <v>Q1 2021</v>
      </c>
      <c r="I678" s="2" t="str">
        <f>VLOOKUP(VolumeByClient[[#This Row],[Date]],QuarterDates[],3,TRUE)</f>
        <v>Q1 2021</v>
      </c>
      <c r="J678" s="2" t="str">
        <f>VLOOKUP(VolumeByClient[[#This Row],[Date]],QuarterDates[],6,TRUE)</f>
        <v>2021 Q1</v>
      </c>
      <c r="K678" s="2" t="str">
        <f>_xlfn.XLOOKUP(VolumeByClient[[#This Row],[Year and Quarter]],QuarterDates[Year/Quarter],QuarterDates[Quarter2])</f>
        <v>Q1</v>
      </c>
      <c r="L678" s="2">
        <f>_xlfn.XLOOKUP(VolumeByClient[[#This Row],[Year and Quarter]],QuarterDates[Year/Quarter],QuarterDates[Year])</f>
        <v>2021</v>
      </c>
    </row>
    <row r="679" spans="1:12" x14ac:dyDescent="0.15">
      <c r="A679" s="3" t="s">
        <v>42</v>
      </c>
      <c r="B679" s="3">
        <v>43861</v>
      </c>
      <c r="C679" s="5">
        <v>1207</v>
      </c>
      <c r="D679" s="2">
        <f t="shared" si="10"/>
        <v>7</v>
      </c>
      <c r="E679" s="2" t="str">
        <f>_xlfn.XLOOKUP(VolumeByClient[[#This Row],[CLID]],GEOByClient[Mid],GEOByClient[GEOID])</f>
        <v>GEO1002</v>
      </c>
      <c r="F679" s="2" t="str">
        <f>INDEX(GEOByClient[GEOID],MATCH(VolumeByClient[[#This Row],[CLID]],GEOByClient[Right],0))</f>
        <v>GEO1002</v>
      </c>
      <c r="G679" s="2" t="str">
        <f>VLOOKUP(VolumeByClient[[#This Row],[Index Match Region ID]],GEONames[GEOID]:GEONames[GEONAME],2,FALSE)</f>
        <v>APAC</v>
      </c>
      <c r="H679" s="2" t="str">
        <f>"Q"&amp;ROUNDUP(MONTH(VolumeByClient[[#This Row],[Date]])/3,0)&amp;" "&amp;YEAR(VolumeByClient[[#This Row],[Date]])</f>
        <v>Q1 2020</v>
      </c>
      <c r="I679" s="2" t="str">
        <f>VLOOKUP(VolumeByClient[[#This Row],[Date]],QuarterDates[],3,TRUE)</f>
        <v>Q1 2020</v>
      </c>
      <c r="J679" s="2" t="str">
        <f>VLOOKUP(VolumeByClient[[#This Row],[Date]],QuarterDates[],6,TRUE)</f>
        <v>2020 Q1</v>
      </c>
      <c r="K679" s="2" t="str">
        <f>_xlfn.XLOOKUP(VolumeByClient[[#This Row],[Year and Quarter]],QuarterDates[Year/Quarter],QuarterDates[Quarter2])</f>
        <v>Q1</v>
      </c>
      <c r="L679" s="2">
        <f>_xlfn.XLOOKUP(VolumeByClient[[#This Row],[Year and Quarter]],QuarterDates[Year/Quarter],QuarterDates[Year])</f>
        <v>2020</v>
      </c>
    </row>
    <row r="680" spans="1:12" x14ac:dyDescent="0.15">
      <c r="A680" s="3" t="s">
        <v>42</v>
      </c>
      <c r="B680" s="3">
        <v>43890</v>
      </c>
      <c r="C680" s="5">
        <v>1530</v>
      </c>
      <c r="D680" s="2">
        <f t="shared" si="10"/>
        <v>7</v>
      </c>
      <c r="E680" s="2" t="str">
        <f>_xlfn.XLOOKUP(VolumeByClient[[#This Row],[CLID]],GEOByClient[Mid],GEOByClient[GEOID])</f>
        <v>GEO1002</v>
      </c>
      <c r="F680" s="2" t="str">
        <f>INDEX(GEOByClient[GEOID],MATCH(VolumeByClient[[#This Row],[CLID]],GEOByClient[Right],0))</f>
        <v>GEO1002</v>
      </c>
      <c r="G680" s="2" t="str">
        <f>VLOOKUP(VolumeByClient[[#This Row],[Index Match Region ID]],GEONames[GEOID]:GEONames[GEONAME],2,FALSE)</f>
        <v>APAC</v>
      </c>
      <c r="H680" s="2" t="str">
        <f>"Q"&amp;ROUNDUP(MONTH(VolumeByClient[[#This Row],[Date]])/3,0)&amp;" "&amp;YEAR(VolumeByClient[[#This Row],[Date]])</f>
        <v>Q1 2020</v>
      </c>
      <c r="I680" s="2" t="str">
        <f>VLOOKUP(VolumeByClient[[#This Row],[Date]],QuarterDates[],3,TRUE)</f>
        <v>Q1 2020</v>
      </c>
      <c r="J680" s="2" t="str">
        <f>VLOOKUP(VolumeByClient[[#This Row],[Date]],QuarterDates[],6,TRUE)</f>
        <v>2020 Q1</v>
      </c>
      <c r="K680" s="2" t="str">
        <f>_xlfn.XLOOKUP(VolumeByClient[[#This Row],[Year and Quarter]],QuarterDates[Year/Quarter],QuarterDates[Quarter2])</f>
        <v>Q1</v>
      </c>
      <c r="L680" s="2">
        <f>_xlfn.XLOOKUP(VolumeByClient[[#This Row],[Year and Quarter]],QuarterDates[Year/Quarter],QuarterDates[Year])</f>
        <v>2020</v>
      </c>
    </row>
    <row r="681" spans="1:12" x14ac:dyDescent="0.15">
      <c r="A681" s="3" t="s">
        <v>42</v>
      </c>
      <c r="B681" s="3">
        <v>43921</v>
      </c>
      <c r="C681" s="5">
        <v>1532</v>
      </c>
      <c r="D681" s="2">
        <f t="shared" si="10"/>
        <v>7</v>
      </c>
      <c r="E681" s="2" t="str">
        <f>_xlfn.XLOOKUP(VolumeByClient[[#This Row],[CLID]],GEOByClient[Mid],GEOByClient[GEOID])</f>
        <v>GEO1002</v>
      </c>
      <c r="F681" s="2" t="str">
        <f>INDEX(GEOByClient[GEOID],MATCH(VolumeByClient[[#This Row],[CLID]],GEOByClient[Right],0))</f>
        <v>GEO1002</v>
      </c>
      <c r="G681" s="2" t="str">
        <f>VLOOKUP(VolumeByClient[[#This Row],[Index Match Region ID]],GEONames[GEOID]:GEONames[GEONAME],2,FALSE)</f>
        <v>APAC</v>
      </c>
      <c r="H681" s="2" t="str">
        <f>"Q"&amp;ROUNDUP(MONTH(VolumeByClient[[#This Row],[Date]])/3,0)&amp;" "&amp;YEAR(VolumeByClient[[#This Row],[Date]])</f>
        <v>Q1 2020</v>
      </c>
      <c r="I681" s="2" t="str">
        <f>VLOOKUP(VolumeByClient[[#This Row],[Date]],QuarterDates[],3,TRUE)</f>
        <v>Q1 2020</v>
      </c>
      <c r="J681" s="2" t="str">
        <f>VLOOKUP(VolumeByClient[[#This Row],[Date]],QuarterDates[],6,TRUE)</f>
        <v>2020 Q1</v>
      </c>
      <c r="K681" s="2" t="str">
        <f>_xlfn.XLOOKUP(VolumeByClient[[#This Row],[Year and Quarter]],QuarterDates[Year/Quarter],QuarterDates[Quarter2])</f>
        <v>Q1</v>
      </c>
      <c r="L681" s="2">
        <f>_xlfn.XLOOKUP(VolumeByClient[[#This Row],[Year and Quarter]],QuarterDates[Year/Quarter],QuarterDates[Year])</f>
        <v>2020</v>
      </c>
    </row>
    <row r="682" spans="1:12" x14ac:dyDescent="0.15">
      <c r="A682" s="3" t="s">
        <v>42</v>
      </c>
      <c r="B682" s="3">
        <v>43951</v>
      </c>
      <c r="C682" s="5">
        <v>2014</v>
      </c>
      <c r="D682" s="2">
        <f t="shared" si="10"/>
        <v>7</v>
      </c>
      <c r="E682" s="2" t="str">
        <f>_xlfn.XLOOKUP(VolumeByClient[[#This Row],[CLID]],GEOByClient[Mid],GEOByClient[GEOID])</f>
        <v>GEO1002</v>
      </c>
      <c r="F682" s="2" t="str">
        <f>INDEX(GEOByClient[GEOID],MATCH(VolumeByClient[[#This Row],[CLID]],GEOByClient[Right],0))</f>
        <v>GEO1002</v>
      </c>
      <c r="G682" s="2" t="str">
        <f>VLOOKUP(VolumeByClient[[#This Row],[Index Match Region ID]],GEONames[GEOID]:GEONames[GEONAME],2,FALSE)</f>
        <v>APAC</v>
      </c>
      <c r="H682" s="2" t="str">
        <f>"Q"&amp;ROUNDUP(MONTH(VolumeByClient[[#This Row],[Date]])/3,0)&amp;" "&amp;YEAR(VolumeByClient[[#This Row],[Date]])</f>
        <v>Q2 2020</v>
      </c>
      <c r="I682" s="2" t="str">
        <f>VLOOKUP(VolumeByClient[[#This Row],[Date]],QuarterDates[],3,TRUE)</f>
        <v>Q2 2020</v>
      </c>
      <c r="J682" s="2" t="str">
        <f>VLOOKUP(VolumeByClient[[#This Row],[Date]],QuarterDates[],6,TRUE)</f>
        <v>2020 Q2</v>
      </c>
      <c r="K682" s="2" t="str">
        <f>_xlfn.XLOOKUP(VolumeByClient[[#This Row],[Year and Quarter]],QuarterDates[Year/Quarter],QuarterDates[Quarter2])</f>
        <v>Q2</v>
      </c>
      <c r="L682" s="2">
        <f>_xlfn.XLOOKUP(VolumeByClient[[#This Row],[Year and Quarter]],QuarterDates[Year/Quarter],QuarterDates[Year])</f>
        <v>2020</v>
      </c>
    </row>
    <row r="683" spans="1:12" x14ac:dyDescent="0.15">
      <c r="A683" s="3" t="s">
        <v>42</v>
      </c>
      <c r="B683" s="3">
        <v>43982</v>
      </c>
      <c r="C683" s="5">
        <v>1688</v>
      </c>
      <c r="D683" s="2">
        <f t="shared" si="10"/>
        <v>7</v>
      </c>
      <c r="E683" s="2" t="str">
        <f>_xlfn.XLOOKUP(VolumeByClient[[#This Row],[CLID]],GEOByClient[Mid],GEOByClient[GEOID])</f>
        <v>GEO1002</v>
      </c>
      <c r="F683" s="2" t="str">
        <f>INDEX(GEOByClient[GEOID],MATCH(VolumeByClient[[#This Row],[CLID]],GEOByClient[Right],0))</f>
        <v>GEO1002</v>
      </c>
      <c r="G683" s="2" t="str">
        <f>VLOOKUP(VolumeByClient[[#This Row],[Index Match Region ID]],GEONames[GEOID]:GEONames[GEONAME],2,FALSE)</f>
        <v>APAC</v>
      </c>
      <c r="H683" s="2" t="str">
        <f>"Q"&amp;ROUNDUP(MONTH(VolumeByClient[[#This Row],[Date]])/3,0)&amp;" "&amp;YEAR(VolumeByClient[[#This Row],[Date]])</f>
        <v>Q2 2020</v>
      </c>
      <c r="I683" s="2" t="str">
        <f>VLOOKUP(VolumeByClient[[#This Row],[Date]],QuarterDates[],3,TRUE)</f>
        <v>Q2 2020</v>
      </c>
      <c r="J683" s="2" t="str">
        <f>VLOOKUP(VolumeByClient[[#This Row],[Date]],QuarterDates[],6,TRUE)</f>
        <v>2020 Q2</v>
      </c>
      <c r="K683" s="2" t="str">
        <f>_xlfn.XLOOKUP(VolumeByClient[[#This Row],[Year and Quarter]],QuarterDates[Year/Quarter],QuarterDates[Quarter2])</f>
        <v>Q2</v>
      </c>
      <c r="L683" s="2">
        <f>_xlfn.XLOOKUP(VolumeByClient[[#This Row],[Year and Quarter]],QuarterDates[Year/Quarter],QuarterDates[Year])</f>
        <v>2020</v>
      </c>
    </row>
    <row r="684" spans="1:12" x14ac:dyDescent="0.15">
      <c r="A684" s="3" t="s">
        <v>42</v>
      </c>
      <c r="B684" s="3">
        <v>44012</v>
      </c>
      <c r="C684" s="5">
        <v>1368</v>
      </c>
      <c r="D684" s="2">
        <f t="shared" si="10"/>
        <v>7</v>
      </c>
      <c r="E684" s="2" t="str">
        <f>_xlfn.XLOOKUP(VolumeByClient[[#This Row],[CLID]],GEOByClient[Mid],GEOByClient[GEOID])</f>
        <v>GEO1002</v>
      </c>
      <c r="F684" s="2" t="str">
        <f>INDEX(GEOByClient[GEOID],MATCH(VolumeByClient[[#This Row],[CLID]],GEOByClient[Right],0))</f>
        <v>GEO1002</v>
      </c>
      <c r="G684" s="2" t="str">
        <f>VLOOKUP(VolumeByClient[[#This Row],[Index Match Region ID]],GEONames[GEOID]:GEONames[GEONAME],2,FALSE)</f>
        <v>APAC</v>
      </c>
      <c r="H684" s="2" t="str">
        <f>"Q"&amp;ROUNDUP(MONTH(VolumeByClient[[#This Row],[Date]])/3,0)&amp;" "&amp;YEAR(VolumeByClient[[#This Row],[Date]])</f>
        <v>Q2 2020</v>
      </c>
      <c r="I684" s="2" t="str">
        <f>VLOOKUP(VolumeByClient[[#This Row],[Date]],QuarterDates[],3,TRUE)</f>
        <v>Q2 2020</v>
      </c>
      <c r="J684" s="2" t="str">
        <f>VLOOKUP(VolumeByClient[[#This Row],[Date]],QuarterDates[],6,TRUE)</f>
        <v>2020 Q2</v>
      </c>
      <c r="K684" s="2" t="str">
        <f>_xlfn.XLOOKUP(VolumeByClient[[#This Row],[Year and Quarter]],QuarterDates[Year/Quarter],QuarterDates[Quarter2])</f>
        <v>Q2</v>
      </c>
      <c r="L684" s="2">
        <f>_xlfn.XLOOKUP(VolumeByClient[[#This Row],[Year and Quarter]],QuarterDates[Year/Quarter],QuarterDates[Year])</f>
        <v>2020</v>
      </c>
    </row>
    <row r="685" spans="1:12" x14ac:dyDescent="0.15">
      <c r="A685" s="3" t="s">
        <v>42</v>
      </c>
      <c r="B685" s="3">
        <v>44043</v>
      </c>
      <c r="C685" s="5">
        <v>1047</v>
      </c>
      <c r="D685" s="2">
        <f t="shared" si="10"/>
        <v>7</v>
      </c>
      <c r="E685" s="2" t="str">
        <f>_xlfn.XLOOKUP(VolumeByClient[[#This Row],[CLID]],GEOByClient[Mid],GEOByClient[GEOID])</f>
        <v>GEO1002</v>
      </c>
      <c r="F685" s="2" t="str">
        <f>INDEX(GEOByClient[GEOID],MATCH(VolumeByClient[[#This Row],[CLID]],GEOByClient[Right],0))</f>
        <v>GEO1002</v>
      </c>
      <c r="G685" s="2" t="str">
        <f>VLOOKUP(VolumeByClient[[#This Row],[Index Match Region ID]],GEONames[GEOID]:GEONames[GEONAME],2,FALSE)</f>
        <v>APAC</v>
      </c>
      <c r="H685" s="2" t="str">
        <f>"Q"&amp;ROUNDUP(MONTH(VolumeByClient[[#This Row],[Date]])/3,0)&amp;" "&amp;YEAR(VolumeByClient[[#This Row],[Date]])</f>
        <v>Q3 2020</v>
      </c>
      <c r="I685" s="2" t="str">
        <f>VLOOKUP(VolumeByClient[[#This Row],[Date]],QuarterDates[],3,TRUE)</f>
        <v>Q3 2020</v>
      </c>
      <c r="J685" s="2" t="str">
        <f>VLOOKUP(VolumeByClient[[#This Row],[Date]],QuarterDates[],6,TRUE)</f>
        <v>2020 Q3</v>
      </c>
      <c r="K685" s="2" t="str">
        <f>_xlfn.XLOOKUP(VolumeByClient[[#This Row],[Year and Quarter]],QuarterDates[Year/Quarter],QuarterDates[Quarter2])</f>
        <v>Q3</v>
      </c>
      <c r="L685" s="2">
        <f>_xlfn.XLOOKUP(VolumeByClient[[#This Row],[Year and Quarter]],QuarterDates[Year/Quarter],QuarterDates[Year])</f>
        <v>2020</v>
      </c>
    </row>
    <row r="686" spans="1:12" x14ac:dyDescent="0.15">
      <c r="A686" s="3" t="s">
        <v>42</v>
      </c>
      <c r="B686" s="3">
        <v>44074</v>
      </c>
      <c r="C686" s="5">
        <v>1050</v>
      </c>
      <c r="D686" s="2">
        <f t="shared" si="10"/>
        <v>7</v>
      </c>
      <c r="E686" s="2" t="str">
        <f>_xlfn.XLOOKUP(VolumeByClient[[#This Row],[CLID]],GEOByClient[Mid],GEOByClient[GEOID])</f>
        <v>GEO1002</v>
      </c>
      <c r="F686" s="2" t="str">
        <f>INDEX(GEOByClient[GEOID],MATCH(VolumeByClient[[#This Row],[CLID]],GEOByClient[Right],0))</f>
        <v>GEO1002</v>
      </c>
      <c r="G686" s="2" t="str">
        <f>VLOOKUP(VolumeByClient[[#This Row],[Index Match Region ID]],GEONames[GEOID]:GEONames[GEONAME],2,FALSE)</f>
        <v>APAC</v>
      </c>
      <c r="H686" s="2" t="str">
        <f>"Q"&amp;ROUNDUP(MONTH(VolumeByClient[[#This Row],[Date]])/3,0)&amp;" "&amp;YEAR(VolumeByClient[[#This Row],[Date]])</f>
        <v>Q3 2020</v>
      </c>
      <c r="I686" s="2" t="str">
        <f>VLOOKUP(VolumeByClient[[#This Row],[Date]],QuarterDates[],3,TRUE)</f>
        <v>Q3 2020</v>
      </c>
      <c r="J686" s="2" t="str">
        <f>VLOOKUP(VolumeByClient[[#This Row],[Date]],QuarterDates[],6,TRUE)</f>
        <v>2020 Q3</v>
      </c>
      <c r="K686" s="2" t="str">
        <f>_xlfn.XLOOKUP(VolumeByClient[[#This Row],[Year and Quarter]],QuarterDates[Year/Quarter],QuarterDates[Quarter2])</f>
        <v>Q3</v>
      </c>
      <c r="L686" s="2">
        <f>_xlfn.XLOOKUP(VolumeByClient[[#This Row],[Year and Quarter]],QuarterDates[Year/Quarter],QuarterDates[Year])</f>
        <v>2020</v>
      </c>
    </row>
    <row r="687" spans="1:12" x14ac:dyDescent="0.15">
      <c r="A687" s="3" t="s">
        <v>42</v>
      </c>
      <c r="B687" s="3">
        <v>44104</v>
      </c>
      <c r="C687" s="5">
        <v>890</v>
      </c>
      <c r="D687" s="2">
        <f t="shared" si="10"/>
        <v>7</v>
      </c>
      <c r="E687" s="2" t="str">
        <f>_xlfn.XLOOKUP(VolumeByClient[[#This Row],[CLID]],GEOByClient[Mid],GEOByClient[GEOID])</f>
        <v>GEO1002</v>
      </c>
      <c r="F687" s="2" t="str">
        <f>INDEX(GEOByClient[GEOID],MATCH(VolumeByClient[[#This Row],[CLID]],GEOByClient[Right],0))</f>
        <v>GEO1002</v>
      </c>
      <c r="G687" s="2" t="str">
        <f>VLOOKUP(VolumeByClient[[#This Row],[Index Match Region ID]],GEONames[GEOID]:GEONames[GEONAME],2,FALSE)</f>
        <v>APAC</v>
      </c>
      <c r="H687" s="2" t="str">
        <f>"Q"&amp;ROUNDUP(MONTH(VolumeByClient[[#This Row],[Date]])/3,0)&amp;" "&amp;YEAR(VolumeByClient[[#This Row],[Date]])</f>
        <v>Q3 2020</v>
      </c>
      <c r="I687" s="2" t="str">
        <f>VLOOKUP(VolumeByClient[[#This Row],[Date]],QuarterDates[],3,TRUE)</f>
        <v>Q3 2020</v>
      </c>
      <c r="J687" s="2" t="str">
        <f>VLOOKUP(VolumeByClient[[#This Row],[Date]],QuarterDates[],6,TRUE)</f>
        <v>2020 Q3</v>
      </c>
      <c r="K687" s="2" t="str">
        <f>_xlfn.XLOOKUP(VolumeByClient[[#This Row],[Year and Quarter]],QuarterDates[Year/Quarter],QuarterDates[Quarter2])</f>
        <v>Q3</v>
      </c>
      <c r="L687" s="2">
        <f>_xlfn.XLOOKUP(VolumeByClient[[#This Row],[Year and Quarter]],QuarterDates[Year/Quarter],QuarterDates[Year])</f>
        <v>2020</v>
      </c>
    </row>
    <row r="688" spans="1:12" x14ac:dyDescent="0.15">
      <c r="A688" s="3" t="s">
        <v>42</v>
      </c>
      <c r="B688" s="3">
        <v>44135</v>
      </c>
      <c r="C688" s="5">
        <v>1208</v>
      </c>
      <c r="D688" s="2">
        <f t="shared" si="10"/>
        <v>7</v>
      </c>
      <c r="E688" s="2" t="str">
        <f>_xlfn.XLOOKUP(VolumeByClient[[#This Row],[CLID]],GEOByClient[Mid],GEOByClient[GEOID])</f>
        <v>GEO1002</v>
      </c>
      <c r="F688" s="2" t="str">
        <f>INDEX(GEOByClient[GEOID],MATCH(VolumeByClient[[#This Row],[CLID]],GEOByClient[Right],0))</f>
        <v>GEO1002</v>
      </c>
      <c r="G688" s="2" t="str">
        <f>VLOOKUP(VolumeByClient[[#This Row],[Index Match Region ID]],GEONames[GEOID]:GEONames[GEONAME],2,FALSE)</f>
        <v>APAC</v>
      </c>
      <c r="H688" s="2" t="str">
        <f>"Q"&amp;ROUNDUP(MONTH(VolumeByClient[[#This Row],[Date]])/3,0)&amp;" "&amp;YEAR(VolumeByClient[[#This Row],[Date]])</f>
        <v>Q4 2020</v>
      </c>
      <c r="I688" s="2" t="str">
        <f>VLOOKUP(VolumeByClient[[#This Row],[Date]],QuarterDates[],3,TRUE)</f>
        <v>Q4 2020</v>
      </c>
      <c r="J688" s="2" t="str">
        <f>VLOOKUP(VolumeByClient[[#This Row],[Date]],QuarterDates[],6,TRUE)</f>
        <v>2020 Q4</v>
      </c>
      <c r="K688" s="2" t="str">
        <f>_xlfn.XLOOKUP(VolumeByClient[[#This Row],[Year and Quarter]],QuarterDates[Year/Quarter],QuarterDates[Quarter2])</f>
        <v>Q4</v>
      </c>
      <c r="L688" s="2">
        <f>_xlfn.XLOOKUP(VolumeByClient[[#This Row],[Year and Quarter]],QuarterDates[Year/Quarter],QuarterDates[Year])</f>
        <v>2020</v>
      </c>
    </row>
    <row r="689" spans="1:12" x14ac:dyDescent="0.15">
      <c r="A689" s="3" t="s">
        <v>42</v>
      </c>
      <c r="B689" s="3">
        <v>44165</v>
      </c>
      <c r="C689" s="5">
        <v>1205</v>
      </c>
      <c r="D689" s="2">
        <f t="shared" si="10"/>
        <v>7</v>
      </c>
      <c r="E689" s="2" t="str">
        <f>_xlfn.XLOOKUP(VolumeByClient[[#This Row],[CLID]],GEOByClient[Mid],GEOByClient[GEOID])</f>
        <v>GEO1002</v>
      </c>
      <c r="F689" s="2" t="str">
        <f>INDEX(GEOByClient[GEOID],MATCH(VolumeByClient[[#This Row],[CLID]],GEOByClient[Right],0))</f>
        <v>GEO1002</v>
      </c>
      <c r="G689" s="2" t="str">
        <f>VLOOKUP(VolumeByClient[[#This Row],[Index Match Region ID]],GEONames[GEOID]:GEONames[GEONAME],2,FALSE)</f>
        <v>APAC</v>
      </c>
      <c r="H689" s="2" t="str">
        <f>"Q"&amp;ROUNDUP(MONTH(VolumeByClient[[#This Row],[Date]])/3,0)&amp;" "&amp;YEAR(VolumeByClient[[#This Row],[Date]])</f>
        <v>Q4 2020</v>
      </c>
      <c r="I689" s="2" t="str">
        <f>VLOOKUP(VolumeByClient[[#This Row],[Date]],QuarterDates[],3,TRUE)</f>
        <v>Q4 2020</v>
      </c>
      <c r="J689" s="2" t="str">
        <f>VLOOKUP(VolumeByClient[[#This Row],[Date]],QuarterDates[],6,TRUE)</f>
        <v>2020 Q4</v>
      </c>
      <c r="K689" s="2" t="str">
        <f>_xlfn.XLOOKUP(VolumeByClient[[#This Row],[Year and Quarter]],QuarterDates[Year/Quarter],QuarterDates[Quarter2])</f>
        <v>Q4</v>
      </c>
      <c r="L689" s="2">
        <f>_xlfn.XLOOKUP(VolumeByClient[[#This Row],[Year and Quarter]],QuarterDates[Year/Quarter],QuarterDates[Year])</f>
        <v>2020</v>
      </c>
    </row>
    <row r="690" spans="1:12" x14ac:dyDescent="0.15">
      <c r="A690" s="3" t="s">
        <v>42</v>
      </c>
      <c r="B690" s="3">
        <v>44196</v>
      </c>
      <c r="C690" s="5">
        <v>1366</v>
      </c>
      <c r="D690" s="2">
        <f t="shared" si="10"/>
        <v>7</v>
      </c>
      <c r="E690" s="2" t="str">
        <f>_xlfn.XLOOKUP(VolumeByClient[[#This Row],[CLID]],GEOByClient[Mid],GEOByClient[GEOID])</f>
        <v>GEO1002</v>
      </c>
      <c r="F690" s="2" t="str">
        <f>INDEX(GEOByClient[GEOID],MATCH(VolumeByClient[[#This Row],[CLID]],GEOByClient[Right],0))</f>
        <v>GEO1002</v>
      </c>
      <c r="G690" s="2" t="str">
        <f>VLOOKUP(VolumeByClient[[#This Row],[Index Match Region ID]],GEONames[GEOID]:GEONames[GEONAME],2,FALSE)</f>
        <v>APAC</v>
      </c>
      <c r="H690" s="2" t="str">
        <f>"Q"&amp;ROUNDUP(MONTH(VolumeByClient[[#This Row],[Date]])/3,0)&amp;" "&amp;YEAR(VolumeByClient[[#This Row],[Date]])</f>
        <v>Q4 2020</v>
      </c>
      <c r="I690" s="2" t="str">
        <f>VLOOKUP(VolumeByClient[[#This Row],[Date]],QuarterDates[],3,TRUE)</f>
        <v>Q4 2020</v>
      </c>
      <c r="J690" s="2" t="str">
        <f>VLOOKUP(VolumeByClient[[#This Row],[Date]],QuarterDates[],6,TRUE)</f>
        <v>2020 Q4</v>
      </c>
      <c r="K690" s="2" t="str">
        <f>_xlfn.XLOOKUP(VolumeByClient[[#This Row],[Year and Quarter]],QuarterDates[Year/Quarter],QuarterDates[Quarter2])</f>
        <v>Q4</v>
      </c>
      <c r="L690" s="2">
        <f>_xlfn.XLOOKUP(VolumeByClient[[#This Row],[Year and Quarter]],QuarterDates[Year/Quarter],QuarterDates[Year])</f>
        <v>2020</v>
      </c>
    </row>
    <row r="691" spans="1:12" x14ac:dyDescent="0.15">
      <c r="A691" s="3" t="s">
        <v>42</v>
      </c>
      <c r="B691" s="3">
        <v>44377</v>
      </c>
      <c r="C691" s="5">
        <v>1397</v>
      </c>
      <c r="D691" s="2">
        <f t="shared" si="10"/>
        <v>7</v>
      </c>
      <c r="E691" s="2" t="str">
        <f>_xlfn.XLOOKUP(VolumeByClient[[#This Row],[CLID]],GEOByClient[Mid],GEOByClient[GEOID])</f>
        <v>GEO1002</v>
      </c>
      <c r="F691" s="2" t="str">
        <f>INDEX(GEOByClient[GEOID],MATCH(VolumeByClient[[#This Row],[CLID]],GEOByClient[Right],0))</f>
        <v>GEO1002</v>
      </c>
      <c r="G691" s="2" t="str">
        <f>VLOOKUP(VolumeByClient[[#This Row],[Index Match Region ID]],GEONames[GEOID]:GEONames[GEONAME],2,FALSE)</f>
        <v>APAC</v>
      </c>
      <c r="H691" s="2" t="str">
        <f>"Q"&amp;ROUNDUP(MONTH(VolumeByClient[[#This Row],[Date]])/3,0)&amp;" "&amp;YEAR(VolumeByClient[[#This Row],[Date]])</f>
        <v>Q2 2021</v>
      </c>
      <c r="I691" s="2" t="str">
        <f>VLOOKUP(VolumeByClient[[#This Row],[Date]],QuarterDates[],3,TRUE)</f>
        <v>Q2 2021</v>
      </c>
      <c r="J691" s="2" t="str">
        <f>VLOOKUP(VolumeByClient[[#This Row],[Date]],QuarterDates[],6,TRUE)</f>
        <v>2021 Q2</v>
      </c>
      <c r="K691" s="2" t="str">
        <f>_xlfn.XLOOKUP(VolumeByClient[[#This Row],[Year and Quarter]],QuarterDates[Year/Quarter],QuarterDates[Quarter2])</f>
        <v>Q2</v>
      </c>
      <c r="L691" s="2">
        <f>_xlfn.XLOOKUP(VolumeByClient[[#This Row],[Year and Quarter]],QuarterDates[Year/Quarter],QuarterDates[Year])</f>
        <v>2021</v>
      </c>
    </row>
    <row r="692" spans="1:12" x14ac:dyDescent="0.15">
      <c r="A692" s="3" t="s">
        <v>42</v>
      </c>
      <c r="B692" s="3">
        <v>44347</v>
      </c>
      <c r="C692" s="5">
        <v>1757</v>
      </c>
      <c r="D692" s="2">
        <f t="shared" si="10"/>
        <v>7</v>
      </c>
      <c r="E692" s="2" t="str">
        <f>_xlfn.XLOOKUP(VolumeByClient[[#This Row],[CLID]],GEOByClient[Mid],GEOByClient[GEOID])</f>
        <v>GEO1002</v>
      </c>
      <c r="F692" s="2" t="str">
        <f>INDEX(GEOByClient[GEOID],MATCH(VolumeByClient[[#This Row],[CLID]],GEOByClient[Right],0))</f>
        <v>GEO1002</v>
      </c>
      <c r="G692" s="2" t="str">
        <f>VLOOKUP(VolumeByClient[[#This Row],[Index Match Region ID]],GEONames[GEOID]:GEONames[GEONAME],2,FALSE)</f>
        <v>APAC</v>
      </c>
      <c r="H692" s="2" t="str">
        <f>"Q"&amp;ROUNDUP(MONTH(VolumeByClient[[#This Row],[Date]])/3,0)&amp;" "&amp;YEAR(VolumeByClient[[#This Row],[Date]])</f>
        <v>Q2 2021</v>
      </c>
      <c r="I692" s="2" t="str">
        <f>VLOOKUP(VolumeByClient[[#This Row],[Date]],QuarterDates[],3,TRUE)</f>
        <v>Q2 2021</v>
      </c>
      <c r="J692" s="2" t="str">
        <f>VLOOKUP(VolumeByClient[[#This Row],[Date]],QuarterDates[],6,TRUE)</f>
        <v>2021 Q2</v>
      </c>
      <c r="K692" s="2" t="str">
        <f>_xlfn.XLOOKUP(VolumeByClient[[#This Row],[Year and Quarter]],QuarterDates[Year/Quarter],QuarterDates[Quarter2])</f>
        <v>Q2</v>
      </c>
      <c r="L692" s="2">
        <f>_xlfn.XLOOKUP(VolumeByClient[[#This Row],[Year and Quarter]],QuarterDates[Year/Quarter],QuarterDates[Year])</f>
        <v>2021</v>
      </c>
    </row>
    <row r="693" spans="1:12" x14ac:dyDescent="0.15">
      <c r="A693" s="3" t="s">
        <v>42</v>
      </c>
      <c r="B693" s="3">
        <v>44316</v>
      </c>
      <c r="C693" s="5">
        <v>2092</v>
      </c>
      <c r="D693" s="2">
        <f t="shared" si="10"/>
        <v>7</v>
      </c>
      <c r="E693" s="2" t="str">
        <f>_xlfn.XLOOKUP(VolumeByClient[[#This Row],[CLID]],GEOByClient[Mid],GEOByClient[GEOID])</f>
        <v>GEO1002</v>
      </c>
      <c r="F693" s="2" t="str">
        <f>INDEX(GEOByClient[GEOID],MATCH(VolumeByClient[[#This Row],[CLID]],GEOByClient[Right],0))</f>
        <v>GEO1002</v>
      </c>
      <c r="G693" s="2" t="str">
        <f>VLOOKUP(VolumeByClient[[#This Row],[Index Match Region ID]],GEONames[GEOID]:GEONames[GEONAME],2,FALSE)</f>
        <v>APAC</v>
      </c>
      <c r="H693" s="2" t="str">
        <f>"Q"&amp;ROUNDUP(MONTH(VolumeByClient[[#This Row],[Date]])/3,0)&amp;" "&amp;YEAR(VolumeByClient[[#This Row],[Date]])</f>
        <v>Q2 2021</v>
      </c>
      <c r="I693" s="2" t="str">
        <f>VLOOKUP(VolumeByClient[[#This Row],[Date]],QuarterDates[],3,TRUE)</f>
        <v>Q2 2021</v>
      </c>
      <c r="J693" s="2" t="str">
        <f>VLOOKUP(VolumeByClient[[#This Row],[Date]],QuarterDates[],6,TRUE)</f>
        <v>2021 Q2</v>
      </c>
      <c r="K693" s="2" t="str">
        <f>_xlfn.XLOOKUP(VolumeByClient[[#This Row],[Year and Quarter]],QuarterDates[Year/Quarter],QuarterDates[Quarter2])</f>
        <v>Q2</v>
      </c>
      <c r="L693" s="2">
        <f>_xlfn.XLOOKUP(VolumeByClient[[#This Row],[Year and Quarter]],QuarterDates[Year/Quarter],QuarterDates[Year])</f>
        <v>2021</v>
      </c>
    </row>
    <row r="694" spans="1:12" x14ac:dyDescent="0.15">
      <c r="A694" s="3" t="s">
        <v>42</v>
      </c>
      <c r="B694" s="3">
        <v>44286</v>
      </c>
      <c r="C694" s="5">
        <v>1544</v>
      </c>
      <c r="D694" s="2">
        <f t="shared" si="10"/>
        <v>7</v>
      </c>
      <c r="E694" s="2" t="str">
        <f>_xlfn.XLOOKUP(VolumeByClient[[#This Row],[CLID]],GEOByClient[Mid],GEOByClient[GEOID])</f>
        <v>GEO1002</v>
      </c>
      <c r="F694" s="2" t="str">
        <f>INDEX(GEOByClient[GEOID],MATCH(VolumeByClient[[#This Row],[CLID]],GEOByClient[Right],0))</f>
        <v>GEO1002</v>
      </c>
      <c r="G694" s="2" t="str">
        <f>VLOOKUP(VolumeByClient[[#This Row],[Index Match Region ID]],GEONames[GEOID]:GEONames[GEONAME],2,FALSE)</f>
        <v>APAC</v>
      </c>
      <c r="H694" s="2" t="str">
        <f>"Q"&amp;ROUNDUP(MONTH(VolumeByClient[[#This Row],[Date]])/3,0)&amp;" "&amp;YEAR(VolumeByClient[[#This Row],[Date]])</f>
        <v>Q1 2021</v>
      </c>
      <c r="I694" s="2" t="str">
        <f>VLOOKUP(VolumeByClient[[#This Row],[Date]],QuarterDates[],3,TRUE)</f>
        <v>Q1 2021</v>
      </c>
      <c r="J694" s="2" t="str">
        <f>VLOOKUP(VolumeByClient[[#This Row],[Date]],QuarterDates[],6,TRUE)</f>
        <v>2021 Q1</v>
      </c>
      <c r="K694" s="2" t="str">
        <f>_xlfn.XLOOKUP(VolumeByClient[[#This Row],[Year and Quarter]],QuarterDates[Year/Quarter],QuarterDates[Quarter2])</f>
        <v>Q1</v>
      </c>
      <c r="L694" s="2">
        <f>_xlfn.XLOOKUP(VolumeByClient[[#This Row],[Year and Quarter]],QuarterDates[Year/Quarter],QuarterDates[Year])</f>
        <v>2021</v>
      </c>
    </row>
    <row r="695" spans="1:12" x14ac:dyDescent="0.15">
      <c r="A695" s="3" t="s">
        <v>42</v>
      </c>
      <c r="B695" s="3">
        <v>44255</v>
      </c>
      <c r="C695" s="5">
        <v>1547</v>
      </c>
      <c r="D695" s="2">
        <f t="shared" si="10"/>
        <v>7</v>
      </c>
      <c r="E695" s="2" t="str">
        <f>_xlfn.XLOOKUP(VolumeByClient[[#This Row],[CLID]],GEOByClient[Mid],GEOByClient[GEOID])</f>
        <v>GEO1002</v>
      </c>
      <c r="F695" s="2" t="str">
        <f>INDEX(GEOByClient[GEOID],MATCH(VolumeByClient[[#This Row],[CLID]],GEOByClient[Right],0))</f>
        <v>GEO1002</v>
      </c>
      <c r="G695" s="2" t="str">
        <f>VLOOKUP(VolumeByClient[[#This Row],[Index Match Region ID]],GEONames[GEOID]:GEONames[GEONAME],2,FALSE)</f>
        <v>APAC</v>
      </c>
      <c r="H695" s="2" t="str">
        <f>"Q"&amp;ROUNDUP(MONTH(VolumeByClient[[#This Row],[Date]])/3,0)&amp;" "&amp;YEAR(VolumeByClient[[#This Row],[Date]])</f>
        <v>Q1 2021</v>
      </c>
      <c r="I695" s="2" t="str">
        <f>VLOOKUP(VolumeByClient[[#This Row],[Date]],QuarterDates[],3,TRUE)</f>
        <v>Q1 2021</v>
      </c>
      <c r="J695" s="2" t="str">
        <f>VLOOKUP(VolumeByClient[[#This Row],[Date]],QuarterDates[],6,TRUE)</f>
        <v>2021 Q1</v>
      </c>
      <c r="K695" s="2" t="str">
        <f>_xlfn.XLOOKUP(VolumeByClient[[#This Row],[Year and Quarter]],QuarterDates[Year/Quarter],QuarterDates[Quarter2])</f>
        <v>Q1</v>
      </c>
      <c r="L695" s="2">
        <f>_xlfn.XLOOKUP(VolumeByClient[[#This Row],[Year and Quarter]],QuarterDates[Year/Quarter],QuarterDates[Year])</f>
        <v>2021</v>
      </c>
    </row>
    <row r="696" spans="1:12" x14ac:dyDescent="0.15">
      <c r="A696" s="3" t="s">
        <v>42</v>
      </c>
      <c r="B696" s="3">
        <v>44227</v>
      </c>
      <c r="C696" s="5">
        <v>1265</v>
      </c>
      <c r="D696" s="2">
        <f t="shared" si="10"/>
        <v>7</v>
      </c>
      <c r="E696" s="2" t="str">
        <f>_xlfn.XLOOKUP(VolumeByClient[[#This Row],[CLID]],GEOByClient[Mid],GEOByClient[GEOID])</f>
        <v>GEO1002</v>
      </c>
      <c r="F696" s="2" t="str">
        <f>INDEX(GEOByClient[GEOID],MATCH(VolumeByClient[[#This Row],[CLID]],GEOByClient[Right],0))</f>
        <v>GEO1002</v>
      </c>
      <c r="G696" s="2" t="str">
        <f>VLOOKUP(VolumeByClient[[#This Row],[Index Match Region ID]],GEONames[GEOID]:GEONames[GEONAME],2,FALSE)</f>
        <v>APAC</v>
      </c>
      <c r="H696" s="2" t="str">
        <f>"Q"&amp;ROUNDUP(MONTH(VolumeByClient[[#This Row],[Date]])/3,0)&amp;" "&amp;YEAR(VolumeByClient[[#This Row],[Date]])</f>
        <v>Q1 2021</v>
      </c>
      <c r="I696" s="2" t="str">
        <f>VLOOKUP(VolumeByClient[[#This Row],[Date]],QuarterDates[],3,TRUE)</f>
        <v>Q1 2021</v>
      </c>
      <c r="J696" s="2" t="str">
        <f>VLOOKUP(VolumeByClient[[#This Row],[Date]],QuarterDates[],6,TRUE)</f>
        <v>2021 Q1</v>
      </c>
      <c r="K696" s="2" t="str">
        <f>_xlfn.XLOOKUP(VolumeByClient[[#This Row],[Year and Quarter]],QuarterDates[Year/Quarter],QuarterDates[Quarter2])</f>
        <v>Q1</v>
      </c>
      <c r="L696" s="2">
        <f>_xlfn.XLOOKUP(VolumeByClient[[#This Row],[Year and Quarter]],QuarterDates[Year/Quarter],QuarterDates[Year])</f>
        <v>2021</v>
      </c>
    </row>
    <row r="697" spans="1:12" x14ac:dyDescent="0.15">
      <c r="A697" s="3" t="s">
        <v>50</v>
      </c>
      <c r="B697" s="3">
        <v>43861</v>
      </c>
      <c r="C697" s="5">
        <v>3405</v>
      </c>
      <c r="D697" s="2">
        <f t="shared" si="10"/>
        <v>7</v>
      </c>
      <c r="E697" s="2" t="str">
        <f>_xlfn.XLOOKUP(VolumeByClient[[#This Row],[CLID]],GEOByClient[Mid],GEOByClient[GEOID])</f>
        <v>GEO1004</v>
      </c>
      <c r="F697" s="2" t="str">
        <f>INDEX(GEOByClient[GEOID],MATCH(VolumeByClient[[#This Row],[CLID]],GEOByClient[Right],0))</f>
        <v>GEO1004</v>
      </c>
      <c r="G697" s="2" t="str">
        <f>VLOOKUP(VolumeByClient[[#This Row],[Index Match Region ID]],GEONames[GEOID]:GEONames[GEONAME],2,FALSE)</f>
        <v>LATAM</v>
      </c>
      <c r="H697" s="2" t="str">
        <f>"Q"&amp;ROUNDUP(MONTH(VolumeByClient[[#This Row],[Date]])/3,0)&amp;" "&amp;YEAR(VolumeByClient[[#This Row],[Date]])</f>
        <v>Q1 2020</v>
      </c>
      <c r="I697" s="2" t="str">
        <f>VLOOKUP(VolumeByClient[[#This Row],[Date]],QuarterDates[],3,TRUE)</f>
        <v>Q1 2020</v>
      </c>
      <c r="J697" s="2" t="str">
        <f>VLOOKUP(VolumeByClient[[#This Row],[Date]],QuarterDates[],6,TRUE)</f>
        <v>2020 Q1</v>
      </c>
      <c r="K697" s="2" t="str">
        <f>_xlfn.XLOOKUP(VolumeByClient[[#This Row],[Year and Quarter]],QuarterDates[Year/Quarter],QuarterDates[Quarter2])</f>
        <v>Q1</v>
      </c>
      <c r="L697" s="2">
        <f>_xlfn.XLOOKUP(VolumeByClient[[#This Row],[Year and Quarter]],QuarterDates[Year/Quarter],QuarterDates[Year])</f>
        <v>2020</v>
      </c>
    </row>
    <row r="698" spans="1:12" x14ac:dyDescent="0.15">
      <c r="A698" s="3" t="s">
        <v>50</v>
      </c>
      <c r="B698" s="3">
        <v>43890</v>
      </c>
      <c r="C698" s="5">
        <v>3827</v>
      </c>
      <c r="D698" s="2">
        <f t="shared" si="10"/>
        <v>7</v>
      </c>
      <c r="E698" s="2" t="str">
        <f>_xlfn.XLOOKUP(VolumeByClient[[#This Row],[CLID]],GEOByClient[Mid],GEOByClient[GEOID])</f>
        <v>GEO1004</v>
      </c>
      <c r="F698" s="2" t="str">
        <f>INDEX(GEOByClient[GEOID],MATCH(VolumeByClient[[#This Row],[CLID]],GEOByClient[Right],0))</f>
        <v>GEO1004</v>
      </c>
      <c r="G698" s="2" t="str">
        <f>VLOOKUP(VolumeByClient[[#This Row],[Index Match Region ID]],GEONames[GEOID]:GEONames[GEONAME],2,FALSE)</f>
        <v>LATAM</v>
      </c>
      <c r="H698" s="2" t="str">
        <f>"Q"&amp;ROUNDUP(MONTH(VolumeByClient[[#This Row],[Date]])/3,0)&amp;" "&amp;YEAR(VolumeByClient[[#This Row],[Date]])</f>
        <v>Q1 2020</v>
      </c>
      <c r="I698" s="2" t="str">
        <f>VLOOKUP(VolumeByClient[[#This Row],[Date]],QuarterDates[],3,TRUE)</f>
        <v>Q1 2020</v>
      </c>
      <c r="J698" s="2" t="str">
        <f>VLOOKUP(VolumeByClient[[#This Row],[Date]],QuarterDates[],6,TRUE)</f>
        <v>2020 Q1</v>
      </c>
      <c r="K698" s="2" t="str">
        <f>_xlfn.XLOOKUP(VolumeByClient[[#This Row],[Year and Quarter]],QuarterDates[Year/Quarter],QuarterDates[Quarter2])</f>
        <v>Q1</v>
      </c>
      <c r="L698" s="2">
        <f>_xlfn.XLOOKUP(VolumeByClient[[#This Row],[Year and Quarter]],QuarterDates[Year/Quarter],QuarterDates[Year])</f>
        <v>2020</v>
      </c>
    </row>
    <row r="699" spans="1:12" x14ac:dyDescent="0.15">
      <c r="A699" s="3" t="s">
        <v>50</v>
      </c>
      <c r="B699" s="3">
        <v>43921</v>
      </c>
      <c r="C699" s="5">
        <v>4248</v>
      </c>
      <c r="D699" s="2">
        <f t="shared" si="10"/>
        <v>7</v>
      </c>
      <c r="E699" s="2" t="str">
        <f>_xlfn.XLOOKUP(VolumeByClient[[#This Row],[CLID]],GEOByClient[Mid],GEOByClient[GEOID])</f>
        <v>GEO1004</v>
      </c>
      <c r="F699" s="2" t="str">
        <f>INDEX(GEOByClient[GEOID],MATCH(VolumeByClient[[#This Row],[CLID]],GEOByClient[Right],0))</f>
        <v>GEO1004</v>
      </c>
      <c r="G699" s="2" t="str">
        <f>VLOOKUP(VolumeByClient[[#This Row],[Index Match Region ID]],GEONames[GEOID]:GEONames[GEONAME],2,FALSE)</f>
        <v>LATAM</v>
      </c>
      <c r="H699" s="2" t="str">
        <f>"Q"&amp;ROUNDUP(MONTH(VolumeByClient[[#This Row],[Date]])/3,0)&amp;" "&amp;YEAR(VolumeByClient[[#This Row],[Date]])</f>
        <v>Q1 2020</v>
      </c>
      <c r="I699" s="2" t="str">
        <f>VLOOKUP(VolumeByClient[[#This Row],[Date]],QuarterDates[],3,TRUE)</f>
        <v>Q1 2020</v>
      </c>
      <c r="J699" s="2" t="str">
        <f>VLOOKUP(VolumeByClient[[#This Row],[Date]],QuarterDates[],6,TRUE)</f>
        <v>2020 Q1</v>
      </c>
      <c r="K699" s="2" t="str">
        <f>_xlfn.XLOOKUP(VolumeByClient[[#This Row],[Year and Quarter]],QuarterDates[Year/Quarter],QuarterDates[Quarter2])</f>
        <v>Q1</v>
      </c>
      <c r="L699" s="2">
        <f>_xlfn.XLOOKUP(VolumeByClient[[#This Row],[Year and Quarter]],QuarterDates[Year/Quarter],QuarterDates[Year])</f>
        <v>2020</v>
      </c>
    </row>
    <row r="700" spans="1:12" x14ac:dyDescent="0.15">
      <c r="A700" s="3" t="s">
        <v>50</v>
      </c>
      <c r="B700" s="3">
        <v>43951</v>
      </c>
      <c r="C700" s="5">
        <v>5101</v>
      </c>
      <c r="D700" s="2">
        <f t="shared" si="10"/>
        <v>7</v>
      </c>
      <c r="E700" s="2" t="str">
        <f>_xlfn.XLOOKUP(VolumeByClient[[#This Row],[CLID]],GEOByClient[Mid],GEOByClient[GEOID])</f>
        <v>GEO1004</v>
      </c>
      <c r="F700" s="2" t="str">
        <f>INDEX(GEOByClient[GEOID],MATCH(VolumeByClient[[#This Row],[CLID]],GEOByClient[Right],0))</f>
        <v>GEO1004</v>
      </c>
      <c r="G700" s="2" t="str">
        <f>VLOOKUP(VolumeByClient[[#This Row],[Index Match Region ID]],GEONames[GEOID]:GEONames[GEONAME],2,FALSE)</f>
        <v>LATAM</v>
      </c>
      <c r="H700" s="2" t="str">
        <f>"Q"&amp;ROUNDUP(MONTH(VolumeByClient[[#This Row],[Date]])/3,0)&amp;" "&amp;YEAR(VolumeByClient[[#This Row],[Date]])</f>
        <v>Q2 2020</v>
      </c>
      <c r="I700" s="2" t="str">
        <f>VLOOKUP(VolumeByClient[[#This Row],[Date]],QuarterDates[],3,TRUE)</f>
        <v>Q2 2020</v>
      </c>
      <c r="J700" s="2" t="str">
        <f>VLOOKUP(VolumeByClient[[#This Row],[Date]],QuarterDates[],6,TRUE)</f>
        <v>2020 Q2</v>
      </c>
      <c r="K700" s="2" t="str">
        <f>_xlfn.XLOOKUP(VolumeByClient[[#This Row],[Year and Quarter]],QuarterDates[Year/Quarter],QuarterDates[Quarter2])</f>
        <v>Q2</v>
      </c>
      <c r="L700" s="2">
        <f>_xlfn.XLOOKUP(VolumeByClient[[#This Row],[Year and Quarter]],QuarterDates[Year/Quarter],QuarterDates[Year])</f>
        <v>2020</v>
      </c>
    </row>
    <row r="701" spans="1:12" x14ac:dyDescent="0.15">
      <c r="A701" s="3" t="s">
        <v>50</v>
      </c>
      <c r="B701" s="3">
        <v>43982</v>
      </c>
      <c r="C701" s="5">
        <v>4675</v>
      </c>
      <c r="D701" s="2">
        <f t="shared" si="10"/>
        <v>7</v>
      </c>
      <c r="E701" s="2" t="str">
        <f>_xlfn.XLOOKUP(VolumeByClient[[#This Row],[CLID]],GEOByClient[Mid],GEOByClient[GEOID])</f>
        <v>GEO1004</v>
      </c>
      <c r="F701" s="2" t="str">
        <f>INDEX(GEOByClient[GEOID],MATCH(VolumeByClient[[#This Row],[CLID]],GEOByClient[Right],0))</f>
        <v>GEO1004</v>
      </c>
      <c r="G701" s="2" t="str">
        <f>VLOOKUP(VolumeByClient[[#This Row],[Index Match Region ID]],GEONames[GEOID]:GEONames[GEONAME],2,FALSE)</f>
        <v>LATAM</v>
      </c>
      <c r="H701" s="2" t="str">
        <f>"Q"&amp;ROUNDUP(MONTH(VolumeByClient[[#This Row],[Date]])/3,0)&amp;" "&amp;YEAR(VolumeByClient[[#This Row],[Date]])</f>
        <v>Q2 2020</v>
      </c>
      <c r="I701" s="2" t="str">
        <f>VLOOKUP(VolumeByClient[[#This Row],[Date]],QuarterDates[],3,TRUE)</f>
        <v>Q2 2020</v>
      </c>
      <c r="J701" s="2" t="str">
        <f>VLOOKUP(VolumeByClient[[#This Row],[Date]],QuarterDates[],6,TRUE)</f>
        <v>2020 Q2</v>
      </c>
      <c r="K701" s="2" t="str">
        <f>_xlfn.XLOOKUP(VolumeByClient[[#This Row],[Year and Quarter]],QuarterDates[Year/Quarter],QuarterDates[Quarter2])</f>
        <v>Q2</v>
      </c>
      <c r="L701" s="2">
        <f>_xlfn.XLOOKUP(VolumeByClient[[#This Row],[Year and Quarter]],QuarterDates[Year/Quarter],QuarterDates[Year])</f>
        <v>2020</v>
      </c>
    </row>
    <row r="702" spans="1:12" x14ac:dyDescent="0.15">
      <c r="A702" s="3" t="s">
        <v>50</v>
      </c>
      <c r="B702" s="3">
        <v>44012</v>
      </c>
      <c r="C702" s="5">
        <v>3400</v>
      </c>
      <c r="D702" s="2">
        <f t="shared" si="10"/>
        <v>7</v>
      </c>
      <c r="E702" s="2" t="str">
        <f>_xlfn.XLOOKUP(VolumeByClient[[#This Row],[CLID]],GEOByClient[Mid],GEOByClient[GEOID])</f>
        <v>GEO1004</v>
      </c>
      <c r="F702" s="2" t="str">
        <f>INDEX(GEOByClient[GEOID],MATCH(VolumeByClient[[#This Row],[CLID]],GEOByClient[Right],0))</f>
        <v>GEO1004</v>
      </c>
      <c r="G702" s="2" t="str">
        <f>VLOOKUP(VolumeByClient[[#This Row],[Index Match Region ID]],GEONames[GEOID]:GEONames[GEONAME],2,FALSE)</f>
        <v>LATAM</v>
      </c>
      <c r="H702" s="2" t="str">
        <f>"Q"&amp;ROUNDUP(MONTH(VolumeByClient[[#This Row],[Date]])/3,0)&amp;" "&amp;YEAR(VolumeByClient[[#This Row],[Date]])</f>
        <v>Q2 2020</v>
      </c>
      <c r="I702" s="2" t="str">
        <f>VLOOKUP(VolumeByClient[[#This Row],[Date]],QuarterDates[],3,TRUE)</f>
        <v>Q2 2020</v>
      </c>
      <c r="J702" s="2" t="str">
        <f>VLOOKUP(VolumeByClient[[#This Row],[Date]],QuarterDates[],6,TRUE)</f>
        <v>2020 Q2</v>
      </c>
      <c r="K702" s="2" t="str">
        <f>_xlfn.XLOOKUP(VolumeByClient[[#This Row],[Year and Quarter]],QuarterDates[Year/Quarter],QuarterDates[Quarter2])</f>
        <v>Q2</v>
      </c>
      <c r="L702" s="2">
        <f>_xlfn.XLOOKUP(VolumeByClient[[#This Row],[Year and Quarter]],QuarterDates[Year/Quarter],QuarterDates[Year])</f>
        <v>2020</v>
      </c>
    </row>
    <row r="703" spans="1:12" x14ac:dyDescent="0.15">
      <c r="A703" s="3" t="s">
        <v>50</v>
      </c>
      <c r="B703" s="3">
        <v>44043</v>
      </c>
      <c r="C703" s="5">
        <v>2976</v>
      </c>
      <c r="D703" s="2">
        <f t="shared" si="10"/>
        <v>7</v>
      </c>
      <c r="E703" s="2" t="str">
        <f>_xlfn.XLOOKUP(VolumeByClient[[#This Row],[CLID]],GEOByClient[Mid],GEOByClient[GEOID])</f>
        <v>GEO1004</v>
      </c>
      <c r="F703" s="2" t="str">
        <f>INDEX(GEOByClient[GEOID],MATCH(VolumeByClient[[#This Row],[CLID]],GEOByClient[Right],0))</f>
        <v>GEO1004</v>
      </c>
      <c r="G703" s="2" t="str">
        <f>VLOOKUP(VolumeByClient[[#This Row],[Index Match Region ID]],GEONames[GEOID]:GEONames[GEONAME],2,FALSE)</f>
        <v>LATAM</v>
      </c>
      <c r="H703" s="2" t="str">
        <f>"Q"&amp;ROUNDUP(MONTH(VolumeByClient[[#This Row],[Date]])/3,0)&amp;" "&amp;YEAR(VolumeByClient[[#This Row],[Date]])</f>
        <v>Q3 2020</v>
      </c>
      <c r="I703" s="2" t="str">
        <f>VLOOKUP(VolumeByClient[[#This Row],[Date]],QuarterDates[],3,TRUE)</f>
        <v>Q3 2020</v>
      </c>
      <c r="J703" s="2" t="str">
        <f>VLOOKUP(VolumeByClient[[#This Row],[Date]],QuarterDates[],6,TRUE)</f>
        <v>2020 Q3</v>
      </c>
      <c r="K703" s="2" t="str">
        <f>_xlfn.XLOOKUP(VolumeByClient[[#This Row],[Year and Quarter]],QuarterDates[Year/Quarter],QuarterDates[Quarter2])</f>
        <v>Q3</v>
      </c>
      <c r="L703" s="2">
        <f>_xlfn.XLOOKUP(VolumeByClient[[#This Row],[Year and Quarter]],QuarterDates[Year/Quarter],QuarterDates[Year])</f>
        <v>2020</v>
      </c>
    </row>
    <row r="704" spans="1:12" x14ac:dyDescent="0.15">
      <c r="A704" s="3" t="s">
        <v>50</v>
      </c>
      <c r="B704" s="3">
        <v>44074</v>
      </c>
      <c r="C704" s="5">
        <v>2552</v>
      </c>
      <c r="D704" s="2">
        <f t="shared" si="10"/>
        <v>7</v>
      </c>
      <c r="E704" s="2" t="str">
        <f>_xlfn.XLOOKUP(VolumeByClient[[#This Row],[CLID]],GEOByClient[Mid],GEOByClient[GEOID])</f>
        <v>GEO1004</v>
      </c>
      <c r="F704" s="2" t="str">
        <f>INDEX(GEOByClient[GEOID],MATCH(VolumeByClient[[#This Row],[CLID]],GEOByClient[Right],0))</f>
        <v>GEO1004</v>
      </c>
      <c r="G704" s="2" t="str">
        <f>VLOOKUP(VolumeByClient[[#This Row],[Index Match Region ID]],GEONames[GEOID]:GEONames[GEONAME],2,FALSE)</f>
        <v>LATAM</v>
      </c>
      <c r="H704" s="2" t="str">
        <f>"Q"&amp;ROUNDUP(MONTH(VolumeByClient[[#This Row],[Date]])/3,0)&amp;" "&amp;YEAR(VolumeByClient[[#This Row],[Date]])</f>
        <v>Q3 2020</v>
      </c>
      <c r="I704" s="2" t="str">
        <f>VLOOKUP(VolumeByClient[[#This Row],[Date]],QuarterDates[],3,TRUE)</f>
        <v>Q3 2020</v>
      </c>
      <c r="J704" s="2" t="str">
        <f>VLOOKUP(VolumeByClient[[#This Row],[Date]],QuarterDates[],6,TRUE)</f>
        <v>2020 Q3</v>
      </c>
      <c r="K704" s="2" t="str">
        <f>_xlfn.XLOOKUP(VolumeByClient[[#This Row],[Year and Quarter]],QuarterDates[Year/Quarter],QuarterDates[Quarter2])</f>
        <v>Q3</v>
      </c>
      <c r="L704" s="2">
        <f>_xlfn.XLOOKUP(VolumeByClient[[#This Row],[Year and Quarter]],QuarterDates[Year/Quarter],QuarterDates[Year])</f>
        <v>2020</v>
      </c>
    </row>
    <row r="705" spans="1:12" x14ac:dyDescent="0.15">
      <c r="A705" s="3" t="s">
        <v>50</v>
      </c>
      <c r="B705" s="3">
        <v>44104</v>
      </c>
      <c r="C705" s="5">
        <v>2550</v>
      </c>
      <c r="D705" s="2">
        <f t="shared" si="10"/>
        <v>7</v>
      </c>
      <c r="E705" s="2" t="str">
        <f>_xlfn.XLOOKUP(VolumeByClient[[#This Row],[CLID]],GEOByClient[Mid],GEOByClient[GEOID])</f>
        <v>GEO1004</v>
      </c>
      <c r="F705" s="2" t="str">
        <f>INDEX(GEOByClient[GEOID],MATCH(VolumeByClient[[#This Row],[CLID]],GEOByClient[Right],0))</f>
        <v>GEO1004</v>
      </c>
      <c r="G705" s="2" t="str">
        <f>VLOOKUP(VolumeByClient[[#This Row],[Index Match Region ID]],GEONames[GEOID]:GEONames[GEONAME],2,FALSE)</f>
        <v>LATAM</v>
      </c>
      <c r="H705" s="2" t="str">
        <f>"Q"&amp;ROUNDUP(MONTH(VolumeByClient[[#This Row],[Date]])/3,0)&amp;" "&amp;YEAR(VolumeByClient[[#This Row],[Date]])</f>
        <v>Q3 2020</v>
      </c>
      <c r="I705" s="2" t="str">
        <f>VLOOKUP(VolumeByClient[[#This Row],[Date]],QuarterDates[],3,TRUE)</f>
        <v>Q3 2020</v>
      </c>
      <c r="J705" s="2" t="str">
        <f>VLOOKUP(VolumeByClient[[#This Row],[Date]],QuarterDates[],6,TRUE)</f>
        <v>2020 Q3</v>
      </c>
      <c r="K705" s="2" t="str">
        <f>_xlfn.XLOOKUP(VolumeByClient[[#This Row],[Year and Quarter]],QuarterDates[Year/Quarter],QuarterDates[Quarter2])</f>
        <v>Q3</v>
      </c>
      <c r="L705" s="2">
        <f>_xlfn.XLOOKUP(VolumeByClient[[#This Row],[Year and Quarter]],QuarterDates[Year/Quarter],QuarterDates[Year])</f>
        <v>2020</v>
      </c>
    </row>
    <row r="706" spans="1:12" x14ac:dyDescent="0.15">
      <c r="A706" s="3" t="s">
        <v>50</v>
      </c>
      <c r="B706" s="3">
        <v>44135</v>
      </c>
      <c r="C706" s="5">
        <v>2975</v>
      </c>
      <c r="D706" s="2">
        <f t="shared" ref="D706:D769" si="11">LEN(A706)</f>
        <v>7</v>
      </c>
      <c r="E706" s="2" t="str">
        <f>_xlfn.XLOOKUP(VolumeByClient[[#This Row],[CLID]],GEOByClient[Mid],GEOByClient[GEOID])</f>
        <v>GEO1004</v>
      </c>
      <c r="F706" s="2" t="str">
        <f>INDEX(GEOByClient[GEOID],MATCH(VolumeByClient[[#This Row],[CLID]],GEOByClient[Right],0))</f>
        <v>GEO1004</v>
      </c>
      <c r="G706" s="2" t="str">
        <f>VLOOKUP(VolumeByClient[[#This Row],[Index Match Region ID]],GEONames[GEOID]:GEONames[GEONAME],2,FALSE)</f>
        <v>LATAM</v>
      </c>
      <c r="H706" s="2" t="str">
        <f>"Q"&amp;ROUNDUP(MONTH(VolumeByClient[[#This Row],[Date]])/3,0)&amp;" "&amp;YEAR(VolumeByClient[[#This Row],[Date]])</f>
        <v>Q4 2020</v>
      </c>
      <c r="I706" s="2" t="str">
        <f>VLOOKUP(VolumeByClient[[#This Row],[Date]],QuarterDates[],3,TRUE)</f>
        <v>Q4 2020</v>
      </c>
      <c r="J706" s="2" t="str">
        <f>VLOOKUP(VolumeByClient[[#This Row],[Date]],QuarterDates[],6,TRUE)</f>
        <v>2020 Q4</v>
      </c>
      <c r="K706" s="2" t="str">
        <f>_xlfn.XLOOKUP(VolumeByClient[[#This Row],[Year and Quarter]],QuarterDates[Year/Quarter],QuarterDates[Quarter2])</f>
        <v>Q4</v>
      </c>
      <c r="L706" s="2">
        <f>_xlfn.XLOOKUP(VolumeByClient[[#This Row],[Year and Quarter]],QuarterDates[Year/Quarter],QuarterDates[Year])</f>
        <v>2020</v>
      </c>
    </row>
    <row r="707" spans="1:12" x14ac:dyDescent="0.15">
      <c r="A707" s="3" t="s">
        <v>50</v>
      </c>
      <c r="B707" s="3">
        <v>44165</v>
      </c>
      <c r="C707" s="5">
        <v>3399</v>
      </c>
      <c r="D707" s="2">
        <f t="shared" si="11"/>
        <v>7</v>
      </c>
      <c r="E707" s="2" t="str">
        <f>_xlfn.XLOOKUP(VolumeByClient[[#This Row],[CLID]],GEOByClient[Mid],GEOByClient[GEOID])</f>
        <v>GEO1004</v>
      </c>
      <c r="F707" s="2" t="str">
        <f>INDEX(GEOByClient[GEOID],MATCH(VolumeByClient[[#This Row],[CLID]],GEOByClient[Right],0))</f>
        <v>GEO1004</v>
      </c>
      <c r="G707" s="2" t="str">
        <f>VLOOKUP(VolumeByClient[[#This Row],[Index Match Region ID]],GEONames[GEOID]:GEONames[GEONAME],2,FALSE)</f>
        <v>LATAM</v>
      </c>
      <c r="H707" s="2" t="str">
        <f>"Q"&amp;ROUNDUP(MONTH(VolumeByClient[[#This Row],[Date]])/3,0)&amp;" "&amp;YEAR(VolumeByClient[[#This Row],[Date]])</f>
        <v>Q4 2020</v>
      </c>
      <c r="I707" s="2" t="str">
        <f>VLOOKUP(VolumeByClient[[#This Row],[Date]],QuarterDates[],3,TRUE)</f>
        <v>Q4 2020</v>
      </c>
      <c r="J707" s="2" t="str">
        <f>VLOOKUP(VolumeByClient[[#This Row],[Date]],QuarterDates[],6,TRUE)</f>
        <v>2020 Q4</v>
      </c>
      <c r="K707" s="2" t="str">
        <f>_xlfn.XLOOKUP(VolumeByClient[[#This Row],[Year and Quarter]],QuarterDates[Year/Quarter],QuarterDates[Quarter2])</f>
        <v>Q4</v>
      </c>
      <c r="L707" s="2">
        <f>_xlfn.XLOOKUP(VolumeByClient[[#This Row],[Year and Quarter]],QuarterDates[Year/Quarter],QuarterDates[Year])</f>
        <v>2020</v>
      </c>
    </row>
    <row r="708" spans="1:12" x14ac:dyDescent="0.15">
      <c r="A708" s="3" t="s">
        <v>50</v>
      </c>
      <c r="B708" s="3">
        <v>44196</v>
      </c>
      <c r="C708" s="5">
        <v>3404</v>
      </c>
      <c r="D708" s="2">
        <f t="shared" si="11"/>
        <v>7</v>
      </c>
      <c r="E708" s="2" t="str">
        <f>_xlfn.XLOOKUP(VolumeByClient[[#This Row],[CLID]],GEOByClient[Mid],GEOByClient[GEOID])</f>
        <v>GEO1004</v>
      </c>
      <c r="F708" s="2" t="str">
        <f>INDEX(GEOByClient[GEOID],MATCH(VolumeByClient[[#This Row],[CLID]],GEOByClient[Right],0))</f>
        <v>GEO1004</v>
      </c>
      <c r="G708" s="2" t="str">
        <f>VLOOKUP(VolumeByClient[[#This Row],[Index Match Region ID]],GEONames[GEOID]:GEONames[GEONAME],2,FALSE)</f>
        <v>LATAM</v>
      </c>
      <c r="H708" s="2" t="str">
        <f>"Q"&amp;ROUNDUP(MONTH(VolumeByClient[[#This Row],[Date]])/3,0)&amp;" "&amp;YEAR(VolumeByClient[[#This Row],[Date]])</f>
        <v>Q4 2020</v>
      </c>
      <c r="I708" s="2" t="str">
        <f>VLOOKUP(VolumeByClient[[#This Row],[Date]],QuarterDates[],3,TRUE)</f>
        <v>Q4 2020</v>
      </c>
      <c r="J708" s="2" t="str">
        <f>VLOOKUP(VolumeByClient[[#This Row],[Date]],QuarterDates[],6,TRUE)</f>
        <v>2020 Q4</v>
      </c>
      <c r="K708" s="2" t="str">
        <f>_xlfn.XLOOKUP(VolumeByClient[[#This Row],[Year and Quarter]],QuarterDates[Year/Quarter],QuarterDates[Quarter2])</f>
        <v>Q4</v>
      </c>
      <c r="L708" s="2">
        <f>_xlfn.XLOOKUP(VolumeByClient[[#This Row],[Year and Quarter]],QuarterDates[Year/Quarter],QuarterDates[Year])</f>
        <v>2020</v>
      </c>
    </row>
    <row r="709" spans="1:12" x14ac:dyDescent="0.15">
      <c r="A709" s="3" t="s">
        <v>50</v>
      </c>
      <c r="B709" s="3">
        <v>44377</v>
      </c>
      <c r="C709" s="5">
        <v>3501</v>
      </c>
      <c r="D709" s="2">
        <f t="shared" si="11"/>
        <v>7</v>
      </c>
      <c r="E709" s="2" t="str">
        <f>_xlfn.XLOOKUP(VolumeByClient[[#This Row],[CLID]],GEOByClient[Mid],GEOByClient[GEOID])</f>
        <v>GEO1004</v>
      </c>
      <c r="F709" s="2" t="str">
        <f>INDEX(GEOByClient[GEOID],MATCH(VolumeByClient[[#This Row],[CLID]],GEOByClient[Right],0))</f>
        <v>GEO1004</v>
      </c>
      <c r="G709" s="2" t="str">
        <f>VLOOKUP(VolumeByClient[[#This Row],[Index Match Region ID]],GEONames[GEOID]:GEONames[GEONAME],2,FALSE)</f>
        <v>LATAM</v>
      </c>
      <c r="H709" s="2" t="str">
        <f>"Q"&amp;ROUNDUP(MONTH(VolumeByClient[[#This Row],[Date]])/3,0)&amp;" "&amp;YEAR(VolumeByClient[[#This Row],[Date]])</f>
        <v>Q2 2021</v>
      </c>
      <c r="I709" s="2" t="str">
        <f>VLOOKUP(VolumeByClient[[#This Row],[Date]],QuarterDates[],3,TRUE)</f>
        <v>Q2 2021</v>
      </c>
      <c r="J709" s="2" t="str">
        <f>VLOOKUP(VolumeByClient[[#This Row],[Date]],QuarterDates[],6,TRUE)</f>
        <v>2021 Q2</v>
      </c>
      <c r="K709" s="2" t="str">
        <f>_xlfn.XLOOKUP(VolumeByClient[[#This Row],[Year and Quarter]],QuarterDates[Year/Quarter],QuarterDates[Quarter2])</f>
        <v>Q2</v>
      </c>
      <c r="L709" s="2">
        <f>_xlfn.XLOOKUP(VolumeByClient[[#This Row],[Year and Quarter]],QuarterDates[Year/Quarter],QuarterDates[Year])</f>
        <v>2021</v>
      </c>
    </row>
    <row r="710" spans="1:12" x14ac:dyDescent="0.15">
      <c r="A710" s="3" t="s">
        <v>50</v>
      </c>
      <c r="B710" s="3">
        <v>44347</v>
      </c>
      <c r="C710" s="5">
        <v>4768</v>
      </c>
      <c r="D710" s="2">
        <f t="shared" si="11"/>
        <v>7</v>
      </c>
      <c r="E710" s="2" t="str">
        <f>_xlfn.XLOOKUP(VolumeByClient[[#This Row],[CLID]],GEOByClient[Mid],GEOByClient[GEOID])</f>
        <v>GEO1004</v>
      </c>
      <c r="F710" s="2" t="str">
        <f>INDEX(GEOByClient[GEOID],MATCH(VolumeByClient[[#This Row],[CLID]],GEOByClient[Right],0))</f>
        <v>GEO1004</v>
      </c>
      <c r="G710" s="2" t="str">
        <f>VLOOKUP(VolumeByClient[[#This Row],[Index Match Region ID]],GEONames[GEOID]:GEONames[GEONAME],2,FALSE)</f>
        <v>LATAM</v>
      </c>
      <c r="H710" s="2" t="str">
        <f>"Q"&amp;ROUNDUP(MONTH(VolumeByClient[[#This Row],[Date]])/3,0)&amp;" "&amp;YEAR(VolumeByClient[[#This Row],[Date]])</f>
        <v>Q2 2021</v>
      </c>
      <c r="I710" s="2" t="str">
        <f>VLOOKUP(VolumeByClient[[#This Row],[Date]],QuarterDates[],3,TRUE)</f>
        <v>Q2 2021</v>
      </c>
      <c r="J710" s="2" t="str">
        <f>VLOOKUP(VolumeByClient[[#This Row],[Date]],QuarterDates[],6,TRUE)</f>
        <v>2021 Q2</v>
      </c>
      <c r="K710" s="2" t="str">
        <f>_xlfn.XLOOKUP(VolumeByClient[[#This Row],[Year and Quarter]],QuarterDates[Year/Quarter],QuarterDates[Quarter2])</f>
        <v>Q2</v>
      </c>
      <c r="L710" s="2">
        <f>_xlfn.XLOOKUP(VolumeByClient[[#This Row],[Year and Quarter]],QuarterDates[Year/Quarter],QuarterDates[Year])</f>
        <v>2021</v>
      </c>
    </row>
    <row r="711" spans="1:12" x14ac:dyDescent="0.15">
      <c r="A711" s="3" t="s">
        <v>50</v>
      </c>
      <c r="B711" s="3">
        <v>44316</v>
      </c>
      <c r="C711" s="5">
        <v>5254</v>
      </c>
      <c r="D711" s="2">
        <f t="shared" si="11"/>
        <v>7</v>
      </c>
      <c r="E711" s="2" t="str">
        <f>_xlfn.XLOOKUP(VolumeByClient[[#This Row],[CLID]],GEOByClient[Mid],GEOByClient[GEOID])</f>
        <v>GEO1004</v>
      </c>
      <c r="F711" s="2" t="str">
        <f>INDEX(GEOByClient[GEOID],MATCH(VolumeByClient[[#This Row],[CLID]],GEOByClient[Right],0))</f>
        <v>GEO1004</v>
      </c>
      <c r="G711" s="2" t="str">
        <f>VLOOKUP(VolumeByClient[[#This Row],[Index Match Region ID]],GEONames[GEOID]:GEONames[GEONAME],2,FALSE)</f>
        <v>LATAM</v>
      </c>
      <c r="H711" s="2" t="str">
        <f>"Q"&amp;ROUNDUP(MONTH(VolumeByClient[[#This Row],[Date]])/3,0)&amp;" "&amp;YEAR(VolumeByClient[[#This Row],[Date]])</f>
        <v>Q2 2021</v>
      </c>
      <c r="I711" s="2" t="str">
        <f>VLOOKUP(VolumeByClient[[#This Row],[Date]],QuarterDates[],3,TRUE)</f>
        <v>Q2 2021</v>
      </c>
      <c r="J711" s="2" t="str">
        <f>VLOOKUP(VolumeByClient[[#This Row],[Date]],QuarterDates[],6,TRUE)</f>
        <v>2021 Q2</v>
      </c>
      <c r="K711" s="2" t="str">
        <f>_xlfn.XLOOKUP(VolumeByClient[[#This Row],[Year and Quarter]],QuarterDates[Year/Quarter],QuarterDates[Quarter2])</f>
        <v>Q2</v>
      </c>
      <c r="L711" s="2">
        <f>_xlfn.XLOOKUP(VolumeByClient[[#This Row],[Year and Quarter]],QuarterDates[Year/Quarter],QuarterDates[Year])</f>
        <v>2021</v>
      </c>
    </row>
    <row r="712" spans="1:12" x14ac:dyDescent="0.15">
      <c r="A712" s="3" t="s">
        <v>50</v>
      </c>
      <c r="B712" s="3">
        <v>44286</v>
      </c>
      <c r="C712" s="5">
        <v>4212</v>
      </c>
      <c r="D712" s="2">
        <f t="shared" si="11"/>
        <v>7</v>
      </c>
      <c r="E712" s="2" t="str">
        <f>_xlfn.XLOOKUP(VolumeByClient[[#This Row],[CLID]],GEOByClient[Mid],GEOByClient[GEOID])</f>
        <v>GEO1004</v>
      </c>
      <c r="F712" s="2" t="str">
        <f>INDEX(GEOByClient[GEOID],MATCH(VolumeByClient[[#This Row],[CLID]],GEOByClient[Right],0))</f>
        <v>GEO1004</v>
      </c>
      <c r="G712" s="2" t="str">
        <f>VLOOKUP(VolumeByClient[[#This Row],[Index Match Region ID]],GEONames[GEOID]:GEONames[GEONAME],2,FALSE)</f>
        <v>LATAM</v>
      </c>
      <c r="H712" s="2" t="str">
        <f>"Q"&amp;ROUNDUP(MONTH(VolumeByClient[[#This Row],[Date]])/3,0)&amp;" "&amp;YEAR(VolumeByClient[[#This Row],[Date]])</f>
        <v>Q1 2021</v>
      </c>
      <c r="I712" s="2" t="str">
        <f>VLOOKUP(VolumeByClient[[#This Row],[Date]],QuarterDates[],3,TRUE)</f>
        <v>Q1 2021</v>
      </c>
      <c r="J712" s="2" t="str">
        <f>VLOOKUP(VolumeByClient[[#This Row],[Date]],QuarterDates[],6,TRUE)</f>
        <v>2021 Q1</v>
      </c>
      <c r="K712" s="2" t="str">
        <f>_xlfn.XLOOKUP(VolumeByClient[[#This Row],[Year and Quarter]],QuarterDates[Year/Quarter],QuarterDates[Quarter2])</f>
        <v>Q1</v>
      </c>
      <c r="L712" s="2">
        <f>_xlfn.XLOOKUP(VolumeByClient[[#This Row],[Year and Quarter]],QuarterDates[Year/Quarter],QuarterDates[Year])</f>
        <v>2021</v>
      </c>
    </row>
    <row r="713" spans="1:12" x14ac:dyDescent="0.15">
      <c r="A713" s="3" t="s">
        <v>50</v>
      </c>
      <c r="B713" s="3">
        <v>44255</v>
      </c>
      <c r="C713" s="5">
        <v>3808</v>
      </c>
      <c r="D713" s="2">
        <f t="shared" si="11"/>
        <v>7</v>
      </c>
      <c r="E713" s="2" t="str">
        <f>_xlfn.XLOOKUP(VolumeByClient[[#This Row],[CLID]],GEOByClient[Mid],GEOByClient[GEOID])</f>
        <v>GEO1004</v>
      </c>
      <c r="F713" s="2" t="str">
        <f>INDEX(GEOByClient[GEOID],MATCH(VolumeByClient[[#This Row],[CLID]],GEOByClient[Right],0))</f>
        <v>GEO1004</v>
      </c>
      <c r="G713" s="2" t="str">
        <f>VLOOKUP(VolumeByClient[[#This Row],[Index Match Region ID]],GEONames[GEOID]:GEONames[GEONAME],2,FALSE)</f>
        <v>LATAM</v>
      </c>
      <c r="H713" s="2" t="str">
        <f>"Q"&amp;ROUNDUP(MONTH(VolumeByClient[[#This Row],[Date]])/3,0)&amp;" "&amp;YEAR(VolumeByClient[[#This Row],[Date]])</f>
        <v>Q1 2021</v>
      </c>
      <c r="I713" s="2" t="str">
        <f>VLOOKUP(VolumeByClient[[#This Row],[Date]],QuarterDates[],3,TRUE)</f>
        <v>Q1 2021</v>
      </c>
      <c r="J713" s="2" t="str">
        <f>VLOOKUP(VolumeByClient[[#This Row],[Date]],QuarterDates[],6,TRUE)</f>
        <v>2021 Q1</v>
      </c>
      <c r="K713" s="2" t="str">
        <f>_xlfn.XLOOKUP(VolumeByClient[[#This Row],[Year and Quarter]],QuarterDates[Year/Quarter],QuarterDates[Quarter2])</f>
        <v>Q1</v>
      </c>
      <c r="L713" s="2">
        <f>_xlfn.XLOOKUP(VolumeByClient[[#This Row],[Year and Quarter]],QuarterDates[Year/Quarter],QuarterDates[Year])</f>
        <v>2021</v>
      </c>
    </row>
    <row r="714" spans="1:12" x14ac:dyDescent="0.15">
      <c r="A714" s="3" t="s">
        <v>50</v>
      </c>
      <c r="B714" s="3">
        <v>44227</v>
      </c>
      <c r="C714" s="5">
        <v>3575</v>
      </c>
      <c r="D714" s="2">
        <f t="shared" si="11"/>
        <v>7</v>
      </c>
      <c r="E714" s="2" t="str">
        <f>_xlfn.XLOOKUP(VolumeByClient[[#This Row],[CLID]],GEOByClient[Mid],GEOByClient[GEOID])</f>
        <v>GEO1004</v>
      </c>
      <c r="F714" s="2" t="str">
        <f>INDEX(GEOByClient[GEOID],MATCH(VolumeByClient[[#This Row],[CLID]],GEOByClient[Right],0))</f>
        <v>GEO1004</v>
      </c>
      <c r="G714" s="2" t="str">
        <f>VLOOKUP(VolumeByClient[[#This Row],[Index Match Region ID]],GEONames[GEOID]:GEONames[GEONAME],2,FALSE)</f>
        <v>LATAM</v>
      </c>
      <c r="H714" s="2" t="str">
        <f>"Q"&amp;ROUNDUP(MONTH(VolumeByClient[[#This Row],[Date]])/3,0)&amp;" "&amp;YEAR(VolumeByClient[[#This Row],[Date]])</f>
        <v>Q1 2021</v>
      </c>
      <c r="I714" s="2" t="str">
        <f>VLOOKUP(VolumeByClient[[#This Row],[Date]],QuarterDates[],3,TRUE)</f>
        <v>Q1 2021</v>
      </c>
      <c r="J714" s="2" t="str">
        <f>VLOOKUP(VolumeByClient[[#This Row],[Date]],QuarterDates[],6,TRUE)</f>
        <v>2021 Q1</v>
      </c>
      <c r="K714" s="2" t="str">
        <f>_xlfn.XLOOKUP(VolumeByClient[[#This Row],[Year and Quarter]],QuarterDates[Year/Quarter],QuarterDates[Quarter2])</f>
        <v>Q1</v>
      </c>
      <c r="L714" s="2">
        <f>_xlfn.XLOOKUP(VolumeByClient[[#This Row],[Year and Quarter]],QuarterDates[Year/Quarter],QuarterDates[Year])</f>
        <v>2021</v>
      </c>
    </row>
    <row r="715" spans="1:12" x14ac:dyDescent="0.15">
      <c r="A715" s="3" t="s">
        <v>18</v>
      </c>
      <c r="B715" s="3">
        <v>43861</v>
      </c>
      <c r="C715" s="5">
        <v>627</v>
      </c>
      <c r="D715" s="2">
        <f t="shared" si="11"/>
        <v>7</v>
      </c>
      <c r="E715" s="2" t="str">
        <f>_xlfn.XLOOKUP(VolumeByClient[[#This Row],[CLID]],GEOByClient[Mid],GEOByClient[GEOID])</f>
        <v>GEO1003</v>
      </c>
      <c r="F715" s="2" t="str">
        <f>INDEX(GEOByClient[GEOID],MATCH(VolumeByClient[[#This Row],[CLID]],GEOByClient[Right],0))</f>
        <v>GEO1003</v>
      </c>
      <c r="G715" s="2" t="str">
        <f>VLOOKUP(VolumeByClient[[#This Row],[Index Match Region ID]],GEONames[GEOID]:GEONames[GEONAME],2,FALSE)</f>
        <v>EMEA</v>
      </c>
      <c r="H715" s="2" t="str">
        <f>"Q"&amp;ROUNDUP(MONTH(VolumeByClient[[#This Row],[Date]])/3,0)&amp;" "&amp;YEAR(VolumeByClient[[#This Row],[Date]])</f>
        <v>Q1 2020</v>
      </c>
      <c r="I715" s="2" t="str">
        <f>VLOOKUP(VolumeByClient[[#This Row],[Date]],QuarterDates[],3,TRUE)</f>
        <v>Q1 2020</v>
      </c>
      <c r="J715" s="2" t="str">
        <f>VLOOKUP(VolumeByClient[[#This Row],[Date]],QuarterDates[],6,TRUE)</f>
        <v>2020 Q1</v>
      </c>
      <c r="K715" s="2" t="str">
        <f>_xlfn.XLOOKUP(VolumeByClient[[#This Row],[Year and Quarter]],QuarterDates[Year/Quarter],QuarterDates[Quarter2])</f>
        <v>Q1</v>
      </c>
      <c r="L715" s="2">
        <f>_xlfn.XLOOKUP(VolumeByClient[[#This Row],[Year and Quarter]],QuarterDates[Year/Quarter],QuarterDates[Year])</f>
        <v>2020</v>
      </c>
    </row>
    <row r="716" spans="1:12" x14ac:dyDescent="0.15">
      <c r="A716" s="3" t="s">
        <v>18</v>
      </c>
      <c r="B716" s="3">
        <v>43890</v>
      </c>
      <c r="C716" s="5">
        <v>495</v>
      </c>
      <c r="D716" s="2">
        <f t="shared" si="11"/>
        <v>7</v>
      </c>
      <c r="E716" s="2" t="str">
        <f>_xlfn.XLOOKUP(VolumeByClient[[#This Row],[CLID]],GEOByClient[Mid],GEOByClient[GEOID])</f>
        <v>GEO1003</v>
      </c>
      <c r="F716" s="2" t="str">
        <f>INDEX(GEOByClient[GEOID],MATCH(VolumeByClient[[#This Row],[CLID]],GEOByClient[Right],0))</f>
        <v>GEO1003</v>
      </c>
      <c r="G716" s="2" t="str">
        <f>VLOOKUP(VolumeByClient[[#This Row],[Index Match Region ID]],GEONames[GEOID]:GEONames[GEONAME],2,FALSE)</f>
        <v>EMEA</v>
      </c>
      <c r="H716" s="2" t="str">
        <f>"Q"&amp;ROUNDUP(MONTH(VolumeByClient[[#This Row],[Date]])/3,0)&amp;" "&amp;YEAR(VolumeByClient[[#This Row],[Date]])</f>
        <v>Q1 2020</v>
      </c>
      <c r="I716" s="2" t="str">
        <f>VLOOKUP(VolumeByClient[[#This Row],[Date]],QuarterDates[],3,TRUE)</f>
        <v>Q1 2020</v>
      </c>
      <c r="J716" s="2" t="str">
        <f>VLOOKUP(VolumeByClient[[#This Row],[Date]],QuarterDates[],6,TRUE)</f>
        <v>2020 Q1</v>
      </c>
      <c r="K716" s="2" t="str">
        <f>_xlfn.XLOOKUP(VolumeByClient[[#This Row],[Year and Quarter]],QuarterDates[Year/Quarter],QuarterDates[Quarter2])</f>
        <v>Q1</v>
      </c>
      <c r="L716" s="2">
        <f>_xlfn.XLOOKUP(VolumeByClient[[#This Row],[Year and Quarter]],QuarterDates[Year/Quarter],QuarterDates[Year])</f>
        <v>2020</v>
      </c>
    </row>
    <row r="717" spans="1:12" x14ac:dyDescent="0.15">
      <c r="A717" s="3" t="s">
        <v>18</v>
      </c>
      <c r="B717" s="3">
        <v>43921</v>
      </c>
      <c r="C717" s="5">
        <v>755</v>
      </c>
      <c r="D717" s="2">
        <f t="shared" si="11"/>
        <v>7</v>
      </c>
      <c r="E717" s="2" t="str">
        <f>_xlfn.XLOOKUP(VolumeByClient[[#This Row],[CLID]],GEOByClient[Mid],GEOByClient[GEOID])</f>
        <v>GEO1003</v>
      </c>
      <c r="F717" s="2" t="str">
        <f>INDEX(GEOByClient[GEOID],MATCH(VolumeByClient[[#This Row],[CLID]],GEOByClient[Right],0))</f>
        <v>GEO1003</v>
      </c>
      <c r="G717" s="2" t="str">
        <f>VLOOKUP(VolumeByClient[[#This Row],[Index Match Region ID]],GEONames[GEOID]:GEONames[GEONAME],2,FALSE)</f>
        <v>EMEA</v>
      </c>
      <c r="H717" s="2" t="str">
        <f>"Q"&amp;ROUNDUP(MONTH(VolumeByClient[[#This Row],[Date]])/3,0)&amp;" "&amp;YEAR(VolumeByClient[[#This Row],[Date]])</f>
        <v>Q1 2020</v>
      </c>
      <c r="I717" s="2" t="str">
        <f>VLOOKUP(VolumeByClient[[#This Row],[Date]],QuarterDates[],3,TRUE)</f>
        <v>Q1 2020</v>
      </c>
      <c r="J717" s="2" t="str">
        <f>VLOOKUP(VolumeByClient[[#This Row],[Date]],QuarterDates[],6,TRUE)</f>
        <v>2020 Q1</v>
      </c>
      <c r="K717" s="2" t="str">
        <f>_xlfn.XLOOKUP(VolumeByClient[[#This Row],[Year and Quarter]],QuarterDates[Year/Quarter],QuarterDates[Quarter2])</f>
        <v>Q1</v>
      </c>
      <c r="L717" s="2">
        <f>_xlfn.XLOOKUP(VolumeByClient[[#This Row],[Year and Quarter]],QuarterDates[Year/Quarter],QuarterDates[Year])</f>
        <v>2020</v>
      </c>
    </row>
    <row r="718" spans="1:12" x14ac:dyDescent="0.15">
      <c r="A718" s="3" t="s">
        <v>18</v>
      </c>
      <c r="B718" s="3">
        <v>43951</v>
      </c>
      <c r="C718" s="5">
        <v>689</v>
      </c>
      <c r="D718" s="2">
        <f t="shared" si="11"/>
        <v>7</v>
      </c>
      <c r="E718" s="2" t="str">
        <f>_xlfn.XLOOKUP(VolumeByClient[[#This Row],[CLID]],GEOByClient[Mid],GEOByClient[GEOID])</f>
        <v>GEO1003</v>
      </c>
      <c r="F718" s="2" t="str">
        <f>INDEX(GEOByClient[GEOID],MATCH(VolumeByClient[[#This Row],[CLID]],GEOByClient[Right],0))</f>
        <v>GEO1003</v>
      </c>
      <c r="G718" s="2" t="str">
        <f>VLOOKUP(VolumeByClient[[#This Row],[Index Match Region ID]],GEONames[GEOID]:GEONames[GEONAME],2,FALSE)</f>
        <v>EMEA</v>
      </c>
      <c r="H718" s="2" t="str">
        <f>"Q"&amp;ROUNDUP(MONTH(VolumeByClient[[#This Row],[Date]])/3,0)&amp;" "&amp;YEAR(VolumeByClient[[#This Row],[Date]])</f>
        <v>Q2 2020</v>
      </c>
      <c r="I718" s="2" t="str">
        <f>VLOOKUP(VolumeByClient[[#This Row],[Date]],QuarterDates[],3,TRUE)</f>
        <v>Q2 2020</v>
      </c>
      <c r="J718" s="2" t="str">
        <f>VLOOKUP(VolumeByClient[[#This Row],[Date]],QuarterDates[],6,TRUE)</f>
        <v>2020 Q2</v>
      </c>
      <c r="K718" s="2" t="str">
        <f>_xlfn.XLOOKUP(VolumeByClient[[#This Row],[Year and Quarter]],QuarterDates[Year/Quarter],QuarterDates[Quarter2])</f>
        <v>Q2</v>
      </c>
      <c r="L718" s="2">
        <f>_xlfn.XLOOKUP(VolumeByClient[[#This Row],[Year and Quarter]],QuarterDates[Year/Quarter],QuarterDates[Year])</f>
        <v>2020</v>
      </c>
    </row>
    <row r="719" spans="1:12" x14ac:dyDescent="0.15">
      <c r="A719" s="3" t="s">
        <v>18</v>
      </c>
      <c r="B719" s="3">
        <v>43982</v>
      </c>
      <c r="C719" s="5">
        <v>817</v>
      </c>
      <c r="D719" s="2">
        <f t="shared" si="11"/>
        <v>7</v>
      </c>
      <c r="E719" s="2" t="str">
        <f>_xlfn.XLOOKUP(VolumeByClient[[#This Row],[CLID]],GEOByClient[Mid],GEOByClient[GEOID])</f>
        <v>GEO1003</v>
      </c>
      <c r="F719" s="2" t="str">
        <f>INDEX(GEOByClient[GEOID],MATCH(VolumeByClient[[#This Row],[CLID]],GEOByClient[Right],0))</f>
        <v>GEO1003</v>
      </c>
      <c r="G719" s="2" t="str">
        <f>VLOOKUP(VolumeByClient[[#This Row],[Index Match Region ID]],GEONames[GEOID]:GEONames[GEONAME],2,FALSE)</f>
        <v>EMEA</v>
      </c>
      <c r="H719" s="2" t="str">
        <f>"Q"&amp;ROUNDUP(MONTH(VolumeByClient[[#This Row],[Date]])/3,0)&amp;" "&amp;YEAR(VolumeByClient[[#This Row],[Date]])</f>
        <v>Q2 2020</v>
      </c>
      <c r="I719" s="2" t="str">
        <f>VLOOKUP(VolumeByClient[[#This Row],[Date]],QuarterDates[],3,TRUE)</f>
        <v>Q2 2020</v>
      </c>
      <c r="J719" s="2" t="str">
        <f>VLOOKUP(VolumeByClient[[#This Row],[Date]],QuarterDates[],6,TRUE)</f>
        <v>2020 Q2</v>
      </c>
      <c r="K719" s="2" t="str">
        <f>_xlfn.XLOOKUP(VolumeByClient[[#This Row],[Year and Quarter]],QuarterDates[Year/Quarter],QuarterDates[Quarter2])</f>
        <v>Q2</v>
      </c>
      <c r="L719" s="2">
        <f>_xlfn.XLOOKUP(VolumeByClient[[#This Row],[Year and Quarter]],QuarterDates[Year/Quarter],QuarterDates[Year])</f>
        <v>2020</v>
      </c>
    </row>
    <row r="720" spans="1:12" x14ac:dyDescent="0.15">
      <c r="A720" s="3" t="s">
        <v>18</v>
      </c>
      <c r="B720" s="3">
        <v>44012</v>
      </c>
      <c r="C720" s="5">
        <v>426</v>
      </c>
      <c r="D720" s="2">
        <f t="shared" si="11"/>
        <v>7</v>
      </c>
      <c r="E720" s="2" t="str">
        <f>_xlfn.XLOOKUP(VolumeByClient[[#This Row],[CLID]],GEOByClient[Mid],GEOByClient[GEOID])</f>
        <v>GEO1003</v>
      </c>
      <c r="F720" s="2" t="str">
        <f>INDEX(GEOByClient[GEOID],MATCH(VolumeByClient[[#This Row],[CLID]],GEOByClient[Right],0))</f>
        <v>GEO1003</v>
      </c>
      <c r="G720" s="2" t="str">
        <f>VLOOKUP(VolumeByClient[[#This Row],[Index Match Region ID]],GEONames[GEOID]:GEONames[GEONAME],2,FALSE)</f>
        <v>EMEA</v>
      </c>
      <c r="H720" s="2" t="str">
        <f>"Q"&amp;ROUNDUP(MONTH(VolumeByClient[[#This Row],[Date]])/3,0)&amp;" "&amp;YEAR(VolumeByClient[[#This Row],[Date]])</f>
        <v>Q2 2020</v>
      </c>
      <c r="I720" s="2" t="str">
        <f>VLOOKUP(VolumeByClient[[#This Row],[Date]],QuarterDates[],3,TRUE)</f>
        <v>Q2 2020</v>
      </c>
      <c r="J720" s="2" t="str">
        <f>VLOOKUP(VolumeByClient[[#This Row],[Date]],QuarterDates[],6,TRUE)</f>
        <v>2020 Q2</v>
      </c>
      <c r="K720" s="2" t="str">
        <f>_xlfn.XLOOKUP(VolumeByClient[[#This Row],[Year and Quarter]],QuarterDates[Year/Quarter],QuarterDates[Quarter2])</f>
        <v>Q2</v>
      </c>
      <c r="L720" s="2">
        <f>_xlfn.XLOOKUP(VolumeByClient[[#This Row],[Year and Quarter]],QuarterDates[Year/Quarter],QuarterDates[Year])</f>
        <v>2020</v>
      </c>
    </row>
    <row r="721" spans="1:12" x14ac:dyDescent="0.15">
      <c r="A721" s="3" t="s">
        <v>18</v>
      </c>
      <c r="B721" s="3">
        <v>44043</v>
      </c>
      <c r="C721" s="5">
        <v>559</v>
      </c>
      <c r="D721" s="2">
        <f t="shared" si="11"/>
        <v>7</v>
      </c>
      <c r="E721" s="2" t="str">
        <f>_xlfn.XLOOKUP(VolumeByClient[[#This Row],[CLID]],GEOByClient[Mid],GEOByClient[GEOID])</f>
        <v>GEO1003</v>
      </c>
      <c r="F721" s="2" t="str">
        <f>INDEX(GEOByClient[GEOID],MATCH(VolumeByClient[[#This Row],[CLID]],GEOByClient[Right],0))</f>
        <v>GEO1003</v>
      </c>
      <c r="G721" s="2" t="str">
        <f>VLOOKUP(VolumeByClient[[#This Row],[Index Match Region ID]],GEONames[GEOID]:GEONames[GEONAME],2,FALSE)</f>
        <v>EMEA</v>
      </c>
      <c r="H721" s="2" t="str">
        <f>"Q"&amp;ROUNDUP(MONTH(VolumeByClient[[#This Row],[Date]])/3,0)&amp;" "&amp;YEAR(VolumeByClient[[#This Row],[Date]])</f>
        <v>Q3 2020</v>
      </c>
      <c r="I721" s="2" t="str">
        <f>VLOOKUP(VolumeByClient[[#This Row],[Date]],QuarterDates[],3,TRUE)</f>
        <v>Q3 2020</v>
      </c>
      <c r="J721" s="2" t="str">
        <f>VLOOKUP(VolumeByClient[[#This Row],[Date]],QuarterDates[],6,TRUE)</f>
        <v>2020 Q3</v>
      </c>
      <c r="K721" s="2" t="str">
        <f>_xlfn.XLOOKUP(VolumeByClient[[#This Row],[Year and Quarter]],QuarterDates[Year/Quarter],QuarterDates[Quarter2])</f>
        <v>Q3</v>
      </c>
      <c r="L721" s="2">
        <f>_xlfn.XLOOKUP(VolumeByClient[[#This Row],[Year and Quarter]],QuarterDates[Year/Quarter],QuarterDates[Year])</f>
        <v>2020</v>
      </c>
    </row>
    <row r="722" spans="1:12" x14ac:dyDescent="0.15">
      <c r="A722" s="3" t="s">
        <v>18</v>
      </c>
      <c r="B722" s="3">
        <v>44074</v>
      </c>
      <c r="C722" s="5">
        <v>300</v>
      </c>
      <c r="D722" s="2">
        <f t="shared" si="11"/>
        <v>7</v>
      </c>
      <c r="E722" s="2" t="str">
        <f>_xlfn.XLOOKUP(VolumeByClient[[#This Row],[CLID]],GEOByClient[Mid],GEOByClient[GEOID])</f>
        <v>GEO1003</v>
      </c>
      <c r="F722" s="2" t="str">
        <f>INDEX(GEOByClient[GEOID],MATCH(VolumeByClient[[#This Row],[CLID]],GEOByClient[Right],0))</f>
        <v>GEO1003</v>
      </c>
      <c r="G722" s="2" t="str">
        <f>VLOOKUP(VolumeByClient[[#This Row],[Index Match Region ID]],GEONames[GEOID]:GEONames[GEONAME],2,FALSE)</f>
        <v>EMEA</v>
      </c>
      <c r="H722" s="2" t="str">
        <f>"Q"&amp;ROUNDUP(MONTH(VolumeByClient[[#This Row],[Date]])/3,0)&amp;" "&amp;YEAR(VolumeByClient[[#This Row],[Date]])</f>
        <v>Q3 2020</v>
      </c>
      <c r="I722" s="2" t="str">
        <f>VLOOKUP(VolumeByClient[[#This Row],[Date]],QuarterDates[],3,TRUE)</f>
        <v>Q3 2020</v>
      </c>
      <c r="J722" s="2" t="str">
        <f>VLOOKUP(VolumeByClient[[#This Row],[Date]],QuarterDates[],6,TRUE)</f>
        <v>2020 Q3</v>
      </c>
      <c r="K722" s="2" t="str">
        <f>_xlfn.XLOOKUP(VolumeByClient[[#This Row],[Year and Quarter]],QuarterDates[Year/Quarter],QuarterDates[Quarter2])</f>
        <v>Q3</v>
      </c>
      <c r="L722" s="2">
        <f>_xlfn.XLOOKUP(VolumeByClient[[#This Row],[Year and Quarter]],QuarterDates[Year/Quarter],QuarterDates[Year])</f>
        <v>2020</v>
      </c>
    </row>
    <row r="723" spans="1:12" x14ac:dyDescent="0.15">
      <c r="A723" s="3" t="s">
        <v>18</v>
      </c>
      <c r="B723" s="3">
        <v>44104</v>
      </c>
      <c r="C723" s="5">
        <v>493</v>
      </c>
      <c r="D723" s="2">
        <f t="shared" si="11"/>
        <v>7</v>
      </c>
      <c r="E723" s="2" t="str">
        <f>_xlfn.XLOOKUP(VolumeByClient[[#This Row],[CLID]],GEOByClient[Mid],GEOByClient[GEOID])</f>
        <v>GEO1003</v>
      </c>
      <c r="F723" s="2" t="str">
        <f>INDEX(GEOByClient[GEOID],MATCH(VolumeByClient[[#This Row],[CLID]],GEOByClient[Right],0))</f>
        <v>GEO1003</v>
      </c>
      <c r="G723" s="2" t="str">
        <f>VLOOKUP(VolumeByClient[[#This Row],[Index Match Region ID]],GEONames[GEOID]:GEONames[GEONAME],2,FALSE)</f>
        <v>EMEA</v>
      </c>
      <c r="H723" s="2" t="str">
        <f>"Q"&amp;ROUNDUP(MONTH(VolumeByClient[[#This Row],[Date]])/3,0)&amp;" "&amp;YEAR(VolumeByClient[[#This Row],[Date]])</f>
        <v>Q3 2020</v>
      </c>
      <c r="I723" s="2" t="str">
        <f>VLOOKUP(VolumeByClient[[#This Row],[Date]],QuarterDates[],3,TRUE)</f>
        <v>Q3 2020</v>
      </c>
      <c r="J723" s="2" t="str">
        <f>VLOOKUP(VolumeByClient[[#This Row],[Date]],QuarterDates[],6,TRUE)</f>
        <v>2020 Q3</v>
      </c>
      <c r="K723" s="2" t="str">
        <f>_xlfn.XLOOKUP(VolumeByClient[[#This Row],[Year and Quarter]],QuarterDates[Year/Quarter],QuarterDates[Quarter2])</f>
        <v>Q3</v>
      </c>
      <c r="L723" s="2">
        <f>_xlfn.XLOOKUP(VolumeByClient[[#This Row],[Year and Quarter]],QuarterDates[Year/Quarter],QuarterDates[Year])</f>
        <v>2020</v>
      </c>
    </row>
    <row r="724" spans="1:12" x14ac:dyDescent="0.15">
      <c r="A724" s="3" t="s">
        <v>18</v>
      </c>
      <c r="B724" s="3">
        <v>44135</v>
      </c>
      <c r="C724" s="5">
        <v>364</v>
      </c>
      <c r="D724" s="2">
        <f t="shared" si="11"/>
        <v>7</v>
      </c>
      <c r="E724" s="2" t="str">
        <f>_xlfn.XLOOKUP(VolumeByClient[[#This Row],[CLID]],GEOByClient[Mid],GEOByClient[GEOID])</f>
        <v>GEO1003</v>
      </c>
      <c r="F724" s="2" t="str">
        <f>INDEX(GEOByClient[GEOID],MATCH(VolumeByClient[[#This Row],[CLID]],GEOByClient[Right],0))</f>
        <v>GEO1003</v>
      </c>
      <c r="G724" s="2" t="str">
        <f>VLOOKUP(VolumeByClient[[#This Row],[Index Match Region ID]],GEONames[GEOID]:GEONames[GEONAME],2,FALSE)</f>
        <v>EMEA</v>
      </c>
      <c r="H724" s="2" t="str">
        <f>"Q"&amp;ROUNDUP(MONTH(VolumeByClient[[#This Row],[Date]])/3,0)&amp;" "&amp;YEAR(VolumeByClient[[#This Row],[Date]])</f>
        <v>Q4 2020</v>
      </c>
      <c r="I724" s="2" t="str">
        <f>VLOOKUP(VolumeByClient[[#This Row],[Date]],QuarterDates[],3,TRUE)</f>
        <v>Q4 2020</v>
      </c>
      <c r="J724" s="2" t="str">
        <f>VLOOKUP(VolumeByClient[[#This Row],[Date]],QuarterDates[],6,TRUE)</f>
        <v>2020 Q4</v>
      </c>
      <c r="K724" s="2" t="str">
        <f>_xlfn.XLOOKUP(VolumeByClient[[#This Row],[Year and Quarter]],QuarterDates[Year/Quarter],QuarterDates[Quarter2])</f>
        <v>Q4</v>
      </c>
      <c r="L724" s="2">
        <f>_xlfn.XLOOKUP(VolumeByClient[[#This Row],[Year and Quarter]],QuarterDates[Year/Quarter],QuarterDates[Year])</f>
        <v>2020</v>
      </c>
    </row>
    <row r="725" spans="1:12" x14ac:dyDescent="0.15">
      <c r="A725" s="3" t="s">
        <v>18</v>
      </c>
      <c r="B725" s="3">
        <v>44165</v>
      </c>
      <c r="C725" s="5">
        <v>627</v>
      </c>
      <c r="D725" s="2">
        <f t="shared" si="11"/>
        <v>7</v>
      </c>
      <c r="E725" s="2" t="str">
        <f>_xlfn.XLOOKUP(VolumeByClient[[#This Row],[CLID]],GEOByClient[Mid],GEOByClient[GEOID])</f>
        <v>GEO1003</v>
      </c>
      <c r="F725" s="2" t="str">
        <f>INDEX(GEOByClient[GEOID],MATCH(VolumeByClient[[#This Row],[CLID]],GEOByClient[Right],0))</f>
        <v>GEO1003</v>
      </c>
      <c r="G725" s="2" t="str">
        <f>VLOOKUP(VolumeByClient[[#This Row],[Index Match Region ID]],GEONames[GEOID]:GEONames[GEONAME],2,FALSE)</f>
        <v>EMEA</v>
      </c>
      <c r="H725" s="2" t="str">
        <f>"Q"&amp;ROUNDUP(MONTH(VolumeByClient[[#This Row],[Date]])/3,0)&amp;" "&amp;YEAR(VolumeByClient[[#This Row],[Date]])</f>
        <v>Q4 2020</v>
      </c>
      <c r="I725" s="2" t="str">
        <f>VLOOKUP(VolumeByClient[[#This Row],[Date]],QuarterDates[],3,TRUE)</f>
        <v>Q4 2020</v>
      </c>
      <c r="J725" s="2" t="str">
        <f>VLOOKUP(VolumeByClient[[#This Row],[Date]],QuarterDates[],6,TRUE)</f>
        <v>2020 Q4</v>
      </c>
      <c r="K725" s="2" t="str">
        <f>_xlfn.XLOOKUP(VolumeByClient[[#This Row],[Year and Quarter]],QuarterDates[Year/Quarter],QuarterDates[Quarter2])</f>
        <v>Q4</v>
      </c>
      <c r="L725" s="2">
        <f>_xlfn.XLOOKUP(VolumeByClient[[#This Row],[Year and Quarter]],QuarterDates[Year/Quarter],QuarterDates[Year])</f>
        <v>2020</v>
      </c>
    </row>
    <row r="726" spans="1:12" x14ac:dyDescent="0.15">
      <c r="A726" s="3" t="s">
        <v>18</v>
      </c>
      <c r="B726" s="3">
        <v>44196</v>
      </c>
      <c r="C726" s="5">
        <v>429</v>
      </c>
      <c r="D726" s="2">
        <f t="shared" si="11"/>
        <v>7</v>
      </c>
      <c r="E726" s="2" t="str">
        <f>_xlfn.XLOOKUP(VolumeByClient[[#This Row],[CLID]],GEOByClient[Mid],GEOByClient[GEOID])</f>
        <v>GEO1003</v>
      </c>
      <c r="F726" s="2" t="str">
        <f>INDEX(GEOByClient[GEOID],MATCH(VolumeByClient[[#This Row],[CLID]],GEOByClient[Right],0))</f>
        <v>GEO1003</v>
      </c>
      <c r="G726" s="2" t="str">
        <f>VLOOKUP(VolumeByClient[[#This Row],[Index Match Region ID]],GEONames[GEOID]:GEONames[GEONAME],2,FALSE)</f>
        <v>EMEA</v>
      </c>
      <c r="H726" s="2" t="str">
        <f>"Q"&amp;ROUNDUP(MONTH(VolumeByClient[[#This Row],[Date]])/3,0)&amp;" "&amp;YEAR(VolumeByClient[[#This Row],[Date]])</f>
        <v>Q4 2020</v>
      </c>
      <c r="I726" s="2" t="str">
        <f>VLOOKUP(VolumeByClient[[#This Row],[Date]],QuarterDates[],3,TRUE)</f>
        <v>Q4 2020</v>
      </c>
      <c r="J726" s="2" t="str">
        <f>VLOOKUP(VolumeByClient[[#This Row],[Date]],QuarterDates[],6,TRUE)</f>
        <v>2020 Q4</v>
      </c>
      <c r="K726" s="2" t="str">
        <f>_xlfn.XLOOKUP(VolumeByClient[[#This Row],[Year and Quarter]],QuarterDates[Year/Quarter],QuarterDates[Quarter2])</f>
        <v>Q4</v>
      </c>
      <c r="L726" s="2">
        <f>_xlfn.XLOOKUP(VolumeByClient[[#This Row],[Year and Quarter]],QuarterDates[Year/Quarter],QuarterDates[Year])</f>
        <v>2020</v>
      </c>
    </row>
    <row r="727" spans="1:12" x14ac:dyDescent="0.15">
      <c r="A727" s="3" t="s">
        <v>18</v>
      </c>
      <c r="B727" s="3">
        <v>44377</v>
      </c>
      <c r="C727" s="5">
        <v>441</v>
      </c>
      <c r="D727" s="2">
        <f t="shared" si="11"/>
        <v>7</v>
      </c>
      <c r="E727" s="2" t="str">
        <f>_xlfn.XLOOKUP(VolumeByClient[[#This Row],[CLID]],GEOByClient[Mid],GEOByClient[GEOID])</f>
        <v>GEO1003</v>
      </c>
      <c r="F727" s="2" t="str">
        <f>INDEX(GEOByClient[GEOID],MATCH(VolumeByClient[[#This Row],[CLID]],GEOByClient[Right],0))</f>
        <v>GEO1003</v>
      </c>
      <c r="G727" s="2" t="str">
        <f>VLOOKUP(VolumeByClient[[#This Row],[Index Match Region ID]],GEONames[GEOID]:GEONames[GEONAME],2,FALSE)</f>
        <v>EMEA</v>
      </c>
      <c r="H727" s="2" t="str">
        <f>"Q"&amp;ROUNDUP(MONTH(VolumeByClient[[#This Row],[Date]])/3,0)&amp;" "&amp;YEAR(VolumeByClient[[#This Row],[Date]])</f>
        <v>Q2 2021</v>
      </c>
      <c r="I727" s="2" t="str">
        <f>VLOOKUP(VolumeByClient[[#This Row],[Date]],QuarterDates[],3,TRUE)</f>
        <v>Q2 2021</v>
      </c>
      <c r="J727" s="2" t="str">
        <f>VLOOKUP(VolumeByClient[[#This Row],[Date]],QuarterDates[],6,TRUE)</f>
        <v>2021 Q2</v>
      </c>
      <c r="K727" s="2" t="str">
        <f>_xlfn.XLOOKUP(VolumeByClient[[#This Row],[Year and Quarter]],QuarterDates[Year/Quarter],QuarterDates[Quarter2])</f>
        <v>Q2</v>
      </c>
      <c r="L727" s="2">
        <f>_xlfn.XLOOKUP(VolumeByClient[[#This Row],[Year and Quarter]],QuarterDates[Year/Quarter],QuarterDates[Year])</f>
        <v>2021</v>
      </c>
    </row>
    <row r="728" spans="1:12" x14ac:dyDescent="0.15">
      <c r="A728" s="3" t="s">
        <v>18</v>
      </c>
      <c r="B728" s="3">
        <v>44347</v>
      </c>
      <c r="C728" s="5">
        <v>813</v>
      </c>
      <c r="D728" s="2">
        <f t="shared" si="11"/>
        <v>7</v>
      </c>
      <c r="E728" s="2" t="str">
        <f>_xlfn.XLOOKUP(VolumeByClient[[#This Row],[CLID]],GEOByClient[Mid],GEOByClient[GEOID])</f>
        <v>GEO1003</v>
      </c>
      <c r="F728" s="2" t="str">
        <f>INDEX(GEOByClient[GEOID],MATCH(VolumeByClient[[#This Row],[CLID]],GEOByClient[Right],0))</f>
        <v>GEO1003</v>
      </c>
      <c r="G728" s="2" t="str">
        <f>VLOOKUP(VolumeByClient[[#This Row],[Index Match Region ID]],GEONames[GEOID]:GEONames[GEONAME],2,FALSE)</f>
        <v>EMEA</v>
      </c>
      <c r="H728" s="2" t="str">
        <f>"Q"&amp;ROUNDUP(MONTH(VolumeByClient[[#This Row],[Date]])/3,0)&amp;" "&amp;YEAR(VolumeByClient[[#This Row],[Date]])</f>
        <v>Q2 2021</v>
      </c>
      <c r="I728" s="2" t="str">
        <f>VLOOKUP(VolumeByClient[[#This Row],[Date]],QuarterDates[],3,TRUE)</f>
        <v>Q2 2021</v>
      </c>
      <c r="J728" s="2" t="str">
        <f>VLOOKUP(VolumeByClient[[#This Row],[Date]],QuarterDates[],6,TRUE)</f>
        <v>2021 Q2</v>
      </c>
      <c r="K728" s="2" t="str">
        <f>_xlfn.XLOOKUP(VolumeByClient[[#This Row],[Year and Quarter]],QuarterDates[Year/Quarter],QuarterDates[Quarter2])</f>
        <v>Q2</v>
      </c>
      <c r="L728" s="2">
        <f>_xlfn.XLOOKUP(VolumeByClient[[#This Row],[Year and Quarter]],QuarterDates[Year/Quarter],QuarterDates[Year])</f>
        <v>2021</v>
      </c>
    </row>
    <row r="729" spans="1:12" x14ac:dyDescent="0.15">
      <c r="A729" s="3" t="s">
        <v>18</v>
      </c>
      <c r="B729" s="3">
        <v>44316</v>
      </c>
      <c r="C729" s="5">
        <v>689</v>
      </c>
      <c r="D729" s="2">
        <f t="shared" si="11"/>
        <v>7</v>
      </c>
      <c r="E729" s="2" t="str">
        <f>_xlfn.XLOOKUP(VolumeByClient[[#This Row],[CLID]],GEOByClient[Mid],GEOByClient[GEOID])</f>
        <v>GEO1003</v>
      </c>
      <c r="F729" s="2" t="str">
        <f>INDEX(GEOByClient[GEOID],MATCH(VolumeByClient[[#This Row],[CLID]],GEOByClient[Right],0))</f>
        <v>GEO1003</v>
      </c>
      <c r="G729" s="2" t="str">
        <f>VLOOKUP(VolumeByClient[[#This Row],[Index Match Region ID]],GEONames[GEOID]:GEONames[GEONAME],2,FALSE)</f>
        <v>EMEA</v>
      </c>
      <c r="H729" s="2" t="str">
        <f>"Q"&amp;ROUNDUP(MONTH(VolumeByClient[[#This Row],[Date]])/3,0)&amp;" "&amp;YEAR(VolumeByClient[[#This Row],[Date]])</f>
        <v>Q2 2021</v>
      </c>
      <c r="I729" s="2" t="str">
        <f>VLOOKUP(VolumeByClient[[#This Row],[Date]],QuarterDates[],3,TRUE)</f>
        <v>Q2 2021</v>
      </c>
      <c r="J729" s="2" t="str">
        <f>VLOOKUP(VolumeByClient[[#This Row],[Date]],QuarterDates[],6,TRUE)</f>
        <v>2021 Q2</v>
      </c>
      <c r="K729" s="2" t="str">
        <f>_xlfn.XLOOKUP(VolumeByClient[[#This Row],[Year and Quarter]],QuarterDates[Year/Quarter],QuarterDates[Quarter2])</f>
        <v>Q2</v>
      </c>
      <c r="L729" s="2">
        <f>_xlfn.XLOOKUP(VolumeByClient[[#This Row],[Year and Quarter]],QuarterDates[Year/Quarter],QuarterDates[Year])</f>
        <v>2021</v>
      </c>
    </row>
    <row r="730" spans="1:12" x14ac:dyDescent="0.15">
      <c r="A730" s="3" t="s">
        <v>18</v>
      </c>
      <c r="B730" s="3">
        <v>44286</v>
      </c>
      <c r="C730" s="5">
        <v>769</v>
      </c>
      <c r="D730" s="2">
        <f t="shared" si="11"/>
        <v>7</v>
      </c>
      <c r="E730" s="2" t="str">
        <f>_xlfn.XLOOKUP(VolumeByClient[[#This Row],[CLID]],GEOByClient[Mid],GEOByClient[GEOID])</f>
        <v>GEO1003</v>
      </c>
      <c r="F730" s="2" t="str">
        <f>INDEX(GEOByClient[GEOID],MATCH(VolumeByClient[[#This Row],[CLID]],GEOByClient[Right],0))</f>
        <v>GEO1003</v>
      </c>
      <c r="G730" s="2" t="str">
        <f>VLOOKUP(VolumeByClient[[#This Row],[Index Match Region ID]],GEONames[GEOID]:GEONames[GEONAME],2,FALSE)</f>
        <v>EMEA</v>
      </c>
      <c r="H730" s="2" t="str">
        <f>"Q"&amp;ROUNDUP(MONTH(VolumeByClient[[#This Row],[Date]])/3,0)&amp;" "&amp;YEAR(VolumeByClient[[#This Row],[Date]])</f>
        <v>Q1 2021</v>
      </c>
      <c r="I730" s="2" t="str">
        <f>VLOOKUP(VolumeByClient[[#This Row],[Date]],QuarterDates[],3,TRUE)</f>
        <v>Q1 2021</v>
      </c>
      <c r="J730" s="2" t="str">
        <f>VLOOKUP(VolumeByClient[[#This Row],[Date]],QuarterDates[],6,TRUE)</f>
        <v>2021 Q1</v>
      </c>
      <c r="K730" s="2" t="str">
        <f>_xlfn.XLOOKUP(VolumeByClient[[#This Row],[Year and Quarter]],QuarterDates[Year/Quarter],QuarterDates[Quarter2])</f>
        <v>Q1</v>
      </c>
      <c r="L730" s="2">
        <f>_xlfn.XLOOKUP(VolumeByClient[[#This Row],[Year and Quarter]],QuarterDates[Year/Quarter],QuarterDates[Year])</f>
        <v>2021</v>
      </c>
    </row>
    <row r="731" spans="1:12" x14ac:dyDescent="0.15">
      <c r="A731" s="3" t="s">
        <v>18</v>
      </c>
      <c r="B731" s="3">
        <v>44255</v>
      </c>
      <c r="C731" s="5">
        <v>504</v>
      </c>
      <c r="D731" s="2">
        <f t="shared" si="11"/>
        <v>7</v>
      </c>
      <c r="E731" s="2" t="str">
        <f>_xlfn.XLOOKUP(VolumeByClient[[#This Row],[CLID]],GEOByClient[Mid],GEOByClient[GEOID])</f>
        <v>GEO1003</v>
      </c>
      <c r="F731" s="2" t="str">
        <f>INDEX(GEOByClient[GEOID],MATCH(VolumeByClient[[#This Row],[CLID]],GEOByClient[Right],0))</f>
        <v>GEO1003</v>
      </c>
      <c r="G731" s="2" t="str">
        <f>VLOOKUP(VolumeByClient[[#This Row],[Index Match Region ID]],GEONames[GEOID]:GEONames[GEONAME],2,FALSE)</f>
        <v>EMEA</v>
      </c>
      <c r="H731" s="2" t="str">
        <f>"Q"&amp;ROUNDUP(MONTH(VolumeByClient[[#This Row],[Date]])/3,0)&amp;" "&amp;YEAR(VolumeByClient[[#This Row],[Date]])</f>
        <v>Q1 2021</v>
      </c>
      <c r="I731" s="2" t="str">
        <f>VLOOKUP(VolumeByClient[[#This Row],[Date]],QuarterDates[],3,TRUE)</f>
        <v>Q1 2021</v>
      </c>
      <c r="J731" s="2" t="str">
        <f>VLOOKUP(VolumeByClient[[#This Row],[Date]],QuarterDates[],6,TRUE)</f>
        <v>2021 Q1</v>
      </c>
      <c r="K731" s="2" t="str">
        <f>_xlfn.XLOOKUP(VolumeByClient[[#This Row],[Year and Quarter]],QuarterDates[Year/Quarter],QuarterDates[Quarter2])</f>
        <v>Q1</v>
      </c>
      <c r="L731" s="2">
        <f>_xlfn.XLOOKUP(VolumeByClient[[#This Row],[Year and Quarter]],QuarterDates[Year/Quarter],QuarterDates[Year])</f>
        <v>2021</v>
      </c>
    </row>
    <row r="732" spans="1:12" x14ac:dyDescent="0.15">
      <c r="A732" s="3" t="s">
        <v>18</v>
      </c>
      <c r="B732" s="3">
        <v>44227</v>
      </c>
      <c r="C732" s="5">
        <v>618</v>
      </c>
      <c r="D732" s="2">
        <f t="shared" si="11"/>
        <v>7</v>
      </c>
      <c r="E732" s="2" t="str">
        <f>_xlfn.XLOOKUP(VolumeByClient[[#This Row],[CLID]],GEOByClient[Mid],GEOByClient[GEOID])</f>
        <v>GEO1003</v>
      </c>
      <c r="F732" s="2" t="str">
        <f>INDEX(GEOByClient[GEOID],MATCH(VolumeByClient[[#This Row],[CLID]],GEOByClient[Right],0))</f>
        <v>GEO1003</v>
      </c>
      <c r="G732" s="2" t="str">
        <f>VLOOKUP(VolumeByClient[[#This Row],[Index Match Region ID]],GEONames[GEOID]:GEONames[GEONAME],2,FALSE)</f>
        <v>EMEA</v>
      </c>
      <c r="H732" s="2" t="str">
        <f>"Q"&amp;ROUNDUP(MONTH(VolumeByClient[[#This Row],[Date]])/3,0)&amp;" "&amp;YEAR(VolumeByClient[[#This Row],[Date]])</f>
        <v>Q1 2021</v>
      </c>
      <c r="I732" s="2" t="str">
        <f>VLOOKUP(VolumeByClient[[#This Row],[Date]],QuarterDates[],3,TRUE)</f>
        <v>Q1 2021</v>
      </c>
      <c r="J732" s="2" t="str">
        <f>VLOOKUP(VolumeByClient[[#This Row],[Date]],QuarterDates[],6,TRUE)</f>
        <v>2021 Q1</v>
      </c>
      <c r="K732" s="2" t="str">
        <f>_xlfn.XLOOKUP(VolumeByClient[[#This Row],[Year and Quarter]],QuarterDates[Year/Quarter],QuarterDates[Quarter2])</f>
        <v>Q1</v>
      </c>
      <c r="L732" s="2">
        <f>_xlfn.XLOOKUP(VolumeByClient[[#This Row],[Year and Quarter]],QuarterDates[Year/Quarter],QuarterDates[Year])</f>
        <v>2021</v>
      </c>
    </row>
    <row r="733" spans="1:12" x14ac:dyDescent="0.15">
      <c r="A733" s="3" t="s">
        <v>20</v>
      </c>
      <c r="B733" s="3">
        <v>43861</v>
      </c>
      <c r="C733" s="5">
        <v>19825</v>
      </c>
      <c r="D733" s="2">
        <f t="shared" si="11"/>
        <v>7</v>
      </c>
      <c r="E733" s="2" t="str">
        <f>_xlfn.XLOOKUP(VolumeByClient[[#This Row],[CLID]],GEOByClient[Mid],GEOByClient[GEOID])</f>
        <v>GEO1003</v>
      </c>
      <c r="F733" s="2" t="str">
        <f>INDEX(GEOByClient[GEOID],MATCH(VolumeByClient[[#This Row],[CLID]],GEOByClient[Right],0))</f>
        <v>GEO1003</v>
      </c>
      <c r="G733" s="2" t="str">
        <f>VLOOKUP(VolumeByClient[[#This Row],[Index Match Region ID]],GEONames[GEOID]:GEONames[GEONAME],2,FALSE)</f>
        <v>EMEA</v>
      </c>
      <c r="H733" s="2" t="str">
        <f>"Q"&amp;ROUNDUP(MONTH(VolumeByClient[[#This Row],[Date]])/3,0)&amp;" "&amp;YEAR(VolumeByClient[[#This Row],[Date]])</f>
        <v>Q1 2020</v>
      </c>
      <c r="I733" s="2" t="str">
        <f>VLOOKUP(VolumeByClient[[#This Row],[Date]],QuarterDates[],3,TRUE)</f>
        <v>Q1 2020</v>
      </c>
      <c r="J733" s="2" t="str">
        <f>VLOOKUP(VolumeByClient[[#This Row],[Date]],QuarterDates[],6,TRUE)</f>
        <v>2020 Q1</v>
      </c>
      <c r="K733" s="2" t="str">
        <f>_xlfn.XLOOKUP(VolumeByClient[[#This Row],[Year and Quarter]],QuarterDates[Year/Quarter],QuarterDates[Quarter2])</f>
        <v>Q1</v>
      </c>
      <c r="L733" s="2">
        <f>_xlfn.XLOOKUP(VolumeByClient[[#This Row],[Year and Quarter]],QuarterDates[Year/Quarter],QuarterDates[Year])</f>
        <v>2020</v>
      </c>
    </row>
    <row r="734" spans="1:12" x14ac:dyDescent="0.15">
      <c r="A734" s="3" t="s">
        <v>20</v>
      </c>
      <c r="B734" s="3">
        <v>43890</v>
      </c>
      <c r="C734" s="5">
        <v>28323</v>
      </c>
      <c r="D734" s="2">
        <f t="shared" si="11"/>
        <v>7</v>
      </c>
      <c r="E734" s="2" t="str">
        <f>_xlfn.XLOOKUP(VolumeByClient[[#This Row],[CLID]],GEOByClient[Mid],GEOByClient[GEOID])</f>
        <v>GEO1003</v>
      </c>
      <c r="F734" s="2" t="str">
        <f>INDEX(GEOByClient[GEOID],MATCH(VolumeByClient[[#This Row],[CLID]],GEOByClient[Right],0))</f>
        <v>GEO1003</v>
      </c>
      <c r="G734" s="2" t="str">
        <f>VLOOKUP(VolumeByClient[[#This Row],[Index Match Region ID]],GEONames[GEOID]:GEONames[GEONAME],2,FALSE)</f>
        <v>EMEA</v>
      </c>
      <c r="H734" s="2" t="str">
        <f>"Q"&amp;ROUNDUP(MONTH(VolumeByClient[[#This Row],[Date]])/3,0)&amp;" "&amp;YEAR(VolumeByClient[[#This Row],[Date]])</f>
        <v>Q1 2020</v>
      </c>
      <c r="I734" s="2" t="str">
        <f>VLOOKUP(VolumeByClient[[#This Row],[Date]],QuarterDates[],3,TRUE)</f>
        <v>Q1 2020</v>
      </c>
      <c r="J734" s="2" t="str">
        <f>VLOOKUP(VolumeByClient[[#This Row],[Date]],QuarterDates[],6,TRUE)</f>
        <v>2020 Q1</v>
      </c>
      <c r="K734" s="2" t="str">
        <f>_xlfn.XLOOKUP(VolumeByClient[[#This Row],[Year and Quarter]],QuarterDates[Year/Quarter],QuarterDates[Quarter2])</f>
        <v>Q1</v>
      </c>
      <c r="L734" s="2">
        <f>_xlfn.XLOOKUP(VolumeByClient[[#This Row],[Year and Quarter]],QuarterDates[Year/Quarter],QuarterDates[Year])</f>
        <v>2020</v>
      </c>
    </row>
    <row r="735" spans="1:12" x14ac:dyDescent="0.15">
      <c r="A735" s="3" t="s">
        <v>20</v>
      </c>
      <c r="B735" s="3">
        <v>43921</v>
      </c>
      <c r="C735" s="5">
        <v>25490</v>
      </c>
      <c r="D735" s="2">
        <f t="shared" si="11"/>
        <v>7</v>
      </c>
      <c r="E735" s="2" t="str">
        <f>_xlfn.XLOOKUP(VolumeByClient[[#This Row],[CLID]],GEOByClient[Mid],GEOByClient[GEOID])</f>
        <v>GEO1003</v>
      </c>
      <c r="F735" s="2" t="str">
        <f>INDEX(GEOByClient[GEOID],MATCH(VolumeByClient[[#This Row],[CLID]],GEOByClient[Right],0))</f>
        <v>GEO1003</v>
      </c>
      <c r="G735" s="2" t="str">
        <f>VLOOKUP(VolumeByClient[[#This Row],[Index Match Region ID]],GEONames[GEOID]:GEONames[GEONAME],2,FALSE)</f>
        <v>EMEA</v>
      </c>
      <c r="H735" s="2" t="str">
        <f>"Q"&amp;ROUNDUP(MONTH(VolumeByClient[[#This Row],[Date]])/3,0)&amp;" "&amp;YEAR(VolumeByClient[[#This Row],[Date]])</f>
        <v>Q1 2020</v>
      </c>
      <c r="I735" s="2" t="str">
        <f>VLOOKUP(VolumeByClient[[#This Row],[Date]],QuarterDates[],3,TRUE)</f>
        <v>Q1 2020</v>
      </c>
      <c r="J735" s="2" t="str">
        <f>VLOOKUP(VolumeByClient[[#This Row],[Date]],QuarterDates[],6,TRUE)</f>
        <v>2020 Q1</v>
      </c>
      <c r="K735" s="2" t="str">
        <f>_xlfn.XLOOKUP(VolumeByClient[[#This Row],[Year and Quarter]],QuarterDates[Year/Quarter],QuarterDates[Quarter2])</f>
        <v>Q1</v>
      </c>
      <c r="L735" s="2">
        <f>_xlfn.XLOOKUP(VolumeByClient[[#This Row],[Year and Quarter]],QuarterDates[Year/Quarter],QuarterDates[Year])</f>
        <v>2020</v>
      </c>
    </row>
    <row r="736" spans="1:12" x14ac:dyDescent="0.15">
      <c r="A736" s="3" t="s">
        <v>20</v>
      </c>
      <c r="B736" s="3">
        <v>43951</v>
      </c>
      <c r="C736" s="5">
        <v>36816</v>
      </c>
      <c r="D736" s="2">
        <f t="shared" si="11"/>
        <v>7</v>
      </c>
      <c r="E736" s="2" t="str">
        <f>_xlfn.XLOOKUP(VolumeByClient[[#This Row],[CLID]],GEOByClient[Mid],GEOByClient[GEOID])</f>
        <v>GEO1003</v>
      </c>
      <c r="F736" s="2" t="str">
        <f>INDEX(GEOByClient[GEOID],MATCH(VolumeByClient[[#This Row],[CLID]],GEOByClient[Right],0))</f>
        <v>GEO1003</v>
      </c>
      <c r="G736" s="2" t="str">
        <f>VLOOKUP(VolumeByClient[[#This Row],[Index Match Region ID]],GEONames[GEOID]:GEONames[GEONAME],2,FALSE)</f>
        <v>EMEA</v>
      </c>
      <c r="H736" s="2" t="str">
        <f>"Q"&amp;ROUNDUP(MONTH(VolumeByClient[[#This Row],[Date]])/3,0)&amp;" "&amp;YEAR(VolumeByClient[[#This Row],[Date]])</f>
        <v>Q2 2020</v>
      </c>
      <c r="I736" s="2" t="str">
        <f>VLOOKUP(VolumeByClient[[#This Row],[Date]],QuarterDates[],3,TRUE)</f>
        <v>Q2 2020</v>
      </c>
      <c r="J736" s="2" t="str">
        <f>VLOOKUP(VolumeByClient[[#This Row],[Date]],QuarterDates[],6,TRUE)</f>
        <v>2020 Q2</v>
      </c>
      <c r="K736" s="2" t="str">
        <f>_xlfn.XLOOKUP(VolumeByClient[[#This Row],[Year and Quarter]],QuarterDates[Year/Quarter],QuarterDates[Quarter2])</f>
        <v>Q2</v>
      </c>
      <c r="L736" s="2">
        <f>_xlfn.XLOOKUP(VolumeByClient[[#This Row],[Year and Quarter]],QuarterDates[Year/Quarter],QuarterDates[Year])</f>
        <v>2020</v>
      </c>
    </row>
    <row r="737" spans="1:12" x14ac:dyDescent="0.15">
      <c r="A737" s="3" t="s">
        <v>20</v>
      </c>
      <c r="B737" s="3">
        <v>43982</v>
      </c>
      <c r="C737" s="5">
        <v>28322</v>
      </c>
      <c r="D737" s="2">
        <f t="shared" si="11"/>
        <v>7</v>
      </c>
      <c r="E737" s="2" t="str">
        <f>_xlfn.XLOOKUP(VolumeByClient[[#This Row],[CLID]],GEOByClient[Mid],GEOByClient[GEOID])</f>
        <v>GEO1003</v>
      </c>
      <c r="F737" s="2" t="str">
        <f>INDEX(GEOByClient[GEOID],MATCH(VolumeByClient[[#This Row],[CLID]],GEOByClient[Right],0))</f>
        <v>GEO1003</v>
      </c>
      <c r="G737" s="2" t="str">
        <f>VLOOKUP(VolumeByClient[[#This Row],[Index Match Region ID]],GEONames[GEOID]:GEONames[GEONAME],2,FALSE)</f>
        <v>EMEA</v>
      </c>
      <c r="H737" s="2" t="str">
        <f>"Q"&amp;ROUNDUP(MONTH(VolumeByClient[[#This Row],[Date]])/3,0)&amp;" "&amp;YEAR(VolumeByClient[[#This Row],[Date]])</f>
        <v>Q2 2020</v>
      </c>
      <c r="I737" s="2" t="str">
        <f>VLOOKUP(VolumeByClient[[#This Row],[Date]],QuarterDates[],3,TRUE)</f>
        <v>Q2 2020</v>
      </c>
      <c r="J737" s="2" t="str">
        <f>VLOOKUP(VolumeByClient[[#This Row],[Date]],QuarterDates[],6,TRUE)</f>
        <v>2020 Q2</v>
      </c>
      <c r="K737" s="2" t="str">
        <f>_xlfn.XLOOKUP(VolumeByClient[[#This Row],[Year and Quarter]],QuarterDates[Year/Quarter],QuarterDates[Quarter2])</f>
        <v>Q2</v>
      </c>
      <c r="L737" s="2">
        <f>_xlfn.XLOOKUP(VolumeByClient[[#This Row],[Year and Quarter]],QuarterDates[Year/Quarter],QuarterDates[Year])</f>
        <v>2020</v>
      </c>
    </row>
    <row r="738" spans="1:12" x14ac:dyDescent="0.15">
      <c r="A738" s="3" t="s">
        <v>20</v>
      </c>
      <c r="B738" s="3">
        <v>44012</v>
      </c>
      <c r="C738" s="5">
        <v>25486</v>
      </c>
      <c r="D738" s="2">
        <f t="shared" si="11"/>
        <v>7</v>
      </c>
      <c r="E738" s="2" t="str">
        <f>_xlfn.XLOOKUP(VolumeByClient[[#This Row],[CLID]],GEOByClient[Mid],GEOByClient[GEOID])</f>
        <v>GEO1003</v>
      </c>
      <c r="F738" s="2" t="str">
        <f>INDEX(GEOByClient[GEOID],MATCH(VolumeByClient[[#This Row],[CLID]],GEOByClient[Right],0))</f>
        <v>GEO1003</v>
      </c>
      <c r="G738" s="2" t="str">
        <f>VLOOKUP(VolumeByClient[[#This Row],[Index Match Region ID]],GEONames[GEOID]:GEONames[GEONAME],2,FALSE)</f>
        <v>EMEA</v>
      </c>
      <c r="H738" s="2" t="str">
        <f>"Q"&amp;ROUNDUP(MONTH(VolumeByClient[[#This Row],[Date]])/3,0)&amp;" "&amp;YEAR(VolumeByClient[[#This Row],[Date]])</f>
        <v>Q2 2020</v>
      </c>
      <c r="I738" s="2" t="str">
        <f>VLOOKUP(VolumeByClient[[#This Row],[Date]],QuarterDates[],3,TRUE)</f>
        <v>Q2 2020</v>
      </c>
      <c r="J738" s="2" t="str">
        <f>VLOOKUP(VolumeByClient[[#This Row],[Date]],QuarterDates[],6,TRUE)</f>
        <v>2020 Q2</v>
      </c>
      <c r="K738" s="2" t="str">
        <f>_xlfn.XLOOKUP(VolumeByClient[[#This Row],[Year and Quarter]],QuarterDates[Year/Quarter],QuarterDates[Quarter2])</f>
        <v>Q2</v>
      </c>
      <c r="L738" s="2">
        <f>_xlfn.XLOOKUP(VolumeByClient[[#This Row],[Year and Quarter]],QuarterDates[Year/Quarter],QuarterDates[Year])</f>
        <v>2020</v>
      </c>
    </row>
    <row r="739" spans="1:12" x14ac:dyDescent="0.15">
      <c r="A739" s="3" t="s">
        <v>20</v>
      </c>
      <c r="B739" s="3">
        <v>44043</v>
      </c>
      <c r="C739" s="5">
        <v>16995</v>
      </c>
      <c r="D739" s="2">
        <f t="shared" si="11"/>
        <v>7</v>
      </c>
      <c r="E739" s="2" t="str">
        <f>_xlfn.XLOOKUP(VolumeByClient[[#This Row],[CLID]],GEOByClient[Mid],GEOByClient[GEOID])</f>
        <v>GEO1003</v>
      </c>
      <c r="F739" s="2" t="str">
        <f>INDEX(GEOByClient[GEOID],MATCH(VolumeByClient[[#This Row],[CLID]],GEOByClient[Right],0))</f>
        <v>GEO1003</v>
      </c>
      <c r="G739" s="2" t="str">
        <f>VLOOKUP(VolumeByClient[[#This Row],[Index Match Region ID]],GEONames[GEOID]:GEONames[GEONAME],2,FALSE)</f>
        <v>EMEA</v>
      </c>
      <c r="H739" s="2" t="str">
        <f>"Q"&amp;ROUNDUP(MONTH(VolumeByClient[[#This Row],[Date]])/3,0)&amp;" "&amp;YEAR(VolumeByClient[[#This Row],[Date]])</f>
        <v>Q3 2020</v>
      </c>
      <c r="I739" s="2" t="str">
        <f>VLOOKUP(VolumeByClient[[#This Row],[Date]],QuarterDates[],3,TRUE)</f>
        <v>Q3 2020</v>
      </c>
      <c r="J739" s="2" t="str">
        <f>VLOOKUP(VolumeByClient[[#This Row],[Date]],QuarterDates[],6,TRUE)</f>
        <v>2020 Q3</v>
      </c>
      <c r="K739" s="2" t="str">
        <f>_xlfn.XLOOKUP(VolumeByClient[[#This Row],[Year and Quarter]],QuarterDates[Year/Quarter],QuarterDates[Quarter2])</f>
        <v>Q3</v>
      </c>
      <c r="L739" s="2">
        <f>_xlfn.XLOOKUP(VolumeByClient[[#This Row],[Year and Quarter]],QuarterDates[Year/Quarter],QuarterDates[Year])</f>
        <v>2020</v>
      </c>
    </row>
    <row r="740" spans="1:12" x14ac:dyDescent="0.15">
      <c r="A740" s="3" t="s">
        <v>20</v>
      </c>
      <c r="B740" s="3">
        <v>44074</v>
      </c>
      <c r="C740" s="5">
        <v>19826</v>
      </c>
      <c r="D740" s="2">
        <f t="shared" si="11"/>
        <v>7</v>
      </c>
      <c r="E740" s="2" t="str">
        <f>_xlfn.XLOOKUP(VolumeByClient[[#This Row],[CLID]],GEOByClient[Mid],GEOByClient[GEOID])</f>
        <v>GEO1003</v>
      </c>
      <c r="F740" s="2" t="str">
        <f>INDEX(GEOByClient[GEOID],MATCH(VolumeByClient[[#This Row],[CLID]],GEOByClient[Right],0))</f>
        <v>GEO1003</v>
      </c>
      <c r="G740" s="2" t="str">
        <f>VLOOKUP(VolumeByClient[[#This Row],[Index Match Region ID]],GEONames[GEOID]:GEONames[GEONAME],2,FALSE)</f>
        <v>EMEA</v>
      </c>
      <c r="H740" s="2" t="str">
        <f>"Q"&amp;ROUNDUP(MONTH(VolumeByClient[[#This Row],[Date]])/3,0)&amp;" "&amp;YEAR(VolumeByClient[[#This Row],[Date]])</f>
        <v>Q3 2020</v>
      </c>
      <c r="I740" s="2" t="str">
        <f>VLOOKUP(VolumeByClient[[#This Row],[Date]],QuarterDates[],3,TRUE)</f>
        <v>Q3 2020</v>
      </c>
      <c r="J740" s="2" t="str">
        <f>VLOOKUP(VolumeByClient[[#This Row],[Date]],QuarterDates[],6,TRUE)</f>
        <v>2020 Q3</v>
      </c>
      <c r="K740" s="2" t="str">
        <f>_xlfn.XLOOKUP(VolumeByClient[[#This Row],[Year and Quarter]],QuarterDates[Year/Quarter],QuarterDates[Quarter2])</f>
        <v>Q3</v>
      </c>
      <c r="L740" s="2">
        <f>_xlfn.XLOOKUP(VolumeByClient[[#This Row],[Year and Quarter]],QuarterDates[Year/Quarter],QuarterDates[Year])</f>
        <v>2020</v>
      </c>
    </row>
    <row r="741" spans="1:12" x14ac:dyDescent="0.15">
      <c r="A741" s="3" t="s">
        <v>20</v>
      </c>
      <c r="B741" s="3">
        <v>44104</v>
      </c>
      <c r="C741" s="5">
        <v>14163</v>
      </c>
      <c r="D741" s="2">
        <f t="shared" si="11"/>
        <v>7</v>
      </c>
      <c r="E741" s="2" t="str">
        <f>_xlfn.XLOOKUP(VolumeByClient[[#This Row],[CLID]],GEOByClient[Mid],GEOByClient[GEOID])</f>
        <v>GEO1003</v>
      </c>
      <c r="F741" s="2" t="str">
        <f>INDEX(GEOByClient[GEOID],MATCH(VolumeByClient[[#This Row],[CLID]],GEOByClient[Right],0))</f>
        <v>GEO1003</v>
      </c>
      <c r="G741" s="2" t="str">
        <f>VLOOKUP(VolumeByClient[[#This Row],[Index Match Region ID]],GEONames[GEOID]:GEONames[GEONAME],2,FALSE)</f>
        <v>EMEA</v>
      </c>
      <c r="H741" s="2" t="str">
        <f>"Q"&amp;ROUNDUP(MONTH(VolumeByClient[[#This Row],[Date]])/3,0)&amp;" "&amp;YEAR(VolumeByClient[[#This Row],[Date]])</f>
        <v>Q3 2020</v>
      </c>
      <c r="I741" s="2" t="str">
        <f>VLOOKUP(VolumeByClient[[#This Row],[Date]],QuarterDates[],3,TRUE)</f>
        <v>Q3 2020</v>
      </c>
      <c r="J741" s="2" t="str">
        <f>VLOOKUP(VolumeByClient[[#This Row],[Date]],QuarterDates[],6,TRUE)</f>
        <v>2020 Q3</v>
      </c>
      <c r="K741" s="2" t="str">
        <f>_xlfn.XLOOKUP(VolumeByClient[[#This Row],[Year and Quarter]],QuarterDates[Year/Quarter],QuarterDates[Quarter2])</f>
        <v>Q3</v>
      </c>
      <c r="L741" s="2">
        <f>_xlfn.XLOOKUP(VolumeByClient[[#This Row],[Year and Quarter]],QuarterDates[Year/Quarter],QuarterDates[Year])</f>
        <v>2020</v>
      </c>
    </row>
    <row r="742" spans="1:12" x14ac:dyDescent="0.15">
      <c r="A742" s="3" t="s">
        <v>20</v>
      </c>
      <c r="B742" s="3">
        <v>44135</v>
      </c>
      <c r="C742" s="5">
        <v>22655</v>
      </c>
      <c r="D742" s="2">
        <f t="shared" si="11"/>
        <v>7</v>
      </c>
      <c r="E742" s="2" t="str">
        <f>_xlfn.XLOOKUP(VolumeByClient[[#This Row],[CLID]],GEOByClient[Mid],GEOByClient[GEOID])</f>
        <v>GEO1003</v>
      </c>
      <c r="F742" s="2" t="str">
        <f>INDEX(GEOByClient[GEOID],MATCH(VolumeByClient[[#This Row],[CLID]],GEOByClient[Right],0))</f>
        <v>GEO1003</v>
      </c>
      <c r="G742" s="2" t="str">
        <f>VLOOKUP(VolumeByClient[[#This Row],[Index Match Region ID]],GEONames[GEOID]:GEONames[GEONAME],2,FALSE)</f>
        <v>EMEA</v>
      </c>
      <c r="H742" s="2" t="str">
        <f>"Q"&amp;ROUNDUP(MONTH(VolumeByClient[[#This Row],[Date]])/3,0)&amp;" "&amp;YEAR(VolumeByClient[[#This Row],[Date]])</f>
        <v>Q4 2020</v>
      </c>
      <c r="I742" s="2" t="str">
        <f>VLOOKUP(VolumeByClient[[#This Row],[Date]],QuarterDates[],3,TRUE)</f>
        <v>Q4 2020</v>
      </c>
      <c r="J742" s="2" t="str">
        <f>VLOOKUP(VolumeByClient[[#This Row],[Date]],QuarterDates[],6,TRUE)</f>
        <v>2020 Q4</v>
      </c>
      <c r="K742" s="2" t="str">
        <f>_xlfn.XLOOKUP(VolumeByClient[[#This Row],[Year and Quarter]],QuarterDates[Year/Quarter],QuarterDates[Quarter2])</f>
        <v>Q4</v>
      </c>
      <c r="L742" s="2">
        <f>_xlfn.XLOOKUP(VolumeByClient[[#This Row],[Year and Quarter]],QuarterDates[Year/Quarter],QuarterDates[Year])</f>
        <v>2020</v>
      </c>
    </row>
    <row r="743" spans="1:12" x14ac:dyDescent="0.15">
      <c r="A743" s="3" t="s">
        <v>20</v>
      </c>
      <c r="B743" s="3">
        <v>44165</v>
      </c>
      <c r="C743" s="5">
        <v>19822</v>
      </c>
      <c r="D743" s="2">
        <f t="shared" si="11"/>
        <v>7</v>
      </c>
      <c r="E743" s="2" t="str">
        <f>_xlfn.XLOOKUP(VolumeByClient[[#This Row],[CLID]],GEOByClient[Mid],GEOByClient[GEOID])</f>
        <v>GEO1003</v>
      </c>
      <c r="F743" s="2" t="str">
        <f>INDEX(GEOByClient[GEOID],MATCH(VolumeByClient[[#This Row],[CLID]],GEOByClient[Right],0))</f>
        <v>GEO1003</v>
      </c>
      <c r="G743" s="2" t="str">
        <f>VLOOKUP(VolumeByClient[[#This Row],[Index Match Region ID]],GEONames[GEOID]:GEONames[GEONAME],2,FALSE)</f>
        <v>EMEA</v>
      </c>
      <c r="H743" s="2" t="str">
        <f>"Q"&amp;ROUNDUP(MONTH(VolumeByClient[[#This Row],[Date]])/3,0)&amp;" "&amp;YEAR(VolumeByClient[[#This Row],[Date]])</f>
        <v>Q4 2020</v>
      </c>
      <c r="I743" s="2" t="str">
        <f>VLOOKUP(VolumeByClient[[#This Row],[Date]],QuarterDates[],3,TRUE)</f>
        <v>Q4 2020</v>
      </c>
      <c r="J743" s="2" t="str">
        <f>VLOOKUP(VolumeByClient[[#This Row],[Date]],QuarterDates[],6,TRUE)</f>
        <v>2020 Q4</v>
      </c>
      <c r="K743" s="2" t="str">
        <f>_xlfn.XLOOKUP(VolumeByClient[[#This Row],[Year and Quarter]],QuarterDates[Year/Quarter],QuarterDates[Quarter2])</f>
        <v>Q4</v>
      </c>
      <c r="L743" s="2">
        <f>_xlfn.XLOOKUP(VolumeByClient[[#This Row],[Year and Quarter]],QuarterDates[Year/Quarter],QuarterDates[Year])</f>
        <v>2020</v>
      </c>
    </row>
    <row r="744" spans="1:12" x14ac:dyDescent="0.15">
      <c r="A744" s="3" t="s">
        <v>20</v>
      </c>
      <c r="B744" s="3">
        <v>44196</v>
      </c>
      <c r="C744" s="5">
        <v>25485</v>
      </c>
      <c r="D744" s="2">
        <f t="shared" si="11"/>
        <v>7</v>
      </c>
      <c r="E744" s="2" t="str">
        <f>_xlfn.XLOOKUP(VolumeByClient[[#This Row],[CLID]],GEOByClient[Mid],GEOByClient[GEOID])</f>
        <v>GEO1003</v>
      </c>
      <c r="F744" s="2" t="str">
        <f>INDEX(GEOByClient[GEOID],MATCH(VolumeByClient[[#This Row],[CLID]],GEOByClient[Right],0))</f>
        <v>GEO1003</v>
      </c>
      <c r="G744" s="2" t="str">
        <f>VLOOKUP(VolumeByClient[[#This Row],[Index Match Region ID]],GEONames[GEOID]:GEONames[GEONAME],2,FALSE)</f>
        <v>EMEA</v>
      </c>
      <c r="H744" s="2" t="str">
        <f>"Q"&amp;ROUNDUP(MONTH(VolumeByClient[[#This Row],[Date]])/3,0)&amp;" "&amp;YEAR(VolumeByClient[[#This Row],[Date]])</f>
        <v>Q4 2020</v>
      </c>
      <c r="I744" s="2" t="str">
        <f>VLOOKUP(VolumeByClient[[#This Row],[Date]],QuarterDates[],3,TRUE)</f>
        <v>Q4 2020</v>
      </c>
      <c r="J744" s="2" t="str">
        <f>VLOOKUP(VolumeByClient[[#This Row],[Date]],QuarterDates[],6,TRUE)</f>
        <v>2020 Q4</v>
      </c>
      <c r="K744" s="2" t="str">
        <f>_xlfn.XLOOKUP(VolumeByClient[[#This Row],[Year and Quarter]],QuarterDates[Year/Quarter],QuarterDates[Quarter2])</f>
        <v>Q4</v>
      </c>
      <c r="L744" s="2">
        <f>_xlfn.XLOOKUP(VolumeByClient[[#This Row],[Year and Quarter]],QuarterDates[Year/Quarter],QuarterDates[Year])</f>
        <v>2020</v>
      </c>
    </row>
    <row r="745" spans="1:12" x14ac:dyDescent="0.15">
      <c r="A745" s="3" t="s">
        <v>20</v>
      </c>
      <c r="B745" s="3">
        <v>44377</v>
      </c>
      <c r="C745" s="5">
        <v>26509</v>
      </c>
      <c r="D745" s="2">
        <f t="shared" si="11"/>
        <v>7</v>
      </c>
      <c r="E745" s="2" t="str">
        <f>_xlfn.XLOOKUP(VolumeByClient[[#This Row],[CLID]],GEOByClient[Mid],GEOByClient[GEOID])</f>
        <v>GEO1003</v>
      </c>
      <c r="F745" s="2" t="str">
        <f>INDEX(GEOByClient[GEOID],MATCH(VolumeByClient[[#This Row],[CLID]],GEOByClient[Right],0))</f>
        <v>GEO1003</v>
      </c>
      <c r="G745" s="2" t="str">
        <f>VLOOKUP(VolumeByClient[[#This Row],[Index Match Region ID]],GEONames[GEOID]:GEONames[GEONAME],2,FALSE)</f>
        <v>EMEA</v>
      </c>
      <c r="H745" s="2" t="str">
        <f>"Q"&amp;ROUNDUP(MONTH(VolumeByClient[[#This Row],[Date]])/3,0)&amp;" "&amp;YEAR(VolumeByClient[[#This Row],[Date]])</f>
        <v>Q2 2021</v>
      </c>
      <c r="I745" s="2" t="str">
        <f>VLOOKUP(VolumeByClient[[#This Row],[Date]],QuarterDates[],3,TRUE)</f>
        <v>Q2 2021</v>
      </c>
      <c r="J745" s="2" t="str">
        <f>VLOOKUP(VolumeByClient[[#This Row],[Date]],QuarterDates[],6,TRUE)</f>
        <v>2021 Q2</v>
      </c>
      <c r="K745" s="2" t="str">
        <f>_xlfn.XLOOKUP(VolumeByClient[[#This Row],[Year and Quarter]],QuarterDates[Year/Quarter],QuarterDates[Quarter2])</f>
        <v>Q2</v>
      </c>
      <c r="L745" s="2">
        <f>_xlfn.XLOOKUP(VolumeByClient[[#This Row],[Year and Quarter]],QuarterDates[Year/Quarter],QuarterDates[Year])</f>
        <v>2021</v>
      </c>
    </row>
    <row r="746" spans="1:12" x14ac:dyDescent="0.15">
      <c r="A746" s="3" t="s">
        <v>20</v>
      </c>
      <c r="B746" s="3">
        <v>44347</v>
      </c>
      <c r="C746" s="5">
        <v>28176</v>
      </c>
      <c r="D746" s="2">
        <f t="shared" si="11"/>
        <v>7</v>
      </c>
      <c r="E746" s="2" t="str">
        <f>_xlfn.XLOOKUP(VolumeByClient[[#This Row],[CLID]],GEOByClient[Mid],GEOByClient[GEOID])</f>
        <v>GEO1003</v>
      </c>
      <c r="F746" s="2" t="str">
        <f>INDEX(GEOByClient[GEOID],MATCH(VolumeByClient[[#This Row],[CLID]],GEOByClient[Right],0))</f>
        <v>GEO1003</v>
      </c>
      <c r="G746" s="2" t="str">
        <f>VLOOKUP(VolumeByClient[[#This Row],[Index Match Region ID]],GEONames[GEOID]:GEONames[GEONAME],2,FALSE)</f>
        <v>EMEA</v>
      </c>
      <c r="H746" s="2" t="str">
        <f>"Q"&amp;ROUNDUP(MONTH(VolumeByClient[[#This Row],[Date]])/3,0)&amp;" "&amp;YEAR(VolumeByClient[[#This Row],[Date]])</f>
        <v>Q2 2021</v>
      </c>
      <c r="I746" s="2" t="str">
        <f>VLOOKUP(VolumeByClient[[#This Row],[Date]],QuarterDates[],3,TRUE)</f>
        <v>Q2 2021</v>
      </c>
      <c r="J746" s="2" t="str">
        <f>VLOOKUP(VolumeByClient[[#This Row],[Date]],QuarterDates[],6,TRUE)</f>
        <v>2021 Q2</v>
      </c>
      <c r="K746" s="2" t="str">
        <f>_xlfn.XLOOKUP(VolumeByClient[[#This Row],[Year and Quarter]],QuarterDates[Year/Quarter],QuarterDates[Quarter2])</f>
        <v>Q2</v>
      </c>
      <c r="L746" s="2">
        <f>_xlfn.XLOOKUP(VolumeByClient[[#This Row],[Year and Quarter]],QuarterDates[Year/Quarter],QuarterDates[Year])</f>
        <v>2021</v>
      </c>
    </row>
    <row r="747" spans="1:12" x14ac:dyDescent="0.15">
      <c r="A747" s="3" t="s">
        <v>20</v>
      </c>
      <c r="B747" s="3">
        <v>44316</v>
      </c>
      <c r="C747" s="5">
        <v>37182</v>
      </c>
      <c r="D747" s="2">
        <f t="shared" si="11"/>
        <v>7</v>
      </c>
      <c r="E747" s="2" t="str">
        <f>_xlfn.XLOOKUP(VolumeByClient[[#This Row],[CLID]],GEOByClient[Mid],GEOByClient[GEOID])</f>
        <v>GEO1003</v>
      </c>
      <c r="F747" s="2" t="str">
        <f>INDEX(GEOByClient[GEOID],MATCH(VolumeByClient[[#This Row],[CLID]],GEOByClient[Right],0))</f>
        <v>GEO1003</v>
      </c>
      <c r="G747" s="2" t="str">
        <f>VLOOKUP(VolumeByClient[[#This Row],[Index Match Region ID]],GEONames[GEOID]:GEONames[GEONAME],2,FALSE)</f>
        <v>EMEA</v>
      </c>
      <c r="H747" s="2" t="str">
        <f>"Q"&amp;ROUNDUP(MONTH(VolumeByClient[[#This Row],[Date]])/3,0)&amp;" "&amp;YEAR(VolumeByClient[[#This Row],[Date]])</f>
        <v>Q2 2021</v>
      </c>
      <c r="I747" s="2" t="str">
        <f>VLOOKUP(VolumeByClient[[#This Row],[Date]],QuarterDates[],3,TRUE)</f>
        <v>Q2 2021</v>
      </c>
      <c r="J747" s="2" t="str">
        <f>VLOOKUP(VolumeByClient[[#This Row],[Date]],QuarterDates[],6,TRUE)</f>
        <v>2021 Q2</v>
      </c>
      <c r="K747" s="2" t="str">
        <f>_xlfn.XLOOKUP(VolumeByClient[[#This Row],[Year and Quarter]],QuarterDates[Year/Quarter],QuarterDates[Quarter2])</f>
        <v>Q2</v>
      </c>
      <c r="L747" s="2">
        <f>_xlfn.XLOOKUP(VolumeByClient[[#This Row],[Year and Quarter]],QuarterDates[Year/Quarter],QuarterDates[Year])</f>
        <v>2021</v>
      </c>
    </row>
    <row r="748" spans="1:12" x14ac:dyDescent="0.15">
      <c r="A748" s="3" t="s">
        <v>20</v>
      </c>
      <c r="B748" s="3">
        <v>44286</v>
      </c>
      <c r="C748" s="5">
        <v>25741</v>
      </c>
      <c r="D748" s="2">
        <f t="shared" si="11"/>
        <v>7</v>
      </c>
      <c r="E748" s="2" t="str">
        <f>_xlfn.XLOOKUP(VolumeByClient[[#This Row],[CLID]],GEOByClient[Mid],GEOByClient[GEOID])</f>
        <v>GEO1003</v>
      </c>
      <c r="F748" s="2" t="str">
        <f>INDEX(GEOByClient[GEOID],MATCH(VolumeByClient[[#This Row],[CLID]],GEOByClient[Right],0))</f>
        <v>GEO1003</v>
      </c>
      <c r="G748" s="2" t="str">
        <f>VLOOKUP(VolumeByClient[[#This Row],[Index Match Region ID]],GEONames[GEOID]:GEONames[GEONAME],2,FALSE)</f>
        <v>EMEA</v>
      </c>
      <c r="H748" s="2" t="str">
        <f>"Q"&amp;ROUNDUP(MONTH(VolumeByClient[[#This Row],[Date]])/3,0)&amp;" "&amp;YEAR(VolumeByClient[[#This Row],[Date]])</f>
        <v>Q1 2021</v>
      </c>
      <c r="I748" s="2" t="str">
        <f>VLOOKUP(VolumeByClient[[#This Row],[Date]],QuarterDates[],3,TRUE)</f>
        <v>Q1 2021</v>
      </c>
      <c r="J748" s="2" t="str">
        <f>VLOOKUP(VolumeByClient[[#This Row],[Date]],QuarterDates[],6,TRUE)</f>
        <v>2021 Q1</v>
      </c>
      <c r="K748" s="2" t="str">
        <f>_xlfn.XLOOKUP(VolumeByClient[[#This Row],[Year and Quarter]],QuarterDates[Year/Quarter],QuarterDates[Quarter2])</f>
        <v>Q1</v>
      </c>
      <c r="L748" s="2">
        <f>_xlfn.XLOOKUP(VolumeByClient[[#This Row],[Year and Quarter]],QuarterDates[Year/Quarter],QuarterDates[Year])</f>
        <v>2021</v>
      </c>
    </row>
    <row r="749" spans="1:12" x14ac:dyDescent="0.15">
      <c r="A749" s="3" t="s">
        <v>20</v>
      </c>
      <c r="B749" s="3">
        <v>44255</v>
      </c>
      <c r="C749" s="5">
        <v>28605</v>
      </c>
      <c r="D749" s="2">
        <f t="shared" si="11"/>
        <v>7</v>
      </c>
      <c r="E749" s="2" t="str">
        <f>_xlfn.XLOOKUP(VolumeByClient[[#This Row],[CLID]],GEOByClient[Mid],GEOByClient[GEOID])</f>
        <v>GEO1003</v>
      </c>
      <c r="F749" s="2" t="str">
        <f>INDEX(GEOByClient[GEOID],MATCH(VolumeByClient[[#This Row],[CLID]],GEOByClient[Right],0))</f>
        <v>GEO1003</v>
      </c>
      <c r="G749" s="2" t="str">
        <f>VLOOKUP(VolumeByClient[[#This Row],[Index Match Region ID]],GEONames[GEOID]:GEONames[GEONAME],2,FALSE)</f>
        <v>EMEA</v>
      </c>
      <c r="H749" s="2" t="str">
        <f>"Q"&amp;ROUNDUP(MONTH(VolumeByClient[[#This Row],[Date]])/3,0)&amp;" "&amp;YEAR(VolumeByClient[[#This Row],[Date]])</f>
        <v>Q1 2021</v>
      </c>
      <c r="I749" s="2" t="str">
        <f>VLOOKUP(VolumeByClient[[#This Row],[Date]],QuarterDates[],3,TRUE)</f>
        <v>Q1 2021</v>
      </c>
      <c r="J749" s="2" t="str">
        <f>VLOOKUP(VolumeByClient[[#This Row],[Date]],QuarterDates[],6,TRUE)</f>
        <v>2021 Q1</v>
      </c>
      <c r="K749" s="2" t="str">
        <f>_xlfn.XLOOKUP(VolumeByClient[[#This Row],[Year and Quarter]],QuarterDates[Year/Quarter],QuarterDates[Quarter2])</f>
        <v>Q1</v>
      </c>
      <c r="L749" s="2">
        <f>_xlfn.XLOOKUP(VolumeByClient[[#This Row],[Year and Quarter]],QuarterDates[Year/Quarter],QuarterDates[Year])</f>
        <v>2021</v>
      </c>
    </row>
    <row r="750" spans="1:12" x14ac:dyDescent="0.15">
      <c r="A750" s="3" t="s">
        <v>20</v>
      </c>
      <c r="B750" s="3">
        <v>44227</v>
      </c>
      <c r="C750" s="5">
        <v>20218</v>
      </c>
      <c r="D750" s="2">
        <f t="shared" si="11"/>
        <v>7</v>
      </c>
      <c r="E750" s="2" t="str">
        <f>_xlfn.XLOOKUP(VolumeByClient[[#This Row],[CLID]],GEOByClient[Mid],GEOByClient[GEOID])</f>
        <v>GEO1003</v>
      </c>
      <c r="F750" s="2" t="str">
        <f>INDEX(GEOByClient[GEOID],MATCH(VolumeByClient[[#This Row],[CLID]],GEOByClient[Right],0))</f>
        <v>GEO1003</v>
      </c>
      <c r="G750" s="2" t="str">
        <f>VLOOKUP(VolumeByClient[[#This Row],[Index Match Region ID]],GEONames[GEOID]:GEONames[GEONAME],2,FALSE)</f>
        <v>EMEA</v>
      </c>
      <c r="H750" s="2" t="str">
        <f>"Q"&amp;ROUNDUP(MONTH(VolumeByClient[[#This Row],[Date]])/3,0)&amp;" "&amp;YEAR(VolumeByClient[[#This Row],[Date]])</f>
        <v>Q1 2021</v>
      </c>
      <c r="I750" s="2" t="str">
        <f>VLOOKUP(VolumeByClient[[#This Row],[Date]],QuarterDates[],3,TRUE)</f>
        <v>Q1 2021</v>
      </c>
      <c r="J750" s="2" t="str">
        <f>VLOOKUP(VolumeByClient[[#This Row],[Date]],QuarterDates[],6,TRUE)</f>
        <v>2021 Q1</v>
      </c>
      <c r="K750" s="2" t="str">
        <f>_xlfn.XLOOKUP(VolumeByClient[[#This Row],[Year and Quarter]],QuarterDates[Year/Quarter],QuarterDates[Quarter2])</f>
        <v>Q1</v>
      </c>
      <c r="L750" s="2">
        <f>_xlfn.XLOOKUP(VolumeByClient[[#This Row],[Year and Quarter]],QuarterDates[Year/Quarter],QuarterDates[Year])</f>
        <v>2021</v>
      </c>
    </row>
    <row r="751" spans="1:12" x14ac:dyDescent="0.15">
      <c r="A751" s="3" t="s">
        <v>32</v>
      </c>
      <c r="B751" s="3">
        <v>43861</v>
      </c>
      <c r="C751" s="5">
        <v>967</v>
      </c>
      <c r="D751" s="2">
        <f t="shared" si="11"/>
        <v>7</v>
      </c>
      <c r="E751" s="2" t="str">
        <f>_xlfn.XLOOKUP(VolumeByClient[[#This Row],[CLID]],GEOByClient[Mid],GEOByClient[GEOID])</f>
        <v>GEO1003</v>
      </c>
      <c r="F751" s="2" t="str">
        <f>INDEX(GEOByClient[GEOID],MATCH(VolumeByClient[[#This Row],[CLID]],GEOByClient[Right],0))</f>
        <v>GEO1003</v>
      </c>
      <c r="G751" s="2" t="str">
        <f>VLOOKUP(VolumeByClient[[#This Row],[Index Match Region ID]],GEONames[GEOID]:GEONames[GEONAME],2,FALSE)</f>
        <v>EMEA</v>
      </c>
      <c r="H751" s="2" t="str">
        <f>"Q"&amp;ROUNDUP(MONTH(VolumeByClient[[#This Row],[Date]])/3,0)&amp;" "&amp;YEAR(VolumeByClient[[#This Row],[Date]])</f>
        <v>Q1 2020</v>
      </c>
      <c r="I751" s="2" t="str">
        <f>VLOOKUP(VolumeByClient[[#This Row],[Date]],QuarterDates[],3,TRUE)</f>
        <v>Q1 2020</v>
      </c>
      <c r="J751" s="2" t="str">
        <f>VLOOKUP(VolumeByClient[[#This Row],[Date]],QuarterDates[],6,TRUE)</f>
        <v>2020 Q1</v>
      </c>
      <c r="K751" s="2" t="str">
        <f>_xlfn.XLOOKUP(VolumeByClient[[#This Row],[Year and Quarter]],QuarterDates[Year/Quarter],QuarterDates[Quarter2])</f>
        <v>Q1</v>
      </c>
      <c r="L751" s="2">
        <f>_xlfn.XLOOKUP(VolumeByClient[[#This Row],[Year and Quarter]],QuarterDates[Year/Quarter],QuarterDates[Year])</f>
        <v>2020</v>
      </c>
    </row>
    <row r="752" spans="1:12" x14ac:dyDescent="0.15">
      <c r="A752" s="3" t="s">
        <v>32</v>
      </c>
      <c r="B752" s="3">
        <v>43890</v>
      </c>
      <c r="C752" s="5">
        <v>1088</v>
      </c>
      <c r="D752" s="2">
        <f t="shared" si="11"/>
        <v>7</v>
      </c>
      <c r="E752" s="2" t="str">
        <f>_xlfn.XLOOKUP(VolumeByClient[[#This Row],[CLID]],GEOByClient[Mid],GEOByClient[GEOID])</f>
        <v>GEO1003</v>
      </c>
      <c r="F752" s="2" t="str">
        <f>INDEX(GEOByClient[GEOID],MATCH(VolumeByClient[[#This Row],[CLID]],GEOByClient[Right],0))</f>
        <v>GEO1003</v>
      </c>
      <c r="G752" s="2" t="str">
        <f>VLOOKUP(VolumeByClient[[#This Row],[Index Match Region ID]],GEONames[GEOID]:GEONames[GEONAME],2,FALSE)</f>
        <v>EMEA</v>
      </c>
      <c r="H752" s="2" t="str">
        <f>"Q"&amp;ROUNDUP(MONTH(VolumeByClient[[#This Row],[Date]])/3,0)&amp;" "&amp;YEAR(VolumeByClient[[#This Row],[Date]])</f>
        <v>Q1 2020</v>
      </c>
      <c r="I752" s="2" t="str">
        <f>VLOOKUP(VolumeByClient[[#This Row],[Date]],QuarterDates[],3,TRUE)</f>
        <v>Q1 2020</v>
      </c>
      <c r="J752" s="2" t="str">
        <f>VLOOKUP(VolumeByClient[[#This Row],[Date]],QuarterDates[],6,TRUE)</f>
        <v>2020 Q1</v>
      </c>
      <c r="K752" s="2" t="str">
        <f>_xlfn.XLOOKUP(VolumeByClient[[#This Row],[Year and Quarter]],QuarterDates[Year/Quarter],QuarterDates[Quarter2])</f>
        <v>Q1</v>
      </c>
      <c r="L752" s="2">
        <f>_xlfn.XLOOKUP(VolumeByClient[[#This Row],[Year and Quarter]],QuarterDates[Year/Quarter],QuarterDates[Year])</f>
        <v>2020</v>
      </c>
    </row>
    <row r="753" spans="1:12" x14ac:dyDescent="0.15">
      <c r="A753" s="3" t="s">
        <v>32</v>
      </c>
      <c r="B753" s="3">
        <v>43921</v>
      </c>
      <c r="C753" s="5">
        <v>1209</v>
      </c>
      <c r="D753" s="2">
        <f t="shared" si="11"/>
        <v>7</v>
      </c>
      <c r="E753" s="2" t="str">
        <f>_xlfn.XLOOKUP(VolumeByClient[[#This Row],[CLID]],GEOByClient[Mid],GEOByClient[GEOID])</f>
        <v>GEO1003</v>
      </c>
      <c r="F753" s="2" t="str">
        <f>INDEX(GEOByClient[GEOID],MATCH(VolumeByClient[[#This Row],[CLID]],GEOByClient[Right],0))</f>
        <v>GEO1003</v>
      </c>
      <c r="G753" s="2" t="str">
        <f>VLOOKUP(VolumeByClient[[#This Row],[Index Match Region ID]],GEONames[GEOID]:GEONames[GEONAME],2,FALSE)</f>
        <v>EMEA</v>
      </c>
      <c r="H753" s="2" t="str">
        <f>"Q"&amp;ROUNDUP(MONTH(VolumeByClient[[#This Row],[Date]])/3,0)&amp;" "&amp;YEAR(VolumeByClient[[#This Row],[Date]])</f>
        <v>Q1 2020</v>
      </c>
      <c r="I753" s="2" t="str">
        <f>VLOOKUP(VolumeByClient[[#This Row],[Date]],QuarterDates[],3,TRUE)</f>
        <v>Q1 2020</v>
      </c>
      <c r="J753" s="2" t="str">
        <f>VLOOKUP(VolumeByClient[[#This Row],[Date]],QuarterDates[],6,TRUE)</f>
        <v>2020 Q1</v>
      </c>
      <c r="K753" s="2" t="str">
        <f>_xlfn.XLOOKUP(VolumeByClient[[#This Row],[Year and Quarter]],QuarterDates[Year/Quarter],QuarterDates[Quarter2])</f>
        <v>Q1</v>
      </c>
      <c r="L753" s="2">
        <f>_xlfn.XLOOKUP(VolumeByClient[[#This Row],[Year and Quarter]],QuarterDates[Year/Quarter],QuarterDates[Year])</f>
        <v>2020</v>
      </c>
    </row>
    <row r="754" spans="1:12" x14ac:dyDescent="0.15">
      <c r="A754" s="3" t="s">
        <v>32</v>
      </c>
      <c r="B754" s="3">
        <v>43951</v>
      </c>
      <c r="C754" s="5">
        <v>1449</v>
      </c>
      <c r="D754" s="2">
        <f t="shared" si="11"/>
        <v>7</v>
      </c>
      <c r="E754" s="2" t="str">
        <f>_xlfn.XLOOKUP(VolumeByClient[[#This Row],[CLID]],GEOByClient[Mid],GEOByClient[GEOID])</f>
        <v>GEO1003</v>
      </c>
      <c r="F754" s="2" t="str">
        <f>INDEX(GEOByClient[GEOID],MATCH(VolumeByClient[[#This Row],[CLID]],GEOByClient[Right],0))</f>
        <v>GEO1003</v>
      </c>
      <c r="G754" s="2" t="str">
        <f>VLOOKUP(VolumeByClient[[#This Row],[Index Match Region ID]],GEONames[GEOID]:GEONames[GEONAME],2,FALSE)</f>
        <v>EMEA</v>
      </c>
      <c r="H754" s="2" t="str">
        <f>"Q"&amp;ROUNDUP(MONTH(VolumeByClient[[#This Row],[Date]])/3,0)&amp;" "&amp;YEAR(VolumeByClient[[#This Row],[Date]])</f>
        <v>Q2 2020</v>
      </c>
      <c r="I754" s="2" t="str">
        <f>VLOOKUP(VolumeByClient[[#This Row],[Date]],QuarterDates[],3,TRUE)</f>
        <v>Q2 2020</v>
      </c>
      <c r="J754" s="2" t="str">
        <f>VLOOKUP(VolumeByClient[[#This Row],[Date]],QuarterDates[],6,TRUE)</f>
        <v>2020 Q2</v>
      </c>
      <c r="K754" s="2" t="str">
        <f>_xlfn.XLOOKUP(VolumeByClient[[#This Row],[Year and Quarter]],QuarterDates[Year/Quarter],QuarterDates[Quarter2])</f>
        <v>Q2</v>
      </c>
      <c r="L754" s="2">
        <f>_xlfn.XLOOKUP(VolumeByClient[[#This Row],[Year and Quarter]],QuarterDates[Year/Quarter],QuarterDates[Year])</f>
        <v>2020</v>
      </c>
    </row>
    <row r="755" spans="1:12" x14ac:dyDescent="0.15">
      <c r="A755" s="3" t="s">
        <v>32</v>
      </c>
      <c r="B755" s="3">
        <v>43982</v>
      </c>
      <c r="C755" s="5">
        <v>1327</v>
      </c>
      <c r="D755" s="2">
        <f t="shared" si="11"/>
        <v>7</v>
      </c>
      <c r="E755" s="2" t="str">
        <f>_xlfn.XLOOKUP(VolumeByClient[[#This Row],[CLID]],GEOByClient[Mid],GEOByClient[GEOID])</f>
        <v>GEO1003</v>
      </c>
      <c r="F755" s="2" t="str">
        <f>INDEX(GEOByClient[GEOID],MATCH(VolumeByClient[[#This Row],[CLID]],GEOByClient[Right],0))</f>
        <v>GEO1003</v>
      </c>
      <c r="G755" s="2" t="str">
        <f>VLOOKUP(VolumeByClient[[#This Row],[Index Match Region ID]],GEONames[GEOID]:GEONames[GEONAME],2,FALSE)</f>
        <v>EMEA</v>
      </c>
      <c r="H755" s="2" t="str">
        <f>"Q"&amp;ROUNDUP(MONTH(VolumeByClient[[#This Row],[Date]])/3,0)&amp;" "&amp;YEAR(VolumeByClient[[#This Row],[Date]])</f>
        <v>Q2 2020</v>
      </c>
      <c r="I755" s="2" t="str">
        <f>VLOOKUP(VolumeByClient[[#This Row],[Date]],QuarterDates[],3,TRUE)</f>
        <v>Q2 2020</v>
      </c>
      <c r="J755" s="2" t="str">
        <f>VLOOKUP(VolumeByClient[[#This Row],[Date]],QuarterDates[],6,TRUE)</f>
        <v>2020 Q2</v>
      </c>
      <c r="K755" s="2" t="str">
        <f>_xlfn.XLOOKUP(VolumeByClient[[#This Row],[Year and Quarter]],QuarterDates[Year/Quarter],QuarterDates[Quarter2])</f>
        <v>Q2</v>
      </c>
      <c r="L755" s="2">
        <f>_xlfn.XLOOKUP(VolumeByClient[[#This Row],[Year and Quarter]],QuarterDates[Year/Quarter],QuarterDates[Year])</f>
        <v>2020</v>
      </c>
    </row>
    <row r="756" spans="1:12" x14ac:dyDescent="0.15">
      <c r="A756" s="3" t="s">
        <v>32</v>
      </c>
      <c r="B756" s="3">
        <v>44012</v>
      </c>
      <c r="C756" s="5">
        <v>964</v>
      </c>
      <c r="D756" s="2">
        <f t="shared" si="11"/>
        <v>7</v>
      </c>
      <c r="E756" s="2" t="str">
        <f>_xlfn.XLOOKUP(VolumeByClient[[#This Row],[CLID]],GEOByClient[Mid],GEOByClient[GEOID])</f>
        <v>GEO1003</v>
      </c>
      <c r="F756" s="2" t="str">
        <f>INDEX(GEOByClient[GEOID],MATCH(VolumeByClient[[#This Row],[CLID]],GEOByClient[Right],0))</f>
        <v>GEO1003</v>
      </c>
      <c r="G756" s="2" t="str">
        <f>VLOOKUP(VolumeByClient[[#This Row],[Index Match Region ID]],GEONames[GEOID]:GEONames[GEONAME],2,FALSE)</f>
        <v>EMEA</v>
      </c>
      <c r="H756" s="2" t="str">
        <f>"Q"&amp;ROUNDUP(MONTH(VolumeByClient[[#This Row],[Date]])/3,0)&amp;" "&amp;YEAR(VolumeByClient[[#This Row],[Date]])</f>
        <v>Q2 2020</v>
      </c>
      <c r="I756" s="2" t="str">
        <f>VLOOKUP(VolumeByClient[[#This Row],[Date]],QuarterDates[],3,TRUE)</f>
        <v>Q2 2020</v>
      </c>
      <c r="J756" s="2" t="str">
        <f>VLOOKUP(VolumeByClient[[#This Row],[Date]],QuarterDates[],6,TRUE)</f>
        <v>2020 Q2</v>
      </c>
      <c r="K756" s="2" t="str">
        <f>_xlfn.XLOOKUP(VolumeByClient[[#This Row],[Year and Quarter]],QuarterDates[Year/Quarter],QuarterDates[Quarter2])</f>
        <v>Q2</v>
      </c>
      <c r="L756" s="2">
        <f>_xlfn.XLOOKUP(VolumeByClient[[#This Row],[Year and Quarter]],QuarterDates[Year/Quarter],QuarterDates[Year])</f>
        <v>2020</v>
      </c>
    </row>
    <row r="757" spans="1:12" x14ac:dyDescent="0.15">
      <c r="A757" s="3" t="s">
        <v>32</v>
      </c>
      <c r="B757" s="3">
        <v>44043</v>
      </c>
      <c r="C757" s="5">
        <v>844</v>
      </c>
      <c r="D757" s="2">
        <f t="shared" si="11"/>
        <v>7</v>
      </c>
      <c r="E757" s="2" t="str">
        <f>_xlfn.XLOOKUP(VolumeByClient[[#This Row],[CLID]],GEOByClient[Mid],GEOByClient[GEOID])</f>
        <v>GEO1003</v>
      </c>
      <c r="F757" s="2" t="str">
        <f>INDEX(GEOByClient[GEOID],MATCH(VolumeByClient[[#This Row],[CLID]],GEOByClient[Right],0))</f>
        <v>GEO1003</v>
      </c>
      <c r="G757" s="2" t="str">
        <f>VLOOKUP(VolumeByClient[[#This Row],[Index Match Region ID]],GEONames[GEOID]:GEONames[GEONAME],2,FALSE)</f>
        <v>EMEA</v>
      </c>
      <c r="H757" s="2" t="str">
        <f>"Q"&amp;ROUNDUP(MONTH(VolumeByClient[[#This Row],[Date]])/3,0)&amp;" "&amp;YEAR(VolumeByClient[[#This Row],[Date]])</f>
        <v>Q3 2020</v>
      </c>
      <c r="I757" s="2" t="str">
        <f>VLOOKUP(VolumeByClient[[#This Row],[Date]],QuarterDates[],3,TRUE)</f>
        <v>Q3 2020</v>
      </c>
      <c r="J757" s="2" t="str">
        <f>VLOOKUP(VolumeByClient[[#This Row],[Date]],QuarterDates[],6,TRUE)</f>
        <v>2020 Q3</v>
      </c>
      <c r="K757" s="2" t="str">
        <f>_xlfn.XLOOKUP(VolumeByClient[[#This Row],[Year and Quarter]],QuarterDates[Year/Quarter],QuarterDates[Quarter2])</f>
        <v>Q3</v>
      </c>
      <c r="L757" s="2">
        <f>_xlfn.XLOOKUP(VolumeByClient[[#This Row],[Year and Quarter]],QuarterDates[Year/Quarter],QuarterDates[Year])</f>
        <v>2020</v>
      </c>
    </row>
    <row r="758" spans="1:12" x14ac:dyDescent="0.15">
      <c r="A758" s="3" t="s">
        <v>32</v>
      </c>
      <c r="B758" s="3">
        <v>44074</v>
      </c>
      <c r="C758" s="5">
        <v>728</v>
      </c>
      <c r="D758" s="2">
        <f t="shared" si="11"/>
        <v>7</v>
      </c>
      <c r="E758" s="2" t="str">
        <f>_xlfn.XLOOKUP(VolumeByClient[[#This Row],[CLID]],GEOByClient[Mid],GEOByClient[GEOID])</f>
        <v>GEO1003</v>
      </c>
      <c r="F758" s="2" t="str">
        <f>INDEX(GEOByClient[GEOID],MATCH(VolumeByClient[[#This Row],[CLID]],GEOByClient[Right],0))</f>
        <v>GEO1003</v>
      </c>
      <c r="G758" s="2" t="str">
        <f>VLOOKUP(VolumeByClient[[#This Row],[Index Match Region ID]],GEONames[GEOID]:GEONames[GEONAME],2,FALSE)</f>
        <v>EMEA</v>
      </c>
      <c r="H758" s="2" t="str">
        <f>"Q"&amp;ROUNDUP(MONTH(VolumeByClient[[#This Row],[Date]])/3,0)&amp;" "&amp;YEAR(VolumeByClient[[#This Row],[Date]])</f>
        <v>Q3 2020</v>
      </c>
      <c r="I758" s="2" t="str">
        <f>VLOOKUP(VolumeByClient[[#This Row],[Date]],QuarterDates[],3,TRUE)</f>
        <v>Q3 2020</v>
      </c>
      <c r="J758" s="2" t="str">
        <f>VLOOKUP(VolumeByClient[[#This Row],[Date]],QuarterDates[],6,TRUE)</f>
        <v>2020 Q3</v>
      </c>
      <c r="K758" s="2" t="str">
        <f>_xlfn.XLOOKUP(VolumeByClient[[#This Row],[Year and Quarter]],QuarterDates[Year/Quarter],QuarterDates[Quarter2])</f>
        <v>Q3</v>
      </c>
      <c r="L758" s="2">
        <f>_xlfn.XLOOKUP(VolumeByClient[[#This Row],[Year and Quarter]],QuarterDates[Year/Quarter],QuarterDates[Year])</f>
        <v>2020</v>
      </c>
    </row>
    <row r="759" spans="1:12" x14ac:dyDescent="0.15">
      <c r="A759" s="3" t="s">
        <v>32</v>
      </c>
      <c r="B759" s="3">
        <v>44104</v>
      </c>
      <c r="C759" s="5">
        <v>729</v>
      </c>
      <c r="D759" s="2">
        <f t="shared" si="11"/>
        <v>7</v>
      </c>
      <c r="E759" s="2" t="str">
        <f>_xlfn.XLOOKUP(VolumeByClient[[#This Row],[CLID]],GEOByClient[Mid],GEOByClient[GEOID])</f>
        <v>GEO1003</v>
      </c>
      <c r="F759" s="2" t="str">
        <f>INDEX(GEOByClient[GEOID],MATCH(VolumeByClient[[#This Row],[CLID]],GEOByClient[Right],0))</f>
        <v>GEO1003</v>
      </c>
      <c r="G759" s="2" t="str">
        <f>VLOOKUP(VolumeByClient[[#This Row],[Index Match Region ID]],GEONames[GEOID]:GEONames[GEONAME],2,FALSE)</f>
        <v>EMEA</v>
      </c>
      <c r="H759" s="2" t="str">
        <f>"Q"&amp;ROUNDUP(MONTH(VolumeByClient[[#This Row],[Date]])/3,0)&amp;" "&amp;YEAR(VolumeByClient[[#This Row],[Date]])</f>
        <v>Q3 2020</v>
      </c>
      <c r="I759" s="2" t="str">
        <f>VLOOKUP(VolumeByClient[[#This Row],[Date]],QuarterDates[],3,TRUE)</f>
        <v>Q3 2020</v>
      </c>
      <c r="J759" s="2" t="str">
        <f>VLOOKUP(VolumeByClient[[#This Row],[Date]],QuarterDates[],6,TRUE)</f>
        <v>2020 Q3</v>
      </c>
      <c r="K759" s="2" t="str">
        <f>_xlfn.XLOOKUP(VolumeByClient[[#This Row],[Year and Quarter]],QuarterDates[Year/Quarter],QuarterDates[Quarter2])</f>
        <v>Q3</v>
      </c>
      <c r="L759" s="2">
        <f>_xlfn.XLOOKUP(VolumeByClient[[#This Row],[Year and Quarter]],QuarterDates[Year/Quarter],QuarterDates[Year])</f>
        <v>2020</v>
      </c>
    </row>
    <row r="760" spans="1:12" x14ac:dyDescent="0.15">
      <c r="A760" s="3" t="s">
        <v>32</v>
      </c>
      <c r="B760" s="3">
        <v>44135</v>
      </c>
      <c r="C760" s="5">
        <v>849</v>
      </c>
      <c r="D760" s="2">
        <f t="shared" si="11"/>
        <v>7</v>
      </c>
      <c r="E760" s="2" t="str">
        <f>_xlfn.XLOOKUP(VolumeByClient[[#This Row],[CLID]],GEOByClient[Mid],GEOByClient[GEOID])</f>
        <v>GEO1003</v>
      </c>
      <c r="F760" s="2" t="str">
        <f>INDEX(GEOByClient[GEOID],MATCH(VolumeByClient[[#This Row],[CLID]],GEOByClient[Right],0))</f>
        <v>GEO1003</v>
      </c>
      <c r="G760" s="2" t="str">
        <f>VLOOKUP(VolumeByClient[[#This Row],[Index Match Region ID]],GEONames[GEOID]:GEONames[GEONAME],2,FALSE)</f>
        <v>EMEA</v>
      </c>
      <c r="H760" s="2" t="str">
        <f>"Q"&amp;ROUNDUP(MONTH(VolumeByClient[[#This Row],[Date]])/3,0)&amp;" "&amp;YEAR(VolumeByClient[[#This Row],[Date]])</f>
        <v>Q4 2020</v>
      </c>
      <c r="I760" s="2" t="str">
        <f>VLOOKUP(VolumeByClient[[#This Row],[Date]],QuarterDates[],3,TRUE)</f>
        <v>Q4 2020</v>
      </c>
      <c r="J760" s="2" t="str">
        <f>VLOOKUP(VolumeByClient[[#This Row],[Date]],QuarterDates[],6,TRUE)</f>
        <v>2020 Q4</v>
      </c>
      <c r="K760" s="2" t="str">
        <f>_xlfn.XLOOKUP(VolumeByClient[[#This Row],[Year and Quarter]],QuarterDates[Year/Quarter],QuarterDates[Quarter2])</f>
        <v>Q4</v>
      </c>
      <c r="L760" s="2">
        <f>_xlfn.XLOOKUP(VolumeByClient[[#This Row],[Year and Quarter]],QuarterDates[Year/Quarter],QuarterDates[Year])</f>
        <v>2020</v>
      </c>
    </row>
    <row r="761" spans="1:12" x14ac:dyDescent="0.15">
      <c r="A761" s="3" t="s">
        <v>32</v>
      </c>
      <c r="B761" s="3">
        <v>44165</v>
      </c>
      <c r="C761" s="5">
        <v>970</v>
      </c>
      <c r="D761" s="2">
        <f t="shared" si="11"/>
        <v>7</v>
      </c>
      <c r="E761" s="2" t="str">
        <f>_xlfn.XLOOKUP(VolumeByClient[[#This Row],[CLID]],GEOByClient[Mid],GEOByClient[GEOID])</f>
        <v>GEO1003</v>
      </c>
      <c r="F761" s="2" t="str">
        <f>INDEX(GEOByClient[GEOID],MATCH(VolumeByClient[[#This Row],[CLID]],GEOByClient[Right],0))</f>
        <v>GEO1003</v>
      </c>
      <c r="G761" s="2" t="str">
        <f>VLOOKUP(VolumeByClient[[#This Row],[Index Match Region ID]],GEONames[GEOID]:GEONames[GEONAME],2,FALSE)</f>
        <v>EMEA</v>
      </c>
      <c r="H761" s="2" t="str">
        <f>"Q"&amp;ROUNDUP(MONTH(VolumeByClient[[#This Row],[Date]])/3,0)&amp;" "&amp;YEAR(VolumeByClient[[#This Row],[Date]])</f>
        <v>Q4 2020</v>
      </c>
      <c r="I761" s="2" t="str">
        <f>VLOOKUP(VolumeByClient[[#This Row],[Date]],QuarterDates[],3,TRUE)</f>
        <v>Q4 2020</v>
      </c>
      <c r="J761" s="2" t="str">
        <f>VLOOKUP(VolumeByClient[[#This Row],[Date]],QuarterDates[],6,TRUE)</f>
        <v>2020 Q4</v>
      </c>
      <c r="K761" s="2" t="str">
        <f>_xlfn.XLOOKUP(VolumeByClient[[#This Row],[Year and Quarter]],QuarterDates[Year/Quarter],QuarterDates[Quarter2])</f>
        <v>Q4</v>
      </c>
      <c r="L761" s="2">
        <f>_xlfn.XLOOKUP(VolumeByClient[[#This Row],[Year and Quarter]],QuarterDates[Year/Quarter],QuarterDates[Year])</f>
        <v>2020</v>
      </c>
    </row>
    <row r="762" spans="1:12" x14ac:dyDescent="0.15">
      <c r="A762" s="3" t="s">
        <v>32</v>
      </c>
      <c r="B762" s="3">
        <v>44196</v>
      </c>
      <c r="C762" s="5">
        <v>965</v>
      </c>
      <c r="D762" s="2">
        <f t="shared" si="11"/>
        <v>7</v>
      </c>
      <c r="E762" s="2" t="str">
        <f>_xlfn.XLOOKUP(VolumeByClient[[#This Row],[CLID]],GEOByClient[Mid],GEOByClient[GEOID])</f>
        <v>GEO1003</v>
      </c>
      <c r="F762" s="2" t="str">
        <f>INDEX(GEOByClient[GEOID],MATCH(VolumeByClient[[#This Row],[CLID]],GEOByClient[Right],0))</f>
        <v>GEO1003</v>
      </c>
      <c r="G762" s="2" t="str">
        <f>VLOOKUP(VolumeByClient[[#This Row],[Index Match Region ID]],GEONames[GEOID]:GEONames[GEONAME],2,FALSE)</f>
        <v>EMEA</v>
      </c>
      <c r="H762" s="2" t="str">
        <f>"Q"&amp;ROUNDUP(MONTH(VolumeByClient[[#This Row],[Date]])/3,0)&amp;" "&amp;YEAR(VolumeByClient[[#This Row],[Date]])</f>
        <v>Q4 2020</v>
      </c>
      <c r="I762" s="2" t="str">
        <f>VLOOKUP(VolumeByClient[[#This Row],[Date]],QuarterDates[],3,TRUE)</f>
        <v>Q4 2020</v>
      </c>
      <c r="J762" s="2" t="str">
        <f>VLOOKUP(VolumeByClient[[#This Row],[Date]],QuarterDates[],6,TRUE)</f>
        <v>2020 Q4</v>
      </c>
      <c r="K762" s="2" t="str">
        <f>_xlfn.XLOOKUP(VolumeByClient[[#This Row],[Year and Quarter]],QuarterDates[Year/Quarter],QuarterDates[Quarter2])</f>
        <v>Q4</v>
      </c>
      <c r="L762" s="2">
        <f>_xlfn.XLOOKUP(VolumeByClient[[#This Row],[Year and Quarter]],QuarterDates[Year/Quarter],QuarterDates[Year])</f>
        <v>2020</v>
      </c>
    </row>
    <row r="763" spans="1:12" x14ac:dyDescent="0.15">
      <c r="A763" s="3" t="s">
        <v>32</v>
      </c>
      <c r="B763" s="3">
        <v>44377</v>
      </c>
      <c r="C763" s="5">
        <v>985</v>
      </c>
      <c r="D763" s="2">
        <f t="shared" si="11"/>
        <v>7</v>
      </c>
      <c r="E763" s="2" t="str">
        <f>_xlfn.XLOOKUP(VolumeByClient[[#This Row],[CLID]],GEOByClient[Mid],GEOByClient[GEOID])</f>
        <v>GEO1003</v>
      </c>
      <c r="F763" s="2" t="str">
        <f>INDEX(GEOByClient[GEOID],MATCH(VolumeByClient[[#This Row],[CLID]],GEOByClient[Right],0))</f>
        <v>GEO1003</v>
      </c>
      <c r="G763" s="2" t="str">
        <f>VLOOKUP(VolumeByClient[[#This Row],[Index Match Region ID]],GEONames[GEOID]:GEONames[GEONAME],2,FALSE)</f>
        <v>EMEA</v>
      </c>
      <c r="H763" s="2" t="str">
        <f>"Q"&amp;ROUNDUP(MONTH(VolumeByClient[[#This Row],[Date]])/3,0)&amp;" "&amp;YEAR(VolumeByClient[[#This Row],[Date]])</f>
        <v>Q2 2021</v>
      </c>
      <c r="I763" s="2" t="str">
        <f>VLOOKUP(VolumeByClient[[#This Row],[Date]],QuarterDates[],3,TRUE)</f>
        <v>Q2 2021</v>
      </c>
      <c r="J763" s="2" t="str">
        <f>VLOOKUP(VolumeByClient[[#This Row],[Date]],QuarterDates[],6,TRUE)</f>
        <v>2021 Q2</v>
      </c>
      <c r="K763" s="2" t="str">
        <f>_xlfn.XLOOKUP(VolumeByClient[[#This Row],[Year and Quarter]],QuarterDates[Year/Quarter],QuarterDates[Quarter2])</f>
        <v>Q2</v>
      </c>
      <c r="L763" s="2">
        <f>_xlfn.XLOOKUP(VolumeByClient[[#This Row],[Year and Quarter]],QuarterDates[Year/Quarter],QuarterDates[Year])</f>
        <v>2021</v>
      </c>
    </row>
    <row r="764" spans="1:12" x14ac:dyDescent="0.15">
      <c r="A764" s="3" t="s">
        <v>32</v>
      </c>
      <c r="B764" s="3">
        <v>44347</v>
      </c>
      <c r="C764" s="5">
        <v>1318</v>
      </c>
      <c r="D764" s="2">
        <f t="shared" si="11"/>
        <v>7</v>
      </c>
      <c r="E764" s="2" t="str">
        <f>_xlfn.XLOOKUP(VolumeByClient[[#This Row],[CLID]],GEOByClient[Mid],GEOByClient[GEOID])</f>
        <v>GEO1003</v>
      </c>
      <c r="F764" s="2" t="str">
        <f>INDEX(GEOByClient[GEOID],MATCH(VolumeByClient[[#This Row],[CLID]],GEOByClient[Right],0))</f>
        <v>GEO1003</v>
      </c>
      <c r="G764" s="2" t="str">
        <f>VLOOKUP(VolumeByClient[[#This Row],[Index Match Region ID]],GEONames[GEOID]:GEONames[GEONAME],2,FALSE)</f>
        <v>EMEA</v>
      </c>
      <c r="H764" s="2" t="str">
        <f>"Q"&amp;ROUNDUP(MONTH(VolumeByClient[[#This Row],[Date]])/3,0)&amp;" "&amp;YEAR(VolumeByClient[[#This Row],[Date]])</f>
        <v>Q2 2021</v>
      </c>
      <c r="I764" s="2" t="str">
        <f>VLOOKUP(VolumeByClient[[#This Row],[Date]],QuarterDates[],3,TRUE)</f>
        <v>Q2 2021</v>
      </c>
      <c r="J764" s="2" t="str">
        <f>VLOOKUP(VolumeByClient[[#This Row],[Date]],QuarterDates[],6,TRUE)</f>
        <v>2021 Q2</v>
      </c>
      <c r="K764" s="2" t="str">
        <f>_xlfn.XLOOKUP(VolumeByClient[[#This Row],[Year and Quarter]],QuarterDates[Year/Quarter],QuarterDates[Quarter2])</f>
        <v>Q2</v>
      </c>
      <c r="L764" s="2">
        <f>_xlfn.XLOOKUP(VolumeByClient[[#This Row],[Year and Quarter]],QuarterDates[Year/Quarter],QuarterDates[Year])</f>
        <v>2021</v>
      </c>
    </row>
    <row r="765" spans="1:12" x14ac:dyDescent="0.15">
      <c r="A765" s="3" t="s">
        <v>32</v>
      </c>
      <c r="B765" s="3">
        <v>44316</v>
      </c>
      <c r="C765" s="5">
        <v>1435</v>
      </c>
      <c r="D765" s="2">
        <f t="shared" si="11"/>
        <v>7</v>
      </c>
      <c r="E765" s="2" t="str">
        <f>_xlfn.XLOOKUP(VolumeByClient[[#This Row],[CLID]],GEOByClient[Mid],GEOByClient[GEOID])</f>
        <v>GEO1003</v>
      </c>
      <c r="F765" s="2" t="str">
        <f>INDEX(GEOByClient[GEOID],MATCH(VolumeByClient[[#This Row],[CLID]],GEOByClient[Right],0))</f>
        <v>GEO1003</v>
      </c>
      <c r="G765" s="2" t="str">
        <f>VLOOKUP(VolumeByClient[[#This Row],[Index Match Region ID]],GEONames[GEOID]:GEONames[GEONAME],2,FALSE)</f>
        <v>EMEA</v>
      </c>
      <c r="H765" s="2" t="str">
        <f>"Q"&amp;ROUNDUP(MONTH(VolumeByClient[[#This Row],[Date]])/3,0)&amp;" "&amp;YEAR(VolumeByClient[[#This Row],[Date]])</f>
        <v>Q2 2021</v>
      </c>
      <c r="I765" s="2" t="str">
        <f>VLOOKUP(VolumeByClient[[#This Row],[Date]],QuarterDates[],3,TRUE)</f>
        <v>Q2 2021</v>
      </c>
      <c r="J765" s="2" t="str">
        <f>VLOOKUP(VolumeByClient[[#This Row],[Date]],QuarterDates[],6,TRUE)</f>
        <v>2021 Q2</v>
      </c>
      <c r="K765" s="2" t="str">
        <f>_xlfn.XLOOKUP(VolumeByClient[[#This Row],[Year and Quarter]],QuarterDates[Year/Quarter],QuarterDates[Quarter2])</f>
        <v>Q2</v>
      </c>
      <c r="L765" s="2">
        <f>_xlfn.XLOOKUP(VolumeByClient[[#This Row],[Year and Quarter]],QuarterDates[Year/Quarter],QuarterDates[Year])</f>
        <v>2021</v>
      </c>
    </row>
    <row r="766" spans="1:12" x14ac:dyDescent="0.15">
      <c r="A766" s="3" t="s">
        <v>32</v>
      </c>
      <c r="B766" s="3">
        <v>44286</v>
      </c>
      <c r="C766" s="5">
        <v>1221</v>
      </c>
      <c r="D766" s="2">
        <f t="shared" si="11"/>
        <v>7</v>
      </c>
      <c r="E766" s="2" t="str">
        <f>_xlfn.XLOOKUP(VolumeByClient[[#This Row],[CLID]],GEOByClient[Mid],GEOByClient[GEOID])</f>
        <v>GEO1003</v>
      </c>
      <c r="F766" s="2" t="str">
        <f>INDEX(GEOByClient[GEOID],MATCH(VolumeByClient[[#This Row],[CLID]],GEOByClient[Right],0))</f>
        <v>GEO1003</v>
      </c>
      <c r="G766" s="2" t="str">
        <f>VLOOKUP(VolumeByClient[[#This Row],[Index Match Region ID]],GEONames[GEOID]:GEONames[GEONAME],2,FALSE)</f>
        <v>EMEA</v>
      </c>
      <c r="H766" s="2" t="str">
        <f>"Q"&amp;ROUNDUP(MONTH(VolumeByClient[[#This Row],[Date]])/3,0)&amp;" "&amp;YEAR(VolumeByClient[[#This Row],[Date]])</f>
        <v>Q1 2021</v>
      </c>
      <c r="I766" s="2" t="str">
        <f>VLOOKUP(VolumeByClient[[#This Row],[Date]],QuarterDates[],3,TRUE)</f>
        <v>Q1 2021</v>
      </c>
      <c r="J766" s="2" t="str">
        <f>VLOOKUP(VolumeByClient[[#This Row],[Date]],QuarterDates[],6,TRUE)</f>
        <v>2021 Q1</v>
      </c>
      <c r="K766" s="2" t="str">
        <f>_xlfn.XLOOKUP(VolumeByClient[[#This Row],[Year and Quarter]],QuarterDates[Year/Quarter],QuarterDates[Quarter2])</f>
        <v>Q1</v>
      </c>
      <c r="L766" s="2">
        <f>_xlfn.XLOOKUP(VolumeByClient[[#This Row],[Year and Quarter]],QuarterDates[Year/Quarter],QuarterDates[Year])</f>
        <v>2021</v>
      </c>
    </row>
    <row r="767" spans="1:12" x14ac:dyDescent="0.15">
      <c r="A767" s="3" t="s">
        <v>32</v>
      </c>
      <c r="B767" s="3">
        <v>44255</v>
      </c>
      <c r="C767" s="5">
        <v>1076</v>
      </c>
      <c r="D767" s="2">
        <f t="shared" si="11"/>
        <v>7</v>
      </c>
      <c r="E767" s="2" t="str">
        <f>_xlfn.XLOOKUP(VolumeByClient[[#This Row],[CLID]],GEOByClient[Mid],GEOByClient[GEOID])</f>
        <v>GEO1003</v>
      </c>
      <c r="F767" s="2" t="str">
        <f>INDEX(GEOByClient[GEOID],MATCH(VolumeByClient[[#This Row],[CLID]],GEOByClient[Right],0))</f>
        <v>GEO1003</v>
      </c>
      <c r="G767" s="2" t="str">
        <f>VLOOKUP(VolumeByClient[[#This Row],[Index Match Region ID]],GEONames[GEOID]:GEONames[GEONAME],2,FALSE)</f>
        <v>EMEA</v>
      </c>
      <c r="H767" s="2" t="str">
        <f>"Q"&amp;ROUNDUP(MONTH(VolumeByClient[[#This Row],[Date]])/3,0)&amp;" "&amp;YEAR(VolumeByClient[[#This Row],[Date]])</f>
        <v>Q1 2021</v>
      </c>
      <c r="I767" s="2" t="str">
        <f>VLOOKUP(VolumeByClient[[#This Row],[Date]],QuarterDates[],3,TRUE)</f>
        <v>Q1 2021</v>
      </c>
      <c r="J767" s="2" t="str">
        <f>VLOOKUP(VolumeByClient[[#This Row],[Date]],QuarterDates[],6,TRUE)</f>
        <v>2021 Q1</v>
      </c>
      <c r="K767" s="2" t="str">
        <f>_xlfn.XLOOKUP(VolumeByClient[[#This Row],[Year and Quarter]],QuarterDates[Year/Quarter],QuarterDates[Quarter2])</f>
        <v>Q1</v>
      </c>
      <c r="L767" s="2">
        <f>_xlfn.XLOOKUP(VolumeByClient[[#This Row],[Year and Quarter]],QuarterDates[Year/Quarter],QuarterDates[Year])</f>
        <v>2021</v>
      </c>
    </row>
    <row r="768" spans="1:12" x14ac:dyDescent="0.15">
      <c r="A768" s="3" t="s">
        <v>32</v>
      </c>
      <c r="B768" s="3">
        <v>44227</v>
      </c>
      <c r="C768" s="5">
        <v>998</v>
      </c>
      <c r="D768" s="2">
        <f t="shared" si="11"/>
        <v>7</v>
      </c>
      <c r="E768" s="2" t="str">
        <f>_xlfn.XLOOKUP(VolumeByClient[[#This Row],[CLID]],GEOByClient[Mid],GEOByClient[GEOID])</f>
        <v>GEO1003</v>
      </c>
      <c r="F768" s="2" t="str">
        <f>INDEX(GEOByClient[GEOID],MATCH(VolumeByClient[[#This Row],[CLID]],GEOByClient[Right],0))</f>
        <v>GEO1003</v>
      </c>
      <c r="G768" s="2" t="str">
        <f>VLOOKUP(VolumeByClient[[#This Row],[Index Match Region ID]],GEONames[GEOID]:GEONames[GEONAME],2,FALSE)</f>
        <v>EMEA</v>
      </c>
      <c r="H768" s="2" t="str">
        <f>"Q"&amp;ROUNDUP(MONTH(VolumeByClient[[#This Row],[Date]])/3,0)&amp;" "&amp;YEAR(VolumeByClient[[#This Row],[Date]])</f>
        <v>Q1 2021</v>
      </c>
      <c r="I768" s="2" t="str">
        <f>VLOOKUP(VolumeByClient[[#This Row],[Date]],QuarterDates[],3,TRUE)</f>
        <v>Q1 2021</v>
      </c>
      <c r="J768" s="2" t="str">
        <f>VLOOKUP(VolumeByClient[[#This Row],[Date]],QuarterDates[],6,TRUE)</f>
        <v>2021 Q1</v>
      </c>
      <c r="K768" s="2" t="str">
        <f>_xlfn.XLOOKUP(VolumeByClient[[#This Row],[Year and Quarter]],QuarterDates[Year/Quarter],QuarterDates[Quarter2])</f>
        <v>Q1</v>
      </c>
      <c r="L768" s="2">
        <f>_xlfn.XLOOKUP(VolumeByClient[[#This Row],[Year and Quarter]],QuarterDates[Year/Quarter],QuarterDates[Year])</f>
        <v>2021</v>
      </c>
    </row>
    <row r="769" spans="1:12" x14ac:dyDescent="0.15">
      <c r="A769" s="3" t="s">
        <v>4</v>
      </c>
      <c r="B769" s="3">
        <v>43861</v>
      </c>
      <c r="C769" s="5">
        <v>82</v>
      </c>
      <c r="D769" s="2">
        <f t="shared" si="11"/>
        <v>7</v>
      </c>
      <c r="E769" s="2" t="str">
        <f>_xlfn.XLOOKUP(VolumeByClient[[#This Row],[CLID]],GEOByClient[Mid],GEOByClient[GEOID])</f>
        <v>GEO1003</v>
      </c>
      <c r="F769" s="2" t="str">
        <f>INDEX(GEOByClient[GEOID],MATCH(VolumeByClient[[#This Row],[CLID]],GEOByClient[Right],0))</f>
        <v>GEO1003</v>
      </c>
      <c r="G769" s="2" t="str">
        <f>VLOOKUP(VolumeByClient[[#This Row],[Index Match Region ID]],GEONames[GEOID]:GEONames[GEONAME],2,FALSE)</f>
        <v>EMEA</v>
      </c>
      <c r="H769" s="2" t="str">
        <f>"Q"&amp;ROUNDUP(MONTH(VolumeByClient[[#This Row],[Date]])/3,0)&amp;" "&amp;YEAR(VolumeByClient[[#This Row],[Date]])</f>
        <v>Q1 2020</v>
      </c>
      <c r="I769" s="2" t="str">
        <f>VLOOKUP(VolumeByClient[[#This Row],[Date]],QuarterDates[],3,TRUE)</f>
        <v>Q1 2020</v>
      </c>
      <c r="J769" s="2" t="str">
        <f>VLOOKUP(VolumeByClient[[#This Row],[Date]],QuarterDates[],6,TRUE)</f>
        <v>2020 Q1</v>
      </c>
      <c r="K769" s="2" t="str">
        <f>_xlfn.XLOOKUP(VolumeByClient[[#This Row],[Year and Quarter]],QuarterDates[Year/Quarter],QuarterDates[Quarter2])</f>
        <v>Q1</v>
      </c>
      <c r="L769" s="2">
        <f>_xlfn.XLOOKUP(VolumeByClient[[#This Row],[Year and Quarter]],QuarterDates[Year/Quarter],QuarterDates[Year])</f>
        <v>2020</v>
      </c>
    </row>
    <row r="770" spans="1:12" x14ac:dyDescent="0.15">
      <c r="A770" s="3" t="s">
        <v>4</v>
      </c>
      <c r="B770" s="3">
        <v>43890</v>
      </c>
      <c r="C770" s="5">
        <v>101</v>
      </c>
      <c r="D770" s="2">
        <f t="shared" ref="D770:D833" si="12">LEN(A770)</f>
        <v>7</v>
      </c>
      <c r="E770" s="2" t="str">
        <f>_xlfn.XLOOKUP(VolumeByClient[[#This Row],[CLID]],GEOByClient[Mid],GEOByClient[GEOID])</f>
        <v>GEO1003</v>
      </c>
      <c r="F770" s="2" t="str">
        <f>INDEX(GEOByClient[GEOID],MATCH(VolumeByClient[[#This Row],[CLID]],GEOByClient[Right],0))</f>
        <v>GEO1003</v>
      </c>
      <c r="G770" s="2" t="str">
        <f>VLOOKUP(VolumeByClient[[#This Row],[Index Match Region ID]],GEONames[GEOID]:GEONames[GEONAME],2,FALSE)</f>
        <v>EMEA</v>
      </c>
      <c r="H770" s="2" t="str">
        <f>"Q"&amp;ROUNDUP(MONTH(VolumeByClient[[#This Row],[Date]])/3,0)&amp;" "&amp;YEAR(VolumeByClient[[#This Row],[Date]])</f>
        <v>Q1 2020</v>
      </c>
      <c r="I770" s="2" t="str">
        <f>VLOOKUP(VolumeByClient[[#This Row],[Date]],QuarterDates[],3,TRUE)</f>
        <v>Q1 2020</v>
      </c>
      <c r="J770" s="2" t="str">
        <f>VLOOKUP(VolumeByClient[[#This Row],[Date]],QuarterDates[],6,TRUE)</f>
        <v>2020 Q1</v>
      </c>
      <c r="K770" s="2" t="str">
        <f>_xlfn.XLOOKUP(VolumeByClient[[#This Row],[Year and Quarter]],QuarterDates[Year/Quarter],QuarterDates[Quarter2])</f>
        <v>Q1</v>
      </c>
      <c r="L770" s="2">
        <f>_xlfn.XLOOKUP(VolumeByClient[[#This Row],[Year and Quarter]],QuarterDates[Year/Quarter],QuarterDates[Year])</f>
        <v>2020</v>
      </c>
    </row>
    <row r="771" spans="1:12" x14ac:dyDescent="0.15">
      <c r="A771" s="3" t="s">
        <v>4</v>
      </c>
      <c r="B771" s="3">
        <v>43921</v>
      </c>
      <c r="C771" s="5">
        <v>102</v>
      </c>
      <c r="D771" s="2">
        <f t="shared" si="12"/>
        <v>7</v>
      </c>
      <c r="E771" s="2" t="str">
        <f>_xlfn.XLOOKUP(VolumeByClient[[#This Row],[CLID]],GEOByClient[Mid],GEOByClient[GEOID])</f>
        <v>GEO1003</v>
      </c>
      <c r="F771" s="2" t="str">
        <f>INDEX(GEOByClient[GEOID],MATCH(VolumeByClient[[#This Row],[CLID]],GEOByClient[Right],0))</f>
        <v>GEO1003</v>
      </c>
      <c r="G771" s="2" t="str">
        <f>VLOOKUP(VolumeByClient[[#This Row],[Index Match Region ID]],GEONames[GEOID]:GEONames[GEONAME],2,FALSE)</f>
        <v>EMEA</v>
      </c>
      <c r="H771" s="2" t="str">
        <f>"Q"&amp;ROUNDUP(MONTH(VolumeByClient[[#This Row],[Date]])/3,0)&amp;" "&amp;YEAR(VolumeByClient[[#This Row],[Date]])</f>
        <v>Q1 2020</v>
      </c>
      <c r="I771" s="2" t="str">
        <f>VLOOKUP(VolumeByClient[[#This Row],[Date]],QuarterDates[],3,TRUE)</f>
        <v>Q1 2020</v>
      </c>
      <c r="J771" s="2" t="str">
        <f>VLOOKUP(VolumeByClient[[#This Row],[Date]],QuarterDates[],6,TRUE)</f>
        <v>2020 Q1</v>
      </c>
      <c r="K771" s="2" t="str">
        <f>_xlfn.XLOOKUP(VolumeByClient[[#This Row],[Year and Quarter]],QuarterDates[Year/Quarter],QuarterDates[Quarter2])</f>
        <v>Q1</v>
      </c>
      <c r="L771" s="2">
        <f>_xlfn.XLOOKUP(VolumeByClient[[#This Row],[Year and Quarter]],QuarterDates[Year/Quarter],QuarterDates[Year])</f>
        <v>2020</v>
      </c>
    </row>
    <row r="772" spans="1:12" x14ac:dyDescent="0.15">
      <c r="A772" s="3" t="s">
        <v>4</v>
      </c>
      <c r="B772" s="3">
        <v>43951</v>
      </c>
      <c r="C772" s="5">
        <v>126</v>
      </c>
      <c r="D772" s="2">
        <f t="shared" si="12"/>
        <v>7</v>
      </c>
      <c r="E772" s="2" t="str">
        <f>_xlfn.XLOOKUP(VolumeByClient[[#This Row],[CLID]],GEOByClient[Mid],GEOByClient[GEOID])</f>
        <v>GEO1003</v>
      </c>
      <c r="F772" s="2" t="str">
        <f>INDEX(GEOByClient[GEOID],MATCH(VolumeByClient[[#This Row],[CLID]],GEOByClient[Right],0))</f>
        <v>GEO1003</v>
      </c>
      <c r="G772" s="2" t="str">
        <f>VLOOKUP(VolumeByClient[[#This Row],[Index Match Region ID]],GEONames[GEOID]:GEONames[GEONAME],2,FALSE)</f>
        <v>EMEA</v>
      </c>
      <c r="H772" s="2" t="str">
        <f>"Q"&amp;ROUNDUP(MONTH(VolumeByClient[[#This Row],[Date]])/3,0)&amp;" "&amp;YEAR(VolumeByClient[[#This Row],[Date]])</f>
        <v>Q2 2020</v>
      </c>
      <c r="I772" s="2" t="str">
        <f>VLOOKUP(VolumeByClient[[#This Row],[Date]],QuarterDates[],3,TRUE)</f>
        <v>Q2 2020</v>
      </c>
      <c r="J772" s="2" t="str">
        <f>VLOOKUP(VolumeByClient[[#This Row],[Date]],QuarterDates[],6,TRUE)</f>
        <v>2020 Q2</v>
      </c>
      <c r="K772" s="2" t="str">
        <f>_xlfn.XLOOKUP(VolumeByClient[[#This Row],[Year and Quarter]],QuarterDates[Year/Quarter],QuarterDates[Quarter2])</f>
        <v>Q2</v>
      </c>
      <c r="L772" s="2">
        <f>_xlfn.XLOOKUP(VolumeByClient[[#This Row],[Year and Quarter]],QuarterDates[Year/Quarter],QuarterDates[Year])</f>
        <v>2020</v>
      </c>
    </row>
    <row r="773" spans="1:12" x14ac:dyDescent="0.15">
      <c r="A773" s="3" t="s">
        <v>4</v>
      </c>
      <c r="B773" s="3">
        <v>43982</v>
      </c>
      <c r="C773" s="5">
        <v>108</v>
      </c>
      <c r="D773" s="2">
        <f t="shared" si="12"/>
        <v>7</v>
      </c>
      <c r="E773" s="2" t="str">
        <f>_xlfn.XLOOKUP(VolumeByClient[[#This Row],[CLID]],GEOByClient[Mid],GEOByClient[GEOID])</f>
        <v>GEO1003</v>
      </c>
      <c r="F773" s="2" t="str">
        <f>INDEX(GEOByClient[GEOID],MATCH(VolumeByClient[[#This Row],[CLID]],GEOByClient[Right],0))</f>
        <v>GEO1003</v>
      </c>
      <c r="G773" s="2" t="str">
        <f>VLOOKUP(VolumeByClient[[#This Row],[Index Match Region ID]],GEONames[GEOID]:GEONames[GEONAME],2,FALSE)</f>
        <v>EMEA</v>
      </c>
      <c r="H773" s="2" t="str">
        <f>"Q"&amp;ROUNDUP(MONTH(VolumeByClient[[#This Row],[Date]])/3,0)&amp;" "&amp;YEAR(VolumeByClient[[#This Row],[Date]])</f>
        <v>Q2 2020</v>
      </c>
      <c r="I773" s="2" t="str">
        <f>VLOOKUP(VolumeByClient[[#This Row],[Date]],QuarterDates[],3,TRUE)</f>
        <v>Q2 2020</v>
      </c>
      <c r="J773" s="2" t="str">
        <f>VLOOKUP(VolumeByClient[[#This Row],[Date]],QuarterDates[],6,TRUE)</f>
        <v>2020 Q2</v>
      </c>
      <c r="K773" s="2" t="str">
        <f>_xlfn.XLOOKUP(VolumeByClient[[#This Row],[Year and Quarter]],QuarterDates[Year/Quarter],QuarterDates[Quarter2])</f>
        <v>Q2</v>
      </c>
      <c r="L773" s="2">
        <f>_xlfn.XLOOKUP(VolumeByClient[[#This Row],[Year and Quarter]],QuarterDates[Year/Quarter],QuarterDates[Year])</f>
        <v>2020</v>
      </c>
    </row>
    <row r="774" spans="1:12" x14ac:dyDescent="0.15">
      <c r="A774" s="3" t="s">
        <v>4</v>
      </c>
      <c r="B774" s="3">
        <v>44012</v>
      </c>
      <c r="C774" s="5">
        <v>88</v>
      </c>
      <c r="D774" s="2">
        <f t="shared" si="12"/>
        <v>7</v>
      </c>
      <c r="E774" s="2" t="str">
        <f>_xlfn.XLOOKUP(VolumeByClient[[#This Row],[CLID]],GEOByClient[Mid],GEOByClient[GEOID])</f>
        <v>GEO1003</v>
      </c>
      <c r="F774" s="2" t="str">
        <f>INDEX(GEOByClient[GEOID],MATCH(VolumeByClient[[#This Row],[CLID]],GEOByClient[Right],0))</f>
        <v>GEO1003</v>
      </c>
      <c r="G774" s="2" t="str">
        <f>VLOOKUP(VolumeByClient[[#This Row],[Index Match Region ID]],GEONames[GEOID]:GEONames[GEONAME],2,FALSE)</f>
        <v>EMEA</v>
      </c>
      <c r="H774" s="2" t="str">
        <f>"Q"&amp;ROUNDUP(MONTH(VolumeByClient[[#This Row],[Date]])/3,0)&amp;" "&amp;YEAR(VolumeByClient[[#This Row],[Date]])</f>
        <v>Q2 2020</v>
      </c>
      <c r="I774" s="2" t="str">
        <f>VLOOKUP(VolumeByClient[[#This Row],[Date]],QuarterDates[],3,TRUE)</f>
        <v>Q2 2020</v>
      </c>
      <c r="J774" s="2" t="str">
        <f>VLOOKUP(VolumeByClient[[#This Row],[Date]],QuarterDates[],6,TRUE)</f>
        <v>2020 Q2</v>
      </c>
      <c r="K774" s="2" t="str">
        <f>_xlfn.XLOOKUP(VolumeByClient[[#This Row],[Year and Quarter]],QuarterDates[Year/Quarter],QuarterDates[Quarter2])</f>
        <v>Q2</v>
      </c>
      <c r="L774" s="2">
        <f>_xlfn.XLOOKUP(VolumeByClient[[#This Row],[Year and Quarter]],QuarterDates[Year/Quarter],QuarterDates[Year])</f>
        <v>2020</v>
      </c>
    </row>
    <row r="775" spans="1:12" x14ac:dyDescent="0.15">
      <c r="A775" s="3" t="s">
        <v>4</v>
      </c>
      <c r="B775" s="3">
        <v>44043</v>
      </c>
      <c r="C775" s="5">
        <v>68</v>
      </c>
      <c r="D775" s="2">
        <f t="shared" si="12"/>
        <v>7</v>
      </c>
      <c r="E775" s="2" t="str">
        <f>_xlfn.XLOOKUP(VolumeByClient[[#This Row],[CLID]],GEOByClient[Mid],GEOByClient[GEOID])</f>
        <v>GEO1003</v>
      </c>
      <c r="F775" s="2" t="str">
        <f>INDEX(GEOByClient[GEOID],MATCH(VolumeByClient[[#This Row],[CLID]],GEOByClient[Right],0))</f>
        <v>GEO1003</v>
      </c>
      <c r="G775" s="2" t="str">
        <f>VLOOKUP(VolumeByClient[[#This Row],[Index Match Region ID]],GEONames[GEOID]:GEONames[GEONAME],2,FALSE)</f>
        <v>EMEA</v>
      </c>
      <c r="H775" s="2" t="str">
        <f>"Q"&amp;ROUNDUP(MONTH(VolumeByClient[[#This Row],[Date]])/3,0)&amp;" "&amp;YEAR(VolumeByClient[[#This Row],[Date]])</f>
        <v>Q3 2020</v>
      </c>
      <c r="I775" s="2" t="str">
        <f>VLOOKUP(VolumeByClient[[#This Row],[Date]],QuarterDates[],3,TRUE)</f>
        <v>Q3 2020</v>
      </c>
      <c r="J775" s="2" t="str">
        <f>VLOOKUP(VolumeByClient[[#This Row],[Date]],QuarterDates[],6,TRUE)</f>
        <v>2020 Q3</v>
      </c>
      <c r="K775" s="2" t="str">
        <f>_xlfn.XLOOKUP(VolumeByClient[[#This Row],[Year and Quarter]],QuarterDates[Year/Quarter],QuarterDates[Quarter2])</f>
        <v>Q3</v>
      </c>
      <c r="L775" s="2">
        <f>_xlfn.XLOOKUP(VolumeByClient[[#This Row],[Year and Quarter]],QuarterDates[Year/Quarter],QuarterDates[Year])</f>
        <v>2020</v>
      </c>
    </row>
    <row r="776" spans="1:12" x14ac:dyDescent="0.15">
      <c r="A776" s="3" t="s">
        <v>4</v>
      </c>
      <c r="B776" s="3">
        <v>44074</v>
      </c>
      <c r="C776" s="5">
        <v>70</v>
      </c>
      <c r="D776" s="2">
        <f t="shared" si="12"/>
        <v>7</v>
      </c>
      <c r="E776" s="2" t="str">
        <f>_xlfn.XLOOKUP(VolumeByClient[[#This Row],[CLID]],GEOByClient[Mid],GEOByClient[GEOID])</f>
        <v>GEO1003</v>
      </c>
      <c r="F776" s="2" t="str">
        <f>INDEX(GEOByClient[GEOID],MATCH(VolumeByClient[[#This Row],[CLID]],GEOByClient[Right],0))</f>
        <v>GEO1003</v>
      </c>
      <c r="G776" s="2" t="str">
        <f>VLOOKUP(VolumeByClient[[#This Row],[Index Match Region ID]],GEONames[GEOID]:GEONames[GEONAME],2,FALSE)</f>
        <v>EMEA</v>
      </c>
      <c r="H776" s="2" t="str">
        <f>"Q"&amp;ROUNDUP(MONTH(VolumeByClient[[#This Row],[Date]])/3,0)&amp;" "&amp;YEAR(VolumeByClient[[#This Row],[Date]])</f>
        <v>Q3 2020</v>
      </c>
      <c r="I776" s="2" t="str">
        <f>VLOOKUP(VolumeByClient[[#This Row],[Date]],QuarterDates[],3,TRUE)</f>
        <v>Q3 2020</v>
      </c>
      <c r="J776" s="2" t="str">
        <f>VLOOKUP(VolumeByClient[[#This Row],[Date]],QuarterDates[],6,TRUE)</f>
        <v>2020 Q3</v>
      </c>
      <c r="K776" s="2" t="str">
        <f>_xlfn.XLOOKUP(VolumeByClient[[#This Row],[Year and Quarter]],QuarterDates[Year/Quarter],QuarterDates[Quarter2])</f>
        <v>Q3</v>
      </c>
      <c r="L776" s="2">
        <f>_xlfn.XLOOKUP(VolumeByClient[[#This Row],[Year and Quarter]],QuarterDates[Year/Quarter],QuarterDates[Year])</f>
        <v>2020</v>
      </c>
    </row>
    <row r="777" spans="1:12" x14ac:dyDescent="0.15">
      <c r="A777" s="3" t="s">
        <v>4</v>
      </c>
      <c r="B777" s="3">
        <v>44104</v>
      </c>
      <c r="C777" s="5">
        <v>58</v>
      </c>
      <c r="D777" s="2">
        <f t="shared" si="12"/>
        <v>7</v>
      </c>
      <c r="E777" s="2" t="str">
        <f>_xlfn.XLOOKUP(VolumeByClient[[#This Row],[CLID]],GEOByClient[Mid],GEOByClient[GEOID])</f>
        <v>GEO1003</v>
      </c>
      <c r="F777" s="2" t="str">
        <f>INDEX(GEOByClient[GEOID],MATCH(VolumeByClient[[#This Row],[CLID]],GEOByClient[Right],0))</f>
        <v>GEO1003</v>
      </c>
      <c r="G777" s="2" t="str">
        <f>VLOOKUP(VolumeByClient[[#This Row],[Index Match Region ID]],GEONames[GEOID]:GEONames[GEONAME],2,FALSE)</f>
        <v>EMEA</v>
      </c>
      <c r="H777" s="2" t="str">
        <f>"Q"&amp;ROUNDUP(MONTH(VolumeByClient[[#This Row],[Date]])/3,0)&amp;" "&amp;YEAR(VolumeByClient[[#This Row],[Date]])</f>
        <v>Q3 2020</v>
      </c>
      <c r="I777" s="2" t="str">
        <f>VLOOKUP(VolumeByClient[[#This Row],[Date]],QuarterDates[],3,TRUE)</f>
        <v>Q3 2020</v>
      </c>
      <c r="J777" s="2" t="str">
        <f>VLOOKUP(VolumeByClient[[#This Row],[Date]],QuarterDates[],6,TRUE)</f>
        <v>2020 Q3</v>
      </c>
      <c r="K777" s="2" t="str">
        <f>_xlfn.XLOOKUP(VolumeByClient[[#This Row],[Year and Quarter]],QuarterDates[Year/Quarter],QuarterDates[Quarter2])</f>
        <v>Q3</v>
      </c>
      <c r="L777" s="2">
        <f>_xlfn.XLOOKUP(VolumeByClient[[#This Row],[Year and Quarter]],QuarterDates[Year/Quarter],QuarterDates[Year])</f>
        <v>2020</v>
      </c>
    </row>
    <row r="778" spans="1:12" x14ac:dyDescent="0.15">
      <c r="A778" s="3" t="s">
        <v>4</v>
      </c>
      <c r="B778" s="3">
        <v>44135</v>
      </c>
      <c r="C778" s="5">
        <v>76</v>
      </c>
      <c r="D778" s="2">
        <f t="shared" si="12"/>
        <v>7</v>
      </c>
      <c r="E778" s="2" t="str">
        <f>_xlfn.XLOOKUP(VolumeByClient[[#This Row],[CLID]],GEOByClient[Mid],GEOByClient[GEOID])</f>
        <v>GEO1003</v>
      </c>
      <c r="F778" s="2" t="str">
        <f>INDEX(GEOByClient[GEOID],MATCH(VolumeByClient[[#This Row],[CLID]],GEOByClient[Right],0))</f>
        <v>GEO1003</v>
      </c>
      <c r="G778" s="2" t="str">
        <f>VLOOKUP(VolumeByClient[[#This Row],[Index Match Region ID]],GEONames[GEOID]:GEONames[GEONAME],2,FALSE)</f>
        <v>EMEA</v>
      </c>
      <c r="H778" s="2" t="str">
        <f>"Q"&amp;ROUNDUP(MONTH(VolumeByClient[[#This Row],[Date]])/3,0)&amp;" "&amp;YEAR(VolumeByClient[[#This Row],[Date]])</f>
        <v>Q4 2020</v>
      </c>
      <c r="I778" s="2" t="str">
        <f>VLOOKUP(VolumeByClient[[#This Row],[Date]],QuarterDates[],3,TRUE)</f>
        <v>Q4 2020</v>
      </c>
      <c r="J778" s="2" t="str">
        <f>VLOOKUP(VolumeByClient[[#This Row],[Date]],QuarterDates[],6,TRUE)</f>
        <v>2020 Q4</v>
      </c>
      <c r="K778" s="2" t="str">
        <f>_xlfn.XLOOKUP(VolumeByClient[[#This Row],[Year and Quarter]],QuarterDates[Year/Quarter],QuarterDates[Quarter2])</f>
        <v>Q4</v>
      </c>
      <c r="L778" s="2">
        <f>_xlfn.XLOOKUP(VolumeByClient[[#This Row],[Year and Quarter]],QuarterDates[Year/Quarter],QuarterDates[Year])</f>
        <v>2020</v>
      </c>
    </row>
    <row r="779" spans="1:12" x14ac:dyDescent="0.15">
      <c r="A779" s="3" t="s">
        <v>4</v>
      </c>
      <c r="B779" s="3">
        <v>44165</v>
      </c>
      <c r="C779" s="5">
        <v>81</v>
      </c>
      <c r="D779" s="2">
        <f t="shared" si="12"/>
        <v>7</v>
      </c>
      <c r="E779" s="2" t="str">
        <f>_xlfn.XLOOKUP(VolumeByClient[[#This Row],[CLID]],GEOByClient[Mid],GEOByClient[GEOID])</f>
        <v>GEO1003</v>
      </c>
      <c r="F779" s="2" t="str">
        <f>INDEX(GEOByClient[GEOID],MATCH(VolumeByClient[[#This Row],[CLID]],GEOByClient[Right],0))</f>
        <v>GEO1003</v>
      </c>
      <c r="G779" s="2" t="str">
        <f>VLOOKUP(VolumeByClient[[#This Row],[Index Match Region ID]],GEONames[GEOID]:GEONames[GEONAME],2,FALSE)</f>
        <v>EMEA</v>
      </c>
      <c r="H779" s="2" t="str">
        <f>"Q"&amp;ROUNDUP(MONTH(VolumeByClient[[#This Row],[Date]])/3,0)&amp;" "&amp;YEAR(VolumeByClient[[#This Row],[Date]])</f>
        <v>Q4 2020</v>
      </c>
      <c r="I779" s="2" t="str">
        <f>VLOOKUP(VolumeByClient[[#This Row],[Date]],QuarterDates[],3,TRUE)</f>
        <v>Q4 2020</v>
      </c>
      <c r="J779" s="2" t="str">
        <f>VLOOKUP(VolumeByClient[[#This Row],[Date]],QuarterDates[],6,TRUE)</f>
        <v>2020 Q4</v>
      </c>
      <c r="K779" s="2" t="str">
        <f>_xlfn.XLOOKUP(VolumeByClient[[#This Row],[Year and Quarter]],QuarterDates[Year/Quarter],QuarterDates[Quarter2])</f>
        <v>Q4</v>
      </c>
      <c r="L779" s="2">
        <f>_xlfn.XLOOKUP(VolumeByClient[[#This Row],[Year and Quarter]],QuarterDates[Year/Quarter],QuarterDates[Year])</f>
        <v>2020</v>
      </c>
    </row>
    <row r="780" spans="1:12" x14ac:dyDescent="0.15">
      <c r="A780" s="3" t="s">
        <v>4</v>
      </c>
      <c r="B780" s="3">
        <v>44196</v>
      </c>
      <c r="C780" s="5">
        <v>88</v>
      </c>
      <c r="D780" s="2">
        <f t="shared" si="12"/>
        <v>7</v>
      </c>
      <c r="E780" s="2" t="str">
        <f>_xlfn.XLOOKUP(VolumeByClient[[#This Row],[CLID]],GEOByClient[Mid],GEOByClient[GEOID])</f>
        <v>GEO1003</v>
      </c>
      <c r="F780" s="2" t="str">
        <f>INDEX(GEOByClient[GEOID],MATCH(VolumeByClient[[#This Row],[CLID]],GEOByClient[Right],0))</f>
        <v>GEO1003</v>
      </c>
      <c r="G780" s="2" t="str">
        <f>VLOOKUP(VolumeByClient[[#This Row],[Index Match Region ID]],GEONames[GEOID]:GEONames[GEONAME],2,FALSE)</f>
        <v>EMEA</v>
      </c>
      <c r="H780" s="2" t="str">
        <f>"Q"&amp;ROUNDUP(MONTH(VolumeByClient[[#This Row],[Date]])/3,0)&amp;" "&amp;YEAR(VolumeByClient[[#This Row],[Date]])</f>
        <v>Q4 2020</v>
      </c>
      <c r="I780" s="2" t="str">
        <f>VLOOKUP(VolumeByClient[[#This Row],[Date]],QuarterDates[],3,TRUE)</f>
        <v>Q4 2020</v>
      </c>
      <c r="J780" s="2" t="str">
        <f>VLOOKUP(VolumeByClient[[#This Row],[Date]],QuarterDates[],6,TRUE)</f>
        <v>2020 Q4</v>
      </c>
      <c r="K780" s="2" t="str">
        <f>_xlfn.XLOOKUP(VolumeByClient[[#This Row],[Year and Quarter]],QuarterDates[Year/Quarter],QuarterDates[Quarter2])</f>
        <v>Q4</v>
      </c>
      <c r="L780" s="2">
        <f>_xlfn.XLOOKUP(VolumeByClient[[#This Row],[Year and Quarter]],QuarterDates[Year/Quarter],QuarterDates[Year])</f>
        <v>2020</v>
      </c>
    </row>
    <row r="781" spans="1:12" x14ac:dyDescent="0.15">
      <c r="A781" s="3" t="s">
        <v>4</v>
      </c>
      <c r="B781" s="3">
        <v>44377</v>
      </c>
      <c r="C781" s="5">
        <v>91</v>
      </c>
      <c r="D781" s="2">
        <f t="shared" si="12"/>
        <v>7</v>
      </c>
      <c r="E781" s="2" t="str">
        <f>_xlfn.XLOOKUP(VolumeByClient[[#This Row],[CLID]],GEOByClient[Mid],GEOByClient[GEOID])</f>
        <v>GEO1003</v>
      </c>
      <c r="F781" s="2" t="str">
        <f>INDEX(GEOByClient[GEOID],MATCH(VolumeByClient[[#This Row],[CLID]],GEOByClient[Right],0))</f>
        <v>GEO1003</v>
      </c>
      <c r="G781" s="2" t="str">
        <f>VLOOKUP(VolumeByClient[[#This Row],[Index Match Region ID]],GEONames[GEOID]:GEONames[GEONAME],2,FALSE)</f>
        <v>EMEA</v>
      </c>
      <c r="H781" s="2" t="str">
        <f>"Q"&amp;ROUNDUP(MONTH(VolumeByClient[[#This Row],[Date]])/3,0)&amp;" "&amp;YEAR(VolumeByClient[[#This Row],[Date]])</f>
        <v>Q2 2021</v>
      </c>
      <c r="I781" s="2" t="str">
        <f>VLOOKUP(VolumeByClient[[#This Row],[Date]],QuarterDates[],3,TRUE)</f>
        <v>Q2 2021</v>
      </c>
      <c r="J781" s="2" t="str">
        <f>VLOOKUP(VolumeByClient[[#This Row],[Date]],QuarterDates[],6,TRUE)</f>
        <v>2021 Q2</v>
      </c>
      <c r="K781" s="2" t="str">
        <f>_xlfn.XLOOKUP(VolumeByClient[[#This Row],[Year and Quarter]],QuarterDates[Year/Quarter],QuarterDates[Quarter2])</f>
        <v>Q2</v>
      </c>
      <c r="L781" s="2">
        <f>_xlfn.XLOOKUP(VolumeByClient[[#This Row],[Year and Quarter]],QuarterDates[Year/Quarter],QuarterDates[Year])</f>
        <v>2021</v>
      </c>
    </row>
    <row r="782" spans="1:12" x14ac:dyDescent="0.15">
      <c r="A782" s="3" t="s">
        <v>4</v>
      </c>
      <c r="B782" s="3">
        <v>44347</v>
      </c>
      <c r="C782" s="5">
        <v>109</v>
      </c>
      <c r="D782" s="2">
        <f t="shared" si="12"/>
        <v>7</v>
      </c>
      <c r="E782" s="2" t="str">
        <f>_xlfn.XLOOKUP(VolumeByClient[[#This Row],[CLID]],GEOByClient[Mid],GEOByClient[GEOID])</f>
        <v>GEO1003</v>
      </c>
      <c r="F782" s="2" t="str">
        <f>INDEX(GEOByClient[GEOID],MATCH(VolumeByClient[[#This Row],[CLID]],GEOByClient[Right],0))</f>
        <v>GEO1003</v>
      </c>
      <c r="G782" s="2" t="str">
        <f>VLOOKUP(VolumeByClient[[#This Row],[Index Match Region ID]],GEONames[GEOID]:GEONames[GEONAME],2,FALSE)</f>
        <v>EMEA</v>
      </c>
      <c r="H782" s="2" t="str">
        <f>"Q"&amp;ROUNDUP(MONTH(VolumeByClient[[#This Row],[Date]])/3,0)&amp;" "&amp;YEAR(VolumeByClient[[#This Row],[Date]])</f>
        <v>Q2 2021</v>
      </c>
      <c r="I782" s="2" t="str">
        <f>VLOOKUP(VolumeByClient[[#This Row],[Date]],QuarterDates[],3,TRUE)</f>
        <v>Q2 2021</v>
      </c>
      <c r="J782" s="2" t="str">
        <f>VLOOKUP(VolumeByClient[[#This Row],[Date]],QuarterDates[],6,TRUE)</f>
        <v>2021 Q2</v>
      </c>
      <c r="K782" s="2" t="str">
        <f>_xlfn.XLOOKUP(VolumeByClient[[#This Row],[Year and Quarter]],QuarterDates[Year/Quarter],QuarterDates[Quarter2])</f>
        <v>Q2</v>
      </c>
      <c r="L782" s="2">
        <f>_xlfn.XLOOKUP(VolumeByClient[[#This Row],[Year and Quarter]],QuarterDates[Year/Quarter],QuarterDates[Year])</f>
        <v>2021</v>
      </c>
    </row>
    <row r="783" spans="1:12" x14ac:dyDescent="0.15">
      <c r="A783" s="3" t="s">
        <v>4</v>
      </c>
      <c r="B783" s="3">
        <v>44316</v>
      </c>
      <c r="C783" s="5">
        <v>130</v>
      </c>
      <c r="D783" s="2">
        <f t="shared" si="12"/>
        <v>7</v>
      </c>
      <c r="E783" s="2" t="str">
        <f>_xlfn.XLOOKUP(VolumeByClient[[#This Row],[CLID]],GEOByClient[Mid],GEOByClient[GEOID])</f>
        <v>GEO1003</v>
      </c>
      <c r="F783" s="2" t="str">
        <f>INDEX(GEOByClient[GEOID],MATCH(VolumeByClient[[#This Row],[CLID]],GEOByClient[Right],0))</f>
        <v>GEO1003</v>
      </c>
      <c r="G783" s="2" t="str">
        <f>VLOOKUP(VolumeByClient[[#This Row],[Index Match Region ID]],GEONames[GEOID]:GEONames[GEONAME],2,FALSE)</f>
        <v>EMEA</v>
      </c>
      <c r="H783" s="2" t="str">
        <f>"Q"&amp;ROUNDUP(MONTH(VolumeByClient[[#This Row],[Date]])/3,0)&amp;" "&amp;YEAR(VolumeByClient[[#This Row],[Date]])</f>
        <v>Q2 2021</v>
      </c>
      <c r="I783" s="2" t="str">
        <f>VLOOKUP(VolumeByClient[[#This Row],[Date]],QuarterDates[],3,TRUE)</f>
        <v>Q2 2021</v>
      </c>
      <c r="J783" s="2" t="str">
        <f>VLOOKUP(VolumeByClient[[#This Row],[Date]],QuarterDates[],6,TRUE)</f>
        <v>2021 Q2</v>
      </c>
      <c r="K783" s="2" t="str">
        <f>_xlfn.XLOOKUP(VolumeByClient[[#This Row],[Year and Quarter]],QuarterDates[Year/Quarter],QuarterDates[Quarter2])</f>
        <v>Q2</v>
      </c>
      <c r="L783" s="2">
        <f>_xlfn.XLOOKUP(VolumeByClient[[#This Row],[Year and Quarter]],QuarterDates[Year/Quarter],QuarterDates[Year])</f>
        <v>2021</v>
      </c>
    </row>
    <row r="784" spans="1:12" x14ac:dyDescent="0.15">
      <c r="A784" s="3" t="s">
        <v>4</v>
      </c>
      <c r="B784" s="3">
        <v>44286</v>
      </c>
      <c r="C784" s="5">
        <v>105</v>
      </c>
      <c r="D784" s="2">
        <f t="shared" si="12"/>
        <v>7</v>
      </c>
      <c r="E784" s="2" t="str">
        <f>_xlfn.XLOOKUP(VolumeByClient[[#This Row],[CLID]],GEOByClient[Mid],GEOByClient[GEOID])</f>
        <v>GEO1003</v>
      </c>
      <c r="F784" s="2" t="str">
        <f>INDEX(GEOByClient[GEOID],MATCH(VolumeByClient[[#This Row],[CLID]],GEOByClient[Right],0))</f>
        <v>GEO1003</v>
      </c>
      <c r="G784" s="2" t="str">
        <f>VLOOKUP(VolumeByClient[[#This Row],[Index Match Region ID]],GEONames[GEOID]:GEONames[GEONAME],2,FALSE)</f>
        <v>EMEA</v>
      </c>
      <c r="H784" s="2" t="str">
        <f>"Q"&amp;ROUNDUP(MONTH(VolumeByClient[[#This Row],[Date]])/3,0)&amp;" "&amp;YEAR(VolumeByClient[[#This Row],[Date]])</f>
        <v>Q1 2021</v>
      </c>
      <c r="I784" s="2" t="str">
        <f>VLOOKUP(VolumeByClient[[#This Row],[Date]],QuarterDates[],3,TRUE)</f>
        <v>Q1 2021</v>
      </c>
      <c r="J784" s="2" t="str">
        <f>VLOOKUP(VolumeByClient[[#This Row],[Date]],QuarterDates[],6,TRUE)</f>
        <v>2021 Q1</v>
      </c>
      <c r="K784" s="2" t="str">
        <f>_xlfn.XLOOKUP(VolumeByClient[[#This Row],[Year and Quarter]],QuarterDates[Year/Quarter],QuarterDates[Quarter2])</f>
        <v>Q1</v>
      </c>
      <c r="L784" s="2">
        <f>_xlfn.XLOOKUP(VolumeByClient[[#This Row],[Year and Quarter]],QuarterDates[Year/Quarter],QuarterDates[Year])</f>
        <v>2021</v>
      </c>
    </row>
    <row r="785" spans="1:12" x14ac:dyDescent="0.15">
      <c r="A785" s="3" t="s">
        <v>4</v>
      </c>
      <c r="B785" s="3">
        <v>44255</v>
      </c>
      <c r="C785" s="5">
        <v>98</v>
      </c>
      <c r="D785" s="2">
        <f t="shared" si="12"/>
        <v>7</v>
      </c>
      <c r="E785" s="2" t="str">
        <f>_xlfn.XLOOKUP(VolumeByClient[[#This Row],[CLID]],GEOByClient[Mid],GEOByClient[GEOID])</f>
        <v>GEO1003</v>
      </c>
      <c r="F785" s="2" t="str">
        <f>INDEX(GEOByClient[GEOID],MATCH(VolumeByClient[[#This Row],[CLID]],GEOByClient[Right],0))</f>
        <v>GEO1003</v>
      </c>
      <c r="G785" s="2" t="str">
        <f>VLOOKUP(VolumeByClient[[#This Row],[Index Match Region ID]],GEONames[GEOID]:GEONames[GEONAME],2,FALSE)</f>
        <v>EMEA</v>
      </c>
      <c r="H785" s="2" t="str">
        <f>"Q"&amp;ROUNDUP(MONTH(VolumeByClient[[#This Row],[Date]])/3,0)&amp;" "&amp;YEAR(VolumeByClient[[#This Row],[Date]])</f>
        <v>Q1 2021</v>
      </c>
      <c r="I785" s="2" t="str">
        <f>VLOOKUP(VolumeByClient[[#This Row],[Date]],QuarterDates[],3,TRUE)</f>
        <v>Q1 2021</v>
      </c>
      <c r="J785" s="2" t="str">
        <f>VLOOKUP(VolumeByClient[[#This Row],[Date]],QuarterDates[],6,TRUE)</f>
        <v>2021 Q1</v>
      </c>
      <c r="K785" s="2" t="str">
        <f>_xlfn.XLOOKUP(VolumeByClient[[#This Row],[Year and Quarter]],QuarterDates[Year/Quarter],QuarterDates[Quarter2])</f>
        <v>Q1</v>
      </c>
      <c r="L785" s="2">
        <f>_xlfn.XLOOKUP(VolumeByClient[[#This Row],[Year and Quarter]],QuarterDates[Year/Quarter],QuarterDates[Year])</f>
        <v>2021</v>
      </c>
    </row>
    <row r="786" spans="1:12" x14ac:dyDescent="0.15">
      <c r="A786" s="3" t="s">
        <v>4</v>
      </c>
      <c r="B786" s="3">
        <v>44227</v>
      </c>
      <c r="C786" s="5">
        <v>77</v>
      </c>
      <c r="D786" s="2">
        <f t="shared" si="12"/>
        <v>7</v>
      </c>
      <c r="E786" s="2" t="str">
        <f>_xlfn.XLOOKUP(VolumeByClient[[#This Row],[CLID]],GEOByClient[Mid],GEOByClient[GEOID])</f>
        <v>GEO1003</v>
      </c>
      <c r="F786" s="2" t="str">
        <f>INDEX(GEOByClient[GEOID],MATCH(VolumeByClient[[#This Row],[CLID]],GEOByClient[Right],0))</f>
        <v>GEO1003</v>
      </c>
      <c r="G786" s="2" t="str">
        <f>VLOOKUP(VolumeByClient[[#This Row],[Index Match Region ID]],GEONames[GEOID]:GEONames[GEONAME],2,FALSE)</f>
        <v>EMEA</v>
      </c>
      <c r="H786" s="2" t="str">
        <f>"Q"&amp;ROUNDUP(MONTH(VolumeByClient[[#This Row],[Date]])/3,0)&amp;" "&amp;YEAR(VolumeByClient[[#This Row],[Date]])</f>
        <v>Q1 2021</v>
      </c>
      <c r="I786" s="2" t="str">
        <f>VLOOKUP(VolumeByClient[[#This Row],[Date]],QuarterDates[],3,TRUE)</f>
        <v>Q1 2021</v>
      </c>
      <c r="J786" s="2" t="str">
        <f>VLOOKUP(VolumeByClient[[#This Row],[Date]],QuarterDates[],6,TRUE)</f>
        <v>2021 Q1</v>
      </c>
      <c r="K786" s="2" t="str">
        <f>_xlfn.XLOOKUP(VolumeByClient[[#This Row],[Year and Quarter]],QuarterDates[Year/Quarter],QuarterDates[Quarter2])</f>
        <v>Q1</v>
      </c>
      <c r="L786" s="2">
        <f>_xlfn.XLOOKUP(VolumeByClient[[#This Row],[Year and Quarter]],QuarterDates[Year/Quarter],QuarterDates[Year])</f>
        <v>2021</v>
      </c>
    </row>
    <row r="787" spans="1:12" x14ac:dyDescent="0.15">
      <c r="A787" s="3" t="s">
        <v>19</v>
      </c>
      <c r="B787" s="3">
        <v>43861</v>
      </c>
      <c r="C787" s="5">
        <v>568</v>
      </c>
      <c r="D787" s="2">
        <f t="shared" si="12"/>
        <v>7</v>
      </c>
      <c r="E787" s="2" t="str">
        <f>_xlfn.XLOOKUP(VolumeByClient[[#This Row],[CLID]],GEOByClient[Mid],GEOByClient[GEOID])</f>
        <v>GEO1001</v>
      </c>
      <c r="F787" s="2" t="str">
        <f>INDEX(GEOByClient[GEOID],MATCH(VolumeByClient[[#This Row],[CLID]],GEOByClient[Right],0))</f>
        <v>GEO1001</v>
      </c>
      <c r="G787" s="2" t="str">
        <f>VLOOKUP(VolumeByClient[[#This Row],[Index Match Region ID]],GEONames[GEOID]:GEONames[GEONAME],2,FALSE)</f>
        <v>NAM</v>
      </c>
      <c r="H787" s="2" t="str">
        <f>"Q"&amp;ROUNDUP(MONTH(VolumeByClient[[#This Row],[Date]])/3,0)&amp;" "&amp;YEAR(VolumeByClient[[#This Row],[Date]])</f>
        <v>Q1 2020</v>
      </c>
      <c r="I787" s="2" t="str">
        <f>VLOOKUP(VolumeByClient[[#This Row],[Date]],QuarterDates[],3,TRUE)</f>
        <v>Q1 2020</v>
      </c>
      <c r="J787" s="2" t="str">
        <f>VLOOKUP(VolumeByClient[[#This Row],[Date]],QuarterDates[],6,TRUE)</f>
        <v>2020 Q1</v>
      </c>
      <c r="K787" s="2" t="str">
        <f>_xlfn.XLOOKUP(VolumeByClient[[#This Row],[Year and Quarter]],QuarterDates[Year/Quarter],QuarterDates[Quarter2])</f>
        <v>Q1</v>
      </c>
      <c r="L787" s="2">
        <f>_xlfn.XLOOKUP(VolumeByClient[[#This Row],[Year and Quarter]],QuarterDates[Year/Quarter],QuarterDates[Year])</f>
        <v>2020</v>
      </c>
    </row>
    <row r="788" spans="1:12" x14ac:dyDescent="0.15">
      <c r="A788" s="3" t="s">
        <v>19</v>
      </c>
      <c r="B788" s="3">
        <v>43890</v>
      </c>
      <c r="C788" s="5">
        <v>636</v>
      </c>
      <c r="D788" s="2">
        <f t="shared" si="12"/>
        <v>7</v>
      </c>
      <c r="E788" s="2" t="str">
        <f>_xlfn.XLOOKUP(VolumeByClient[[#This Row],[CLID]],GEOByClient[Mid],GEOByClient[GEOID])</f>
        <v>GEO1001</v>
      </c>
      <c r="F788" s="2" t="str">
        <f>INDEX(GEOByClient[GEOID],MATCH(VolumeByClient[[#This Row],[CLID]],GEOByClient[Right],0))</f>
        <v>GEO1001</v>
      </c>
      <c r="G788" s="2" t="str">
        <f>VLOOKUP(VolumeByClient[[#This Row],[Index Match Region ID]],GEONames[GEOID]:GEONames[GEONAME],2,FALSE)</f>
        <v>NAM</v>
      </c>
      <c r="H788" s="2" t="str">
        <f>"Q"&amp;ROUNDUP(MONTH(VolumeByClient[[#This Row],[Date]])/3,0)&amp;" "&amp;YEAR(VolumeByClient[[#This Row],[Date]])</f>
        <v>Q1 2020</v>
      </c>
      <c r="I788" s="2" t="str">
        <f>VLOOKUP(VolumeByClient[[#This Row],[Date]],QuarterDates[],3,TRUE)</f>
        <v>Q1 2020</v>
      </c>
      <c r="J788" s="2" t="str">
        <f>VLOOKUP(VolumeByClient[[#This Row],[Date]],QuarterDates[],6,TRUE)</f>
        <v>2020 Q1</v>
      </c>
      <c r="K788" s="2" t="str">
        <f>_xlfn.XLOOKUP(VolumeByClient[[#This Row],[Year and Quarter]],QuarterDates[Year/Quarter],QuarterDates[Quarter2])</f>
        <v>Q1</v>
      </c>
      <c r="L788" s="2">
        <f>_xlfn.XLOOKUP(VolumeByClient[[#This Row],[Year and Quarter]],QuarterDates[Year/Quarter],QuarterDates[Year])</f>
        <v>2020</v>
      </c>
    </row>
    <row r="789" spans="1:12" x14ac:dyDescent="0.15">
      <c r="A789" s="3" t="s">
        <v>19</v>
      </c>
      <c r="B789" s="3">
        <v>43921</v>
      </c>
      <c r="C789" s="5">
        <v>707</v>
      </c>
      <c r="D789" s="2">
        <f t="shared" si="12"/>
        <v>7</v>
      </c>
      <c r="E789" s="2" t="str">
        <f>_xlfn.XLOOKUP(VolumeByClient[[#This Row],[CLID]],GEOByClient[Mid],GEOByClient[GEOID])</f>
        <v>GEO1001</v>
      </c>
      <c r="F789" s="2" t="str">
        <f>INDEX(GEOByClient[GEOID],MATCH(VolumeByClient[[#This Row],[CLID]],GEOByClient[Right],0))</f>
        <v>GEO1001</v>
      </c>
      <c r="G789" s="2" t="str">
        <f>VLOOKUP(VolumeByClient[[#This Row],[Index Match Region ID]],GEONames[GEOID]:GEONames[GEONAME],2,FALSE)</f>
        <v>NAM</v>
      </c>
      <c r="H789" s="2" t="str">
        <f>"Q"&amp;ROUNDUP(MONTH(VolumeByClient[[#This Row],[Date]])/3,0)&amp;" "&amp;YEAR(VolumeByClient[[#This Row],[Date]])</f>
        <v>Q1 2020</v>
      </c>
      <c r="I789" s="2" t="str">
        <f>VLOOKUP(VolumeByClient[[#This Row],[Date]],QuarterDates[],3,TRUE)</f>
        <v>Q1 2020</v>
      </c>
      <c r="J789" s="2" t="str">
        <f>VLOOKUP(VolumeByClient[[#This Row],[Date]],QuarterDates[],6,TRUE)</f>
        <v>2020 Q1</v>
      </c>
      <c r="K789" s="2" t="str">
        <f>_xlfn.XLOOKUP(VolumeByClient[[#This Row],[Year and Quarter]],QuarterDates[Year/Quarter],QuarterDates[Quarter2])</f>
        <v>Q1</v>
      </c>
      <c r="L789" s="2">
        <f>_xlfn.XLOOKUP(VolumeByClient[[#This Row],[Year and Quarter]],QuarterDates[Year/Quarter],QuarterDates[Year])</f>
        <v>2020</v>
      </c>
    </row>
    <row r="790" spans="1:12" x14ac:dyDescent="0.15">
      <c r="A790" s="3" t="s">
        <v>19</v>
      </c>
      <c r="B790" s="3">
        <v>43951</v>
      </c>
      <c r="C790" s="5">
        <v>849</v>
      </c>
      <c r="D790" s="2">
        <f t="shared" si="12"/>
        <v>7</v>
      </c>
      <c r="E790" s="2" t="str">
        <f>_xlfn.XLOOKUP(VolumeByClient[[#This Row],[CLID]],GEOByClient[Mid],GEOByClient[GEOID])</f>
        <v>GEO1001</v>
      </c>
      <c r="F790" s="2" t="str">
        <f>INDEX(GEOByClient[GEOID],MATCH(VolumeByClient[[#This Row],[CLID]],GEOByClient[Right],0))</f>
        <v>GEO1001</v>
      </c>
      <c r="G790" s="2" t="str">
        <f>VLOOKUP(VolumeByClient[[#This Row],[Index Match Region ID]],GEONames[GEOID]:GEONames[GEONAME],2,FALSE)</f>
        <v>NAM</v>
      </c>
      <c r="H790" s="2" t="str">
        <f>"Q"&amp;ROUNDUP(MONTH(VolumeByClient[[#This Row],[Date]])/3,0)&amp;" "&amp;YEAR(VolumeByClient[[#This Row],[Date]])</f>
        <v>Q2 2020</v>
      </c>
      <c r="I790" s="2" t="str">
        <f>VLOOKUP(VolumeByClient[[#This Row],[Date]],QuarterDates[],3,TRUE)</f>
        <v>Q2 2020</v>
      </c>
      <c r="J790" s="2" t="str">
        <f>VLOOKUP(VolumeByClient[[#This Row],[Date]],QuarterDates[],6,TRUE)</f>
        <v>2020 Q2</v>
      </c>
      <c r="K790" s="2" t="str">
        <f>_xlfn.XLOOKUP(VolumeByClient[[#This Row],[Year and Quarter]],QuarterDates[Year/Quarter],QuarterDates[Quarter2])</f>
        <v>Q2</v>
      </c>
      <c r="L790" s="2">
        <f>_xlfn.XLOOKUP(VolumeByClient[[#This Row],[Year and Quarter]],QuarterDates[Year/Quarter],QuarterDates[Year])</f>
        <v>2020</v>
      </c>
    </row>
    <row r="791" spans="1:12" x14ac:dyDescent="0.15">
      <c r="A791" s="3" t="s">
        <v>19</v>
      </c>
      <c r="B791" s="3">
        <v>43982</v>
      </c>
      <c r="C791" s="5">
        <v>779</v>
      </c>
      <c r="D791" s="2">
        <f t="shared" si="12"/>
        <v>7</v>
      </c>
      <c r="E791" s="2" t="str">
        <f>_xlfn.XLOOKUP(VolumeByClient[[#This Row],[CLID]],GEOByClient[Mid],GEOByClient[GEOID])</f>
        <v>GEO1001</v>
      </c>
      <c r="F791" s="2" t="str">
        <f>INDEX(GEOByClient[GEOID],MATCH(VolumeByClient[[#This Row],[CLID]],GEOByClient[Right],0))</f>
        <v>GEO1001</v>
      </c>
      <c r="G791" s="2" t="str">
        <f>VLOOKUP(VolumeByClient[[#This Row],[Index Match Region ID]],GEONames[GEOID]:GEONames[GEONAME],2,FALSE)</f>
        <v>NAM</v>
      </c>
      <c r="H791" s="2" t="str">
        <f>"Q"&amp;ROUNDUP(MONTH(VolumeByClient[[#This Row],[Date]])/3,0)&amp;" "&amp;YEAR(VolumeByClient[[#This Row],[Date]])</f>
        <v>Q2 2020</v>
      </c>
      <c r="I791" s="2" t="str">
        <f>VLOOKUP(VolumeByClient[[#This Row],[Date]],QuarterDates[],3,TRUE)</f>
        <v>Q2 2020</v>
      </c>
      <c r="J791" s="2" t="str">
        <f>VLOOKUP(VolumeByClient[[#This Row],[Date]],QuarterDates[],6,TRUE)</f>
        <v>2020 Q2</v>
      </c>
      <c r="K791" s="2" t="str">
        <f>_xlfn.XLOOKUP(VolumeByClient[[#This Row],[Year and Quarter]],QuarterDates[Year/Quarter],QuarterDates[Quarter2])</f>
        <v>Q2</v>
      </c>
      <c r="L791" s="2">
        <f>_xlfn.XLOOKUP(VolumeByClient[[#This Row],[Year and Quarter]],QuarterDates[Year/Quarter],QuarterDates[Year])</f>
        <v>2020</v>
      </c>
    </row>
    <row r="792" spans="1:12" x14ac:dyDescent="0.15">
      <c r="A792" s="3" t="s">
        <v>19</v>
      </c>
      <c r="B792" s="3">
        <v>44012</v>
      </c>
      <c r="C792" s="5">
        <v>566</v>
      </c>
      <c r="D792" s="2">
        <f t="shared" si="12"/>
        <v>7</v>
      </c>
      <c r="E792" s="2" t="str">
        <f>_xlfn.XLOOKUP(VolumeByClient[[#This Row],[CLID]],GEOByClient[Mid],GEOByClient[GEOID])</f>
        <v>GEO1001</v>
      </c>
      <c r="F792" s="2" t="str">
        <f>INDEX(GEOByClient[GEOID],MATCH(VolumeByClient[[#This Row],[CLID]],GEOByClient[Right],0))</f>
        <v>GEO1001</v>
      </c>
      <c r="G792" s="2" t="str">
        <f>VLOOKUP(VolumeByClient[[#This Row],[Index Match Region ID]],GEONames[GEOID]:GEONames[GEONAME],2,FALSE)</f>
        <v>NAM</v>
      </c>
      <c r="H792" s="2" t="str">
        <f>"Q"&amp;ROUNDUP(MONTH(VolumeByClient[[#This Row],[Date]])/3,0)&amp;" "&amp;YEAR(VolumeByClient[[#This Row],[Date]])</f>
        <v>Q2 2020</v>
      </c>
      <c r="I792" s="2" t="str">
        <f>VLOOKUP(VolumeByClient[[#This Row],[Date]],QuarterDates[],3,TRUE)</f>
        <v>Q2 2020</v>
      </c>
      <c r="J792" s="2" t="str">
        <f>VLOOKUP(VolumeByClient[[#This Row],[Date]],QuarterDates[],6,TRUE)</f>
        <v>2020 Q2</v>
      </c>
      <c r="K792" s="2" t="str">
        <f>_xlfn.XLOOKUP(VolumeByClient[[#This Row],[Year and Quarter]],QuarterDates[Year/Quarter],QuarterDates[Quarter2])</f>
        <v>Q2</v>
      </c>
      <c r="L792" s="2">
        <f>_xlfn.XLOOKUP(VolumeByClient[[#This Row],[Year and Quarter]],QuarterDates[Year/Quarter],QuarterDates[Year])</f>
        <v>2020</v>
      </c>
    </row>
    <row r="793" spans="1:12" x14ac:dyDescent="0.15">
      <c r="A793" s="3" t="s">
        <v>19</v>
      </c>
      <c r="B793" s="3">
        <v>44043</v>
      </c>
      <c r="C793" s="5">
        <v>498</v>
      </c>
      <c r="D793" s="2">
        <f t="shared" si="12"/>
        <v>7</v>
      </c>
      <c r="E793" s="2" t="str">
        <f>_xlfn.XLOOKUP(VolumeByClient[[#This Row],[CLID]],GEOByClient[Mid],GEOByClient[GEOID])</f>
        <v>GEO1001</v>
      </c>
      <c r="F793" s="2" t="str">
        <f>INDEX(GEOByClient[GEOID],MATCH(VolumeByClient[[#This Row],[CLID]],GEOByClient[Right],0))</f>
        <v>GEO1001</v>
      </c>
      <c r="G793" s="2" t="str">
        <f>VLOOKUP(VolumeByClient[[#This Row],[Index Match Region ID]],GEONames[GEOID]:GEONames[GEONAME],2,FALSE)</f>
        <v>NAM</v>
      </c>
      <c r="H793" s="2" t="str">
        <f>"Q"&amp;ROUNDUP(MONTH(VolumeByClient[[#This Row],[Date]])/3,0)&amp;" "&amp;YEAR(VolumeByClient[[#This Row],[Date]])</f>
        <v>Q3 2020</v>
      </c>
      <c r="I793" s="2" t="str">
        <f>VLOOKUP(VolumeByClient[[#This Row],[Date]],QuarterDates[],3,TRUE)</f>
        <v>Q3 2020</v>
      </c>
      <c r="J793" s="2" t="str">
        <f>VLOOKUP(VolumeByClient[[#This Row],[Date]],QuarterDates[],6,TRUE)</f>
        <v>2020 Q3</v>
      </c>
      <c r="K793" s="2" t="str">
        <f>_xlfn.XLOOKUP(VolumeByClient[[#This Row],[Year and Quarter]],QuarterDates[Year/Quarter],QuarterDates[Quarter2])</f>
        <v>Q3</v>
      </c>
      <c r="L793" s="2">
        <f>_xlfn.XLOOKUP(VolumeByClient[[#This Row],[Year and Quarter]],QuarterDates[Year/Quarter],QuarterDates[Year])</f>
        <v>2020</v>
      </c>
    </row>
    <row r="794" spans="1:12" x14ac:dyDescent="0.15">
      <c r="A794" s="3" t="s">
        <v>19</v>
      </c>
      <c r="B794" s="3">
        <v>44074</v>
      </c>
      <c r="C794" s="5">
        <v>426</v>
      </c>
      <c r="D794" s="2">
        <f t="shared" si="12"/>
        <v>7</v>
      </c>
      <c r="E794" s="2" t="str">
        <f>_xlfn.XLOOKUP(VolumeByClient[[#This Row],[CLID]],GEOByClient[Mid],GEOByClient[GEOID])</f>
        <v>GEO1001</v>
      </c>
      <c r="F794" s="2" t="str">
        <f>INDEX(GEOByClient[GEOID],MATCH(VolumeByClient[[#This Row],[CLID]],GEOByClient[Right],0))</f>
        <v>GEO1001</v>
      </c>
      <c r="G794" s="2" t="str">
        <f>VLOOKUP(VolumeByClient[[#This Row],[Index Match Region ID]],GEONames[GEOID]:GEONames[GEONAME],2,FALSE)</f>
        <v>NAM</v>
      </c>
      <c r="H794" s="2" t="str">
        <f>"Q"&amp;ROUNDUP(MONTH(VolumeByClient[[#This Row],[Date]])/3,0)&amp;" "&amp;YEAR(VolumeByClient[[#This Row],[Date]])</f>
        <v>Q3 2020</v>
      </c>
      <c r="I794" s="2" t="str">
        <f>VLOOKUP(VolumeByClient[[#This Row],[Date]],QuarterDates[],3,TRUE)</f>
        <v>Q3 2020</v>
      </c>
      <c r="J794" s="2" t="str">
        <f>VLOOKUP(VolumeByClient[[#This Row],[Date]],QuarterDates[],6,TRUE)</f>
        <v>2020 Q3</v>
      </c>
      <c r="K794" s="2" t="str">
        <f>_xlfn.XLOOKUP(VolumeByClient[[#This Row],[Year and Quarter]],QuarterDates[Year/Quarter],QuarterDates[Quarter2])</f>
        <v>Q3</v>
      </c>
      <c r="L794" s="2">
        <f>_xlfn.XLOOKUP(VolumeByClient[[#This Row],[Year and Quarter]],QuarterDates[Year/Quarter],QuarterDates[Year])</f>
        <v>2020</v>
      </c>
    </row>
    <row r="795" spans="1:12" x14ac:dyDescent="0.15">
      <c r="A795" s="3" t="s">
        <v>19</v>
      </c>
      <c r="B795" s="3">
        <v>44104</v>
      </c>
      <c r="C795" s="5">
        <v>423</v>
      </c>
      <c r="D795" s="2">
        <f t="shared" si="12"/>
        <v>7</v>
      </c>
      <c r="E795" s="2" t="str">
        <f>_xlfn.XLOOKUP(VolumeByClient[[#This Row],[CLID]],GEOByClient[Mid],GEOByClient[GEOID])</f>
        <v>GEO1001</v>
      </c>
      <c r="F795" s="2" t="str">
        <f>INDEX(GEOByClient[GEOID],MATCH(VolumeByClient[[#This Row],[CLID]],GEOByClient[Right],0))</f>
        <v>GEO1001</v>
      </c>
      <c r="G795" s="2" t="str">
        <f>VLOOKUP(VolumeByClient[[#This Row],[Index Match Region ID]],GEONames[GEOID]:GEONames[GEONAME],2,FALSE)</f>
        <v>NAM</v>
      </c>
      <c r="H795" s="2" t="str">
        <f>"Q"&amp;ROUNDUP(MONTH(VolumeByClient[[#This Row],[Date]])/3,0)&amp;" "&amp;YEAR(VolumeByClient[[#This Row],[Date]])</f>
        <v>Q3 2020</v>
      </c>
      <c r="I795" s="2" t="str">
        <f>VLOOKUP(VolumeByClient[[#This Row],[Date]],QuarterDates[],3,TRUE)</f>
        <v>Q3 2020</v>
      </c>
      <c r="J795" s="2" t="str">
        <f>VLOOKUP(VolumeByClient[[#This Row],[Date]],QuarterDates[],6,TRUE)</f>
        <v>2020 Q3</v>
      </c>
      <c r="K795" s="2" t="str">
        <f>_xlfn.XLOOKUP(VolumeByClient[[#This Row],[Year and Quarter]],QuarterDates[Year/Quarter],QuarterDates[Quarter2])</f>
        <v>Q3</v>
      </c>
      <c r="L795" s="2">
        <f>_xlfn.XLOOKUP(VolumeByClient[[#This Row],[Year and Quarter]],QuarterDates[Year/Quarter],QuarterDates[Year])</f>
        <v>2020</v>
      </c>
    </row>
    <row r="796" spans="1:12" x14ac:dyDescent="0.15">
      <c r="A796" s="3" t="s">
        <v>19</v>
      </c>
      <c r="B796" s="3">
        <v>44135</v>
      </c>
      <c r="C796" s="5">
        <v>495</v>
      </c>
      <c r="D796" s="2">
        <f t="shared" si="12"/>
        <v>7</v>
      </c>
      <c r="E796" s="2" t="str">
        <f>_xlfn.XLOOKUP(VolumeByClient[[#This Row],[CLID]],GEOByClient[Mid],GEOByClient[GEOID])</f>
        <v>GEO1001</v>
      </c>
      <c r="F796" s="2" t="str">
        <f>INDEX(GEOByClient[GEOID],MATCH(VolumeByClient[[#This Row],[CLID]],GEOByClient[Right],0))</f>
        <v>GEO1001</v>
      </c>
      <c r="G796" s="2" t="str">
        <f>VLOOKUP(VolumeByClient[[#This Row],[Index Match Region ID]],GEONames[GEOID]:GEONames[GEONAME],2,FALSE)</f>
        <v>NAM</v>
      </c>
      <c r="H796" s="2" t="str">
        <f>"Q"&amp;ROUNDUP(MONTH(VolumeByClient[[#This Row],[Date]])/3,0)&amp;" "&amp;YEAR(VolumeByClient[[#This Row],[Date]])</f>
        <v>Q4 2020</v>
      </c>
      <c r="I796" s="2" t="str">
        <f>VLOOKUP(VolumeByClient[[#This Row],[Date]],QuarterDates[],3,TRUE)</f>
        <v>Q4 2020</v>
      </c>
      <c r="J796" s="2" t="str">
        <f>VLOOKUP(VolumeByClient[[#This Row],[Date]],QuarterDates[],6,TRUE)</f>
        <v>2020 Q4</v>
      </c>
      <c r="K796" s="2" t="str">
        <f>_xlfn.XLOOKUP(VolumeByClient[[#This Row],[Year and Quarter]],QuarterDates[Year/Quarter],QuarterDates[Quarter2])</f>
        <v>Q4</v>
      </c>
      <c r="L796" s="2">
        <f>_xlfn.XLOOKUP(VolumeByClient[[#This Row],[Year and Quarter]],QuarterDates[Year/Quarter],QuarterDates[Year])</f>
        <v>2020</v>
      </c>
    </row>
    <row r="797" spans="1:12" x14ac:dyDescent="0.15">
      <c r="A797" s="3" t="s">
        <v>19</v>
      </c>
      <c r="B797" s="3">
        <v>44165</v>
      </c>
      <c r="C797" s="5">
        <v>569</v>
      </c>
      <c r="D797" s="2">
        <f t="shared" si="12"/>
        <v>7</v>
      </c>
      <c r="E797" s="2" t="str">
        <f>_xlfn.XLOOKUP(VolumeByClient[[#This Row],[CLID]],GEOByClient[Mid],GEOByClient[GEOID])</f>
        <v>GEO1001</v>
      </c>
      <c r="F797" s="2" t="str">
        <f>INDEX(GEOByClient[GEOID],MATCH(VolumeByClient[[#This Row],[CLID]],GEOByClient[Right],0))</f>
        <v>GEO1001</v>
      </c>
      <c r="G797" s="2" t="str">
        <f>VLOOKUP(VolumeByClient[[#This Row],[Index Match Region ID]],GEONames[GEOID]:GEONames[GEONAME],2,FALSE)</f>
        <v>NAM</v>
      </c>
      <c r="H797" s="2" t="str">
        <f>"Q"&amp;ROUNDUP(MONTH(VolumeByClient[[#This Row],[Date]])/3,0)&amp;" "&amp;YEAR(VolumeByClient[[#This Row],[Date]])</f>
        <v>Q4 2020</v>
      </c>
      <c r="I797" s="2" t="str">
        <f>VLOOKUP(VolumeByClient[[#This Row],[Date]],QuarterDates[],3,TRUE)</f>
        <v>Q4 2020</v>
      </c>
      <c r="J797" s="2" t="str">
        <f>VLOOKUP(VolumeByClient[[#This Row],[Date]],QuarterDates[],6,TRUE)</f>
        <v>2020 Q4</v>
      </c>
      <c r="K797" s="2" t="str">
        <f>_xlfn.XLOOKUP(VolumeByClient[[#This Row],[Year and Quarter]],QuarterDates[Year/Quarter],QuarterDates[Quarter2])</f>
        <v>Q4</v>
      </c>
      <c r="L797" s="2">
        <f>_xlfn.XLOOKUP(VolumeByClient[[#This Row],[Year and Quarter]],QuarterDates[Year/Quarter],QuarterDates[Year])</f>
        <v>2020</v>
      </c>
    </row>
    <row r="798" spans="1:12" x14ac:dyDescent="0.15">
      <c r="A798" s="3" t="s">
        <v>19</v>
      </c>
      <c r="B798" s="3">
        <v>44196</v>
      </c>
      <c r="C798" s="5">
        <v>567</v>
      </c>
      <c r="D798" s="2">
        <f t="shared" si="12"/>
        <v>7</v>
      </c>
      <c r="E798" s="2" t="str">
        <f>_xlfn.XLOOKUP(VolumeByClient[[#This Row],[CLID]],GEOByClient[Mid],GEOByClient[GEOID])</f>
        <v>GEO1001</v>
      </c>
      <c r="F798" s="2" t="str">
        <f>INDEX(GEOByClient[GEOID],MATCH(VolumeByClient[[#This Row],[CLID]],GEOByClient[Right],0))</f>
        <v>GEO1001</v>
      </c>
      <c r="G798" s="2" t="str">
        <f>VLOOKUP(VolumeByClient[[#This Row],[Index Match Region ID]],GEONames[GEOID]:GEONames[GEONAME],2,FALSE)</f>
        <v>NAM</v>
      </c>
      <c r="H798" s="2" t="str">
        <f>"Q"&amp;ROUNDUP(MONTH(VolumeByClient[[#This Row],[Date]])/3,0)&amp;" "&amp;YEAR(VolumeByClient[[#This Row],[Date]])</f>
        <v>Q4 2020</v>
      </c>
      <c r="I798" s="2" t="str">
        <f>VLOOKUP(VolumeByClient[[#This Row],[Date]],QuarterDates[],3,TRUE)</f>
        <v>Q4 2020</v>
      </c>
      <c r="J798" s="2" t="str">
        <f>VLOOKUP(VolumeByClient[[#This Row],[Date]],QuarterDates[],6,TRUE)</f>
        <v>2020 Q4</v>
      </c>
      <c r="K798" s="2" t="str">
        <f>_xlfn.XLOOKUP(VolumeByClient[[#This Row],[Year and Quarter]],QuarterDates[Year/Quarter],QuarterDates[Quarter2])</f>
        <v>Q4</v>
      </c>
      <c r="L798" s="2">
        <f>_xlfn.XLOOKUP(VolumeByClient[[#This Row],[Year and Quarter]],QuarterDates[Year/Quarter],QuarterDates[Year])</f>
        <v>2020</v>
      </c>
    </row>
    <row r="799" spans="1:12" x14ac:dyDescent="0.15">
      <c r="A799" s="3" t="s">
        <v>19</v>
      </c>
      <c r="B799" s="3">
        <v>44377</v>
      </c>
      <c r="C799" s="5">
        <v>563</v>
      </c>
      <c r="D799" s="2">
        <f t="shared" si="12"/>
        <v>7</v>
      </c>
      <c r="E799" s="2" t="str">
        <f>_xlfn.XLOOKUP(VolumeByClient[[#This Row],[CLID]],GEOByClient[Mid],GEOByClient[GEOID])</f>
        <v>GEO1001</v>
      </c>
      <c r="F799" s="2" t="str">
        <f>INDEX(GEOByClient[GEOID],MATCH(VolumeByClient[[#This Row],[CLID]],GEOByClient[Right],0))</f>
        <v>GEO1001</v>
      </c>
      <c r="G799" s="2" t="str">
        <f>VLOOKUP(VolumeByClient[[#This Row],[Index Match Region ID]],GEONames[GEOID]:GEONames[GEONAME],2,FALSE)</f>
        <v>NAM</v>
      </c>
      <c r="H799" s="2" t="str">
        <f>"Q"&amp;ROUNDUP(MONTH(VolumeByClient[[#This Row],[Date]])/3,0)&amp;" "&amp;YEAR(VolumeByClient[[#This Row],[Date]])</f>
        <v>Q2 2021</v>
      </c>
      <c r="I799" s="2" t="str">
        <f>VLOOKUP(VolumeByClient[[#This Row],[Date]],QuarterDates[],3,TRUE)</f>
        <v>Q2 2021</v>
      </c>
      <c r="J799" s="2" t="str">
        <f>VLOOKUP(VolumeByClient[[#This Row],[Date]],QuarterDates[],6,TRUE)</f>
        <v>2021 Q2</v>
      </c>
      <c r="K799" s="2" t="str">
        <f>_xlfn.XLOOKUP(VolumeByClient[[#This Row],[Year and Quarter]],QuarterDates[Year/Quarter],QuarterDates[Quarter2])</f>
        <v>Q2</v>
      </c>
      <c r="L799" s="2">
        <f>_xlfn.XLOOKUP(VolumeByClient[[#This Row],[Year and Quarter]],QuarterDates[Year/Quarter],QuarterDates[Year])</f>
        <v>2021</v>
      </c>
    </row>
    <row r="800" spans="1:12" x14ac:dyDescent="0.15">
      <c r="A800" s="3" t="s">
        <v>19</v>
      </c>
      <c r="B800" s="3">
        <v>44347</v>
      </c>
      <c r="C800" s="5">
        <v>789</v>
      </c>
      <c r="D800" s="2">
        <f t="shared" si="12"/>
        <v>7</v>
      </c>
      <c r="E800" s="2" t="str">
        <f>_xlfn.XLOOKUP(VolumeByClient[[#This Row],[CLID]],GEOByClient[Mid],GEOByClient[GEOID])</f>
        <v>GEO1001</v>
      </c>
      <c r="F800" s="2" t="str">
        <f>INDEX(GEOByClient[GEOID],MATCH(VolumeByClient[[#This Row],[CLID]],GEOByClient[Right],0))</f>
        <v>GEO1001</v>
      </c>
      <c r="G800" s="2" t="str">
        <f>VLOOKUP(VolumeByClient[[#This Row],[Index Match Region ID]],GEONames[GEOID]:GEONames[GEONAME],2,FALSE)</f>
        <v>NAM</v>
      </c>
      <c r="H800" s="2" t="str">
        <f>"Q"&amp;ROUNDUP(MONTH(VolumeByClient[[#This Row],[Date]])/3,0)&amp;" "&amp;YEAR(VolumeByClient[[#This Row],[Date]])</f>
        <v>Q2 2021</v>
      </c>
      <c r="I800" s="2" t="str">
        <f>VLOOKUP(VolumeByClient[[#This Row],[Date]],QuarterDates[],3,TRUE)</f>
        <v>Q2 2021</v>
      </c>
      <c r="J800" s="2" t="str">
        <f>VLOOKUP(VolumeByClient[[#This Row],[Date]],QuarterDates[],6,TRUE)</f>
        <v>2021 Q2</v>
      </c>
      <c r="K800" s="2" t="str">
        <f>_xlfn.XLOOKUP(VolumeByClient[[#This Row],[Year and Quarter]],QuarterDates[Year/Quarter],QuarterDates[Quarter2])</f>
        <v>Q2</v>
      </c>
      <c r="L800" s="2">
        <f>_xlfn.XLOOKUP(VolumeByClient[[#This Row],[Year and Quarter]],QuarterDates[Year/Quarter],QuarterDates[Year])</f>
        <v>2021</v>
      </c>
    </row>
    <row r="801" spans="1:12" x14ac:dyDescent="0.15">
      <c r="A801" s="3" t="s">
        <v>19</v>
      </c>
      <c r="B801" s="3">
        <v>44316</v>
      </c>
      <c r="C801" s="5">
        <v>862</v>
      </c>
      <c r="D801" s="2">
        <f t="shared" si="12"/>
        <v>7</v>
      </c>
      <c r="E801" s="2" t="str">
        <f>_xlfn.XLOOKUP(VolumeByClient[[#This Row],[CLID]],GEOByClient[Mid],GEOByClient[GEOID])</f>
        <v>GEO1001</v>
      </c>
      <c r="F801" s="2" t="str">
        <f>INDEX(GEOByClient[GEOID],MATCH(VolumeByClient[[#This Row],[CLID]],GEOByClient[Right],0))</f>
        <v>GEO1001</v>
      </c>
      <c r="G801" s="2" t="str">
        <f>VLOOKUP(VolumeByClient[[#This Row],[Index Match Region ID]],GEONames[GEOID]:GEONames[GEONAME],2,FALSE)</f>
        <v>NAM</v>
      </c>
      <c r="H801" s="2" t="str">
        <f>"Q"&amp;ROUNDUP(MONTH(VolumeByClient[[#This Row],[Date]])/3,0)&amp;" "&amp;YEAR(VolumeByClient[[#This Row],[Date]])</f>
        <v>Q2 2021</v>
      </c>
      <c r="I801" s="2" t="str">
        <f>VLOOKUP(VolumeByClient[[#This Row],[Date]],QuarterDates[],3,TRUE)</f>
        <v>Q2 2021</v>
      </c>
      <c r="J801" s="2" t="str">
        <f>VLOOKUP(VolumeByClient[[#This Row],[Date]],QuarterDates[],6,TRUE)</f>
        <v>2021 Q2</v>
      </c>
      <c r="K801" s="2" t="str">
        <f>_xlfn.XLOOKUP(VolumeByClient[[#This Row],[Year and Quarter]],QuarterDates[Year/Quarter],QuarterDates[Quarter2])</f>
        <v>Q2</v>
      </c>
      <c r="L801" s="2">
        <f>_xlfn.XLOOKUP(VolumeByClient[[#This Row],[Year and Quarter]],QuarterDates[Year/Quarter],QuarterDates[Year])</f>
        <v>2021</v>
      </c>
    </row>
    <row r="802" spans="1:12" x14ac:dyDescent="0.15">
      <c r="A802" s="3" t="s">
        <v>19</v>
      </c>
      <c r="B802" s="3">
        <v>44286</v>
      </c>
      <c r="C802" s="5">
        <v>702</v>
      </c>
      <c r="D802" s="2">
        <f t="shared" si="12"/>
        <v>7</v>
      </c>
      <c r="E802" s="2" t="str">
        <f>_xlfn.XLOOKUP(VolumeByClient[[#This Row],[CLID]],GEOByClient[Mid],GEOByClient[GEOID])</f>
        <v>GEO1001</v>
      </c>
      <c r="F802" s="2" t="str">
        <f>INDEX(GEOByClient[GEOID],MATCH(VolumeByClient[[#This Row],[CLID]],GEOByClient[Right],0))</f>
        <v>GEO1001</v>
      </c>
      <c r="G802" s="2" t="str">
        <f>VLOOKUP(VolumeByClient[[#This Row],[Index Match Region ID]],GEONames[GEOID]:GEONames[GEONAME],2,FALSE)</f>
        <v>NAM</v>
      </c>
      <c r="H802" s="2" t="str">
        <f>"Q"&amp;ROUNDUP(MONTH(VolumeByClient[[#This Row],[Date]])/3,0)&amp;" "&amp;YEAR(VolumeByClient[[#This Row],[Date]])</f>
        <v>Q1 2021</v>
      </c>
      <c r="I802" s="2" t="str">
        <f>VLOOKUP(VolumeByClient[[#This Row],[Date]],QuarterDates[],3,TRUE)</f>
        <v>Q1 2021</v>
      </c>
      <c r="J802" s="2" t="str">
        <f>VLOOKUP(VolumeByClient[[#This Row],[Date]],QuarterDates[],6,TRUE)</f>
        <v>2021 Q1</v>
      </c>
      <c r="K802" s="2" t="str">
        <f>_xlfn.XLOOKUP(VolumeByClient[[#This Row],[Year and Quarter]],QuarterDates[Year/Quarter],QuarterDates[Quarter2])</f>
        <v>Q1</v>
      </c>
      <c r="L802" s="2">
        <f>_xlfn.XLOOKUP(VolumeByClient[[#This Row],[Year and Quarter]],QuarterDates[Year/Quarter],QuarterDates[Year])</f>
        <v>2021</v>
      </c>
    </row>
    <row r="803" spans="1:12" x14ac:dyDescent="0.15">
      <c r="A803" s="3" t="s">
        <v>19</v>
      </c>
      <c r="B803" s="3">
        <v>44255</v>
      </c>
      <c r="C803" s="5">
        <v>652</v>
      </c>
      <c r="D803" s="2">
        <f t="shared" si="12"/>
        <v>7</v>
      </c>
      <c r="E803" s="2" t="str">
        <f>_xlfn.XLOOKUP(VolumeByClient[[#This Row],[CLID]],GEOByClient[Mid],GEOByClient[GEOID])</f>
        <v>GEO1001</v>
      </c>
      <c r="F803" s="2" t="str">
        <f>INDEX(GEOByClient[GEOID],MATCH(VolumeByClient[[#This Row],[CLID]],GEOByClient[Right],0))</f>
        <v>GEO1001</v>
      </c>
      <c r="G803" s="2" t="str">
        <f>VLOOKUP(VolumeByClient[[#This Row],[Index Match Region ID]],GEONames[GEOID]:GEONames[GEONAME],2,FALSE)</f>
        <v>NAM</v>
      </c>
      <c r="H803" s="2" t="str">
        <f>"Q"&amp;ROUNDUP(MONTH(VolumeByClient[[#This Row],[Date]])/3,0)&amp;" "&amp;YEAR(VolumeByClient[[#This Row],[Date]])</f>
        <v>Q1 2021</v>
      </c>
      <c r="I803" s="2" t="str">
        <f>VLOOKUP(VolumeByClient[[#This Row],[Date]],QuarterDates[],3,TRUE)</f>
        <v>Q1 2021</v>
      </c>
      <c r="J803" s="2" t="str">
        <f>VLOOKUP(VolumeByClient[[#This Row],[Date]],QuarterDates[],6,TRUE)</f>
        <v>2021 Q1</v>
      </c>
      <c r="K803" s="2" t="str">
        <f>_xlfn.XLOOKUP(VolumeByClient[[#This Row],[Year and Quarter]],QuarterDates[Year/Quarter],QuarterDates[Quarter2])</f>
        <v>Q1</v>
      </c>
      <c r="L803" s="2">
        <f>_xlfn.XLOOKUP(VolumeByClient[[#This Row],[Year and Quarter]],QuarterDates[Year/Quarter],QuarterDates[Year])</f>
        <v>2021</v>
      </c>
    </row>
    <row r="804" spans="1:12" x14ac:dyDescent="0.15">
      <c r="A804" s="3" t="s">
        <v>19</v>
      </c>
      <c r="B804" s="3">
        <v>44227</v>
      </c>
      <c r="C804" s="5">
        <v>557</v>
      </c>
      <c r="D804" s="2">
        <f t="shared" si="12"/>
        <v>7</v>
      </c>
      <c r="E804" s="2" t="str">
        <f>_xlfn.XLOOKUP(VolumeByClient[[#This Row],[CLID]],GEOByClient[Mid],GEOByClient[GEOID])</f>
        <v>GEO1001</v>
      </c>
      <c r="F804" s="2" t="str">
        <f>INDEX(GEOByClient[GEOID],MATCH(VolumeByClient[[#This Row],[CLID]],GEOByClient[Right],0))</f>
        <v>GEO1001</v>
      </c>
      <c r="G804" s="2" t="str">
        <f>VLOOKUP(VolumeByClient[[#This Row],[Index Match Region ID]],GEONames[GEOID]:GEONames[GEONAME],2,FALSE)</f>
        <v>NAM</v>
      </c>
      <c r="H804" s="2" t="str">
        <f>"Q"&amp;ROUNDUP(MONTH(VolumeByClient[[#This Row],[Date]])/3,0)&amp;" "&amp;YEAR(VolumeByClient[[#This Row],[Date]])</f>
        <v>Q1 2021</v>
      </c>
      <c r="I804" s="2" t="str">
        <f>VLOOKUP(VolumeByClient[[#This Row],[Date]],QuarterDates[],3,TRUE)</f>
        <v>Q1 2021</v>
      </c>
      <c r="J804" s="2" t="str">
        <f>VLOOKUP(VolumeByClient[[#This Row],[Date]],QuarterDates[],6,TRUE)</f>
        <v>2021 Q1</v>
      </c>
      <c r="K804" s="2" t="str">
        <f>_xlfn.XLOOKUP(VolumeByClient[[#This Row],[Year and Quarter]],QuarterDates[Year/Quarter],QuarterDates[Quarter2])</f>
        <v>Q1</v>
      </c>
      <c r="L804" s="2">
        <f>_xlfn.XLOOKUP(VolumeByClient[[#This Row],[Year and Quarter]],QuarterDates[Year/Quarter],QuarterDates[Year])</f>
        <v>2021</v>
      </c>
    </row>
    <row r="805" spans="1:12" x14ac:dyDescent="0.15">
      <c r="A805" s="3" t="s">
        <v>29</v>
      </c>
      <c r="B805" s="3">
        <v>43861</v>
      </c>
      <c r="C805" s="5">
        <v>902</v>
      </c>
      <c r="D805" s="2">
        <f t="shared" si="12"/>
        <v>7</v>
      </c>
      <c r="E805" s="2" t="str">
        <f>_xlfn.XLOOKUP(VolumeByClient[[#This Row],[CLID]],GEOByClient[Mid],GEOByClient[GEOID])</f>
        <v>GEO1002</v>
      </c>
      <c r="F805" s="2" t="str">
        <f>INDEX(GEOByClient[GEOID],MATCH(VolumeByClient[[#This Row],[CLID]],GEOByClient[Right],0))</f>
        <v>GEO1002</v>
      </c>
      <c r="G805" s="2" t="str">
        <f>VLOOKUP(VolumeByClient[[#This Row],[Index Match Region ID]],GEONames[GEOID]:GEONames[GEONAME],2,FALSE)</f>
        <v>APAC</v>
      </c>
      <c r="H805" s="2" t="str">
        <f>"Q"&amp;ROUNDUP(MONTH(VolumeByClient[[#This Row],[Date]])/3,0)&amp;" "&amp;YEAR(VolumeByClient[[#This Row],[Date]])</f>
        <v>Q1 2020</v>
      </c>
      <c r="I805" s="2" t="str">
        <f>VLOOKUP(VolumeByClient[[#This Row],[Date]],QuarterDates[],3,TRUE)</f>
        <v>Q1 2020</v>
      </c>
      <c r="J805" s="2" t="str">
        <f>VLOOKUP(VolumeByClient[[#This Row],[Date]],QuarterDates[],6,TRUE)</f>
        <v>2020 Q1</v>
      </c>
      <c r="K805" s="2" t="str">
        <f>_xlfn.XLOOKUP(VolumeByClient[[#This Row],[Year and Quarter]],QuarterDates[Year/Quarter],QuarterDates[Quarter2])</f>
        <v>Q1</v>
      </c>
      <c r="L805" s="2">
        <f>_xlfn.XLOOKUP(VolumeByClient[[#This Row],[Year and Quarter]],QuarterDates[Year/Quarter],QuarterDates[Year])</f>
        <v>2020</v>
      </c>
    </row>
    <row r="806" spans="1:12" x14ac:dyDescent="0.15">
      <c r="A806" s="3" t="s">
        <v>29</v>
      </c>
      <c r="B806" s="3">
        <v>43890</v>
      </c>
      <c r="C806" s="5">
        <v>897</v>
      </c>
      <c r="D806" s="2">
        <f t="shared" si="12"/>
        <v>7</v>
      </c>
      <c r="E806" s="2" t="str">
        <f>_xlfn.XLOOKUP(VolumeByClient[[#This Row],[CLID]],GEOByClient[Mid],GEOByClient[GEOID])</f>
        <v>GEO1002</v>
      </c>
      <c r="F806" s="2" t="str">
        <f>INDEX(GEOByClient[GEOID],MATCH(VolumeByClient[[#This Row],[CLID]],GEOByClient[Right],0))</f>
        <v>GEO1002</v>
      </c>
      <c r="G806" s="2" t="str">
        <f>VLOOKUP(VolumeByClient[[#This Row],[Index Match Region ID]],GEONames[GEOID]:GEONames[GEONAME],2,FALSE)</f>
        <v>APAC</v>
      </c>
      <c r="H806" s="2" t="str">
        <f>"Q"&amp;ROUNDUP(MONTH(VolumeByClient[[#This Row],[Date]])/3,0)&amp;" "&amp;YEAR(VolumeByClient[[#This Row],[Date]])</f>
        <v>Q1 2020</v>
      </c>
      <c r="I806" s="2" t="str">
        <f>VLOOKUP(VolumeByClient[[#This Row],[Date]],QuarterDates[],3,TRUE)</f>
        <v>Q1 2020</v>
      </c>
      <c r="J806" s="2" t="str">
        <f>VLOOKUP(VolumeByClient[[#This Row],[Date]],QuarterDates[],6,TRUE)</f>
        <v>2020 Q1</v>
      </c>
      <c r="K806" s="2" t="str">
        <f>_xlfn.XLOOKUP(VolumeByClient[[#This Row],[Year and Quarter]],QuarterDates[Year/Quarter],QuarterDates[Quarter2])</f>
        <v>Q1</v>
      </c>
      <c r="L806" s="2">
        <f>_xlfn.XLOOKUP(VolumeByClient[[#This Row],[Year and Quarter]],QuarterDates[Year/Quarter],QuarterDates[Year])</f>
        <v>2020</v>
      </c>
    </row>
    <row r="807" spans="1:12" x14ac:dyDescent="0.15">
      <c r="A807" s="3" t="s">
        <v>29</v>
      </c>
      <c r="B807" s="3">
        <v>43921</v>
      </c>
      <c r="C807" s="5">
        <v>1112</v>
      </c>
      <c r="D807" s="2">
        <f t="shared" si="12"/>
        <v>7</v>
      </c>
      <c r="E807" s="2" t="str">
        <f>_xlfn.XLOOKUP(VolumeByClient[[#This Row],[CLID]],GEOByClient[Mid],GEOByClient[GEOID])</f>
        <v>GEO1002</v>
      </c>
      <c r="F807" s="2" t="str">
        <f>INDEX(GEOByClient[GEOID],MATCH(VolumeByClient[[#This Row],[CLID]],GEOByClient[Right],0))</f>
        <v>GEO1002</v>
      </c>
      <c r="G807" s="2" t="str">
        <f>VLOOKUP(VolumeByClient[[#This Row],[Index Match Region ID]],GEONames[GEOID]:GEONames[GEONAME],2,FALSE)</f>
        <v>APAC</v>
      </c>
      <c r="H807" s="2" t="str">
        <f>"Q"&amp;ROUNDUP(MONTH(VolumeByClient[[#This Row],[Date]])/3,0)&amp;" "&amp;YEAR(VolumeByClient[[#This Row],[Date]])</f>
        <v>Q1 2020</v>
      </c>
      <c r="I807" s="2" t="str">
        <f>VLOOKUP(VolumeByClient[[#This Row],[Date]],QuarterDates[],3,TRUE)</f>
        <v>Q1 2020</v>
      </c>
      <c r="J807" s="2" t="str">
        <f>VLOOKUP(VolumeByClient[[#This Row],[Date]],QuarterDates[],6,TRUE)</f>
        <v>2020 Q1</v>
      </c>
      <c r="K807" s="2" t="str">
        <f>_xlfn.XLOOKUP(VolumeByClient[[#This Row],[Year and Quarter]],QuarterDates[Year/Quarter],QuarterDates[Quarter2])</f>
        <v>Q1</v>
      </c>
      <c r="L807" s="2">
        <f>_xlfn.XLOOKUP(VolumeByClient[[#This Row],[Year and Quarter]],QuarterDates[Year/Quarter],QuarterDates[Year])</f>
        <v>2020</v>
      </c>
    </row>
    <row r="808" spans="1:12" x14ac:dyDescent="0.15">
      <c r="A808" s="3" t="s">
        <v>29</v>
      </c>
      <c r="B808" s="3">
        <v>43951</v>
      </c>
      <c r="C808" s="5">
        <v>1214</v>
      </c>
      <c r="D808" s="2">
        <f t="shared" si="12"/>
        <v>7</v>
      </c>
      <c r="E808" s="2" t="str">
        <f>_xlfn.XLOOKUP(VolumeByClient[[#This Row],[CLID]],GEOByClient[Mid],GEOByClient[GEOID])</f>
        <v>GEO1002</v>
      </c>
      <c r="F808" s="2" t="str">
        <f>INDEX(GEOByClient[GEOID],MATCH(VolumeByClient[[#This Row],[CLID]],GEOByClient[Right],0))</f>
        <v>GEO1002</v>
      </c>
      <c r="G808" s="2" t="str">
        <f>VLOOKUP(VolumeByClient[[#This Row],[Index Match Region ID]],GEONames[GEOID]:GEONames[GEONAME],2,FALSE)</f>
        <v>APAC</v>
      </c>
      <c r="H808" s="2" t="str">
        <f>"Q"&amp;ROUNDUP(MONTH(VolumeByClient[[#This Row],[Date]])/3,0)&amp;" "&amp;YEAR(VolumeByClient[[#This Row],[Date]])</f>
        <v>Q2 2020</v>
      </c>
      <c r="I808" s="2" t="str">
        <f>VLOOKUP(VolumeByClient[[#This Row],[Date]],QuarterDates[],3,TRUE)</f>
        <v>Q2 2020</v>
      </c>
      <c r="J808" s="2" t="str">
        <f>VLOOKUP(VolumeByClient[[#This Row],[Date]],QuarterDates[],6,TRUE)</f>
        <v>2020 Q2</v>
      </c>
      <c r="K808" s="2" t="str">
        <f>_xlfn.XLOOKUP(VolumeByClient[[#This Row],[Year and Quarter]],QuarterDates[Year/Quarter],QuarterDates[Quarter2])</f>
        <v>Q2</v>
      </c>
      <c r="L808" s="2">
        <f>_xlfn.XLOOKUP(VolumeByClient[[#This Row],[Year and Quarter]],QuarterDates[Year/Quarter],QuarterDates[Year])</f>
        <v>2020</v>
      </c>
    </row>
    <row r="809" spans="1:12" x14ac:dyDescent="0.15">
      <c r="A809" s="3" t="s">
        <v>29</v>
      </c>
      <c r="B809" s="3">
        <v>43982</v>
      </c>
      <c r="C809" s="5">
        <v>1219</v>
      </c>
      <c r="D809" s="2">
        <f t="shared" si="12"/>
        <v>7</v>
      </c>
      <c r="E809" s="2" t="str">
        <f>_xlfn.XLOOKUP(VolumeByClient[[#This Row],[CLID]],GEOByClient[Mid],GEOByClient[GEOID])</f>
        <v>GEO1002</v>
      </c>
      <c r="F809" s="2" t="str">
        <f>INDEX(GEOByClient[GEOID],MATCH(VolumeByClient[[#This Row],[CLID]],GEOByClient[Right],0))</f>
        <v>GEO1002</v>
      </c>
      <c r="G809" s="2" t="str">
        <f>VLOOKUP(VolumeByClient[[#This Row],[Index Match Region ID]],GEONames[GEOID]:GEONames[GEONAME],2,FALSE)</f>
        <v>APAC</v>
      </c>
      <c r="H809" s="2" t="str">
        <f>"Q"&amp;ROUNDUP(MONTH(VolumeByClient[[#This Row],[Date]])/3,0)&amp;" "&amp;YEAR(VolumeByClient[[#This Row],[Date]])</f>
        <v>Q2 2020</v>
      </c>
      <c r="I809" s="2" t="str">
        <f>VLOOKUP(VolumeByClient[[#This Row],[Date]],QuarterDates[],3,TRUE)</f>
        <v>Q2 2020</v>
      </c>
      <c r="J809" s="2" t="str">
        <f>VLOOKUP(VolumeByClient[[#This Row],[Date]],QuarterDates[],6,TRUE)</f>
        <v>2020 Q2</v>
      </c>
      <c r="K809" s="2" t="str">
        <f>_xlfn.XLOOKUP(VolumeByClient[[#This Row],[Year and Quarter]],QuarterDates[Year/Quarter],QuarterDates[Quarter2])</f>
        <v>Q2</v>
      </c>
      <c r="L809" s="2">
        <f>_xlfn.XLOOKUP(VolumeByClient[[#This Row],[Year and Quarter]],QuarterDates[Year/Quarter],QuarterDates[Year])</f>
        <v>2020</v>
      </c>
    </row>
    <row r="810" spans="1:12" x14ac:dyDescent="0.15">
      <c r="A810" s="3" t="s">
        <v>29</v>
      </c>
      <c r="B810" s="3">
        <v>44012</v>
      </c>
      <c r="C810" s="5">
        <v>795</v>
      </c>
      <c r="D810" s="2">
        <f t="shared" si="12"/>
        <v>7</v>
      </c>
      <c r="E810" s="2" t="str">
        <f>_xlfn.XLOOKUP(VolumeByClient[[#This Row],[CLID]],GEOByClient[Mid],GEOByClient[GEOID])</f>
        <v>GEO1002</v>
      </c>
      <c r="F810" s="2" t="str">
        <f>INDEX(GEOByClient[GEOID],MATCH(VolumeByClient[[#This Row],[CLID]],GEOByClient[Right],0))</f>
        <v>GEO1002</v>
      </c>
      <c r="G810" s="2" t="str">
        <f>VLOOKUP(VolumeByClient[[#This Row],[Index Match Region ID]],GEONames[GEOID]:GEONames[GEONAME],2,FALSE)</f>
        <v>APAC</v>
      </c>
      <c r="H810" s="2" t="str">
        <f>"Q"&amp;ROUNDUP(MONTH(VolumeByClient[[#This Row],[Date]])/3,0)&amp;" "&amp;YEAR(VolumeByClient[[#This Row],[Date]])</f>
        <v>Q2 2020</v>
      </c>
      <c r="I810" s="2" t="str">
        <f>VLOOKUP(VolumeByClient[[#This Row],[Date]],QuarterDates[],3,TRUE)</f>
        <v>Q2 2020</v>
      </c>
      <c r="J810" s="2" t="str">
        <f>VLOOKUP(VolumeByClient[[#This Row],[Date]],QuarterDates[],6,TRUE)</f>
        <v>2020 Q2</v>
      </c>
      <c r="K810" s="2" t="str">
        <f>_xlfn.XLOOKUP(VolumeByClient[[#This Row],[Year and Quarter]],QuarterDates[Year/Quarter],QuarterDates[Quarter2])</f>
        <v>Q2</v>
      </c>
      <c r="L810" s="2">
        <f>_xlfn.XLOOKUP(VolumeByClient[[#This Row],[Year and Quarter]],QuarterDates[Year/Quarter],QuarterDates[Year])</f>
        <v>2020</v>
      </c>
    </row>
    <row r="811" spans="1:12" x14ac:dyDescent="0.15">
      <c r="A811" s="3" t="s">
        <v>29</v>
      </c>
      <c r="B811" s="3">
        <v>44043</v>
      </c>
      <c r="C811" s="5">
        <v>794</v>
      </c>
      <c r="D811" s="2">
        <f t="shared" si="12"/>
        <v>7</v>
      </c>
      <c r="E811" s="2" t="str">
        <f>_xlfn.XLOOKUP(VolumeByClient[[#This Row],[CLID]],GEOByClient[Mid],GEOByClient[GEOID])</f>
        <v>GEO1002</v>
      </c>
      <c r="F811" s="2" t="str">
        <f>INDEX(GEOByClient[GEOID],MATCH(VolumeByClient[[#This Row],[CLID]],GEOByClient[Right],0))</f>
        <v>GEO1002</v>
      </c>
      <c r="G811" s="2" t="str">
        <f>VLOOKUP(VolumeByClient[[#This Row],[Index Match Region ID]],GEONames[GEOID]:GEONames[GEONAME],2,FALSE)</f>
        <v>APAC</v>
      </c>
      <c r="H811" s="2" t="str">
        <f>"Q"&amp;ROUNDUP(MONTH(VolumeByClient[[#This Row],[Date]])/3,0)&amp;" "&amp;YEAR(VolumeByClient[[#This Row],[Date]])</f>
        <v>Q3 2020</v>
      </c>
      <c r="I811" s="2" t="str">
        <f>VLOOKUP(VolumeByClient[[#This Row],[Date]],QuarterDates[],3,TRUE)</f>
        <v>Q3 2020</v>
      </c>
      <c r="J811" s="2" t="str">
        <f>VLOOKUP(VolumeByClient[[#This Row],[Date]],QuarterDates[],6,TRUE)</f>
        <v>2020 Q3</v>
      </c>
      <c r="K811" s="2" t="str">
        <f>_xlfn.XLOOKUP(VolumeByClient[[#This Row],[Year and Quarter]],QuarterDates[Year/Quarter],QuarterDates[Quarter2])</f>
        <v>Q3</v>
      </c>
      <c r="L811" s="2">
        <f>_xlfn.XLOOKUP(VolumeByClient[[#This Row],[Year and Quarter]],QuarterDates[Year/Quarter],QuarterDates[Year])</f>
        <v>2020</v>
      </c>
    </row>
    <row r="812" spans="1:12" x14ac:dyDescent="0.15">
      <c r="A812" s="3" t="s">
        <v>29</v>
      </c>
      <c r="B812" s="3">
        <v>44074</v>
      </c>
      <c r="C812" s="5">
        <v>581</v>
      </c>
      <c r="D812" s="2">
        <f t="shared" si="12"/>
        <v>7</v>
      </c>
      <c r="E812" s="2" t="str">
        <f>_xlfn.XLOOKUP(VolumeByClient[[#This Row],[CLID]],GEOByClient[Mid],GEOByClient[GEOID])</f>
        <v>GEO1002</v>
      </c>
      <c r="F812" s="2" t="str">
        <f>INDEX(GEOByClient[GEOID],MATCH(VolumeByClient[[#This Row],[CLID]],GEOByClient[Right],0))</f>
        <v>GEO1002</v>
      </c>
      <c r="G812" s="2" t="str">
        <f>VLOOKUP(VolumeByClient[[#This Row],[Index Match Region ID]],GEONames[GEOID]:GEONames[GEONAME],2,FALSE)</f>
        <v>APAC</v>
      </c>
      <c r="H812" s="2" t="str">
        <f>"Q"&amp;ROUNDUP(MONTH(VolumeByClient[[#This Row],[Date]])/3,0)&amp;" "&amp;YEAR(VolumeByClient[[#This Row],[Date]])</f>
        <v>Q3 2020</v>
      </c>
      <c r="I812" s="2" t="str">
        <f>VLOOKUP(VolumeByClient[[#This Row],[Date]],QuarterDates[],3,TRUE)</f>
        <v>Q3 2020</v>
      </c>
      <c r="J812" s="2" t="str">
        <f>VLOOKUP(VolumeByClient[[#This Row],[Date]],QuarterDates[],6,TRUE)</f>
        <v>2020 Q3</v>
      </c>
      <c r="K812" s="2" t="str">
        <f>_xlfn.XLOOKUP(VolumeByClient[[#This Row],[Year and Quarter]],QuarterDates[Year/Quarter],QuarterDates[Quarter2])</f>
        <v>Q3</v>
      </c>
      <c r="L812" s="2">
        <f>_xlfn.XLOOKUP(VolumeByClient[[#This Row],[Year and Quarter]],QuarterDates[Year/Quarter],QuarterDates[Year])</f>
        <v>2020</v>
      </c>
    </row>
    <row r="813" spans="1:12" x14ac:dyDescent="0.15">
      <c r="A813" s="3" t="s">
        <v>29</v>
      </c>
      <c r="B813" s="3">
        <v>44104</v>
      </c>
      <c r="C813" s="5">
        <v>690</v>
      </c>
      <c r="D813" s="2">
        <f t="shared" si="12"/>
        <v>7</v>
      </c>
      <c r="E813" s="2" t="str">
        <f>_xlfn.XLOOKUP(VolumeByClient[[#This Row],[CLID]],GEOByClient[Mid],GEOByClient[GEOID])</f>
        <v>GEO1002</v>
      </c>
      <c r="F813" s="2" t="str">
        <f>INDEX(GEOByClient[GEOID],MATCH(VolumeByClient[[#This Row],[CLID]],GEOByClient[Right],0))</f>
        <v>GEO1002</v>
      </c>
      <c r="G813" s="2" t="str">
        <f>VLOOKUP(VolumeByClient[[#This Row],[Index Match Region ID]],GEONames[GEOID]:GEONames[GEONAME],2,FALSE)</f>
        <v>APAC</v>
      </c>
      <c r="H813" s="2" t="str">
        <f>"Q"&amp;ROUNDUP(MONTH(VolumeByClient[[#This Row],[Date]])/3,0)&amp;" "&amp;YEAR(VolumeByClient[[#This Row],[Date]])</f>
        <v>Q3 2020</v>
      </c>
      <c r="I813" s="2" t="str">
        <f>VLOOKUP(VolumeByClient[[#This Row],[Date]],QuarterDates[],3,TRUE)</f>
        <v>Q3 2020</v>
      </c>
      <c r="J813" s="2" t="str">
        <f>VLOOKUP(VolumeByClient[[#This Row],[Date]],QuarterDates[],6,TRUE)</f>
        <v>2020 Q3</v>
      </c>
      <c r="K813" s="2" t="str">
        <f>_xlfn.XLOOKUP(VolumeByClient[[#This Row],[Year and Quarter]],QuarterDates[Year/Quarter],QuarterDates[Quarter2])</f>
        <v>Q3</v>
      </c>
      <c r="L813" s="2">
        <f>_xlfn.XLOOKUP(VolumeByClient[[#This Row],[Year and Quarter]],QuarterDates[Year/Quarter],QuarterDates[Year])</f>
        <v>2020</v>
      </c>
    </row>
    <row r="814" spans="1:12" x14ac:dyDescent="0.15">
      <c r="A814" s="3" t="s">
        <v>29</v>
      </c>
      <c r="B814" s="3">
        <v>44135</v>
      </c>
      <c r="C814" s="5">
        <v>690</v>
      </c>
      <c r="D814" s="2">
        <f t="shared" si="12"/>
        <v>7</v>
      </c>
      <c r="E814" s="2" t="str">
        <f>_xlfn.XLOOKUP(VolumeByClient[[#This Row],[CLID]],GEOByClient[Mid],GEOByClient[GEOID])</f>
        <v>GEO1002</v>
      </c>
      <c r="F814" s="2" t="str">
        <f>INDEX(GEOByClient[GEOID],MATCH(VolumeByClient[[#This Row],[CLID]],GEOByClient[Right],0))</f>
        <v>GEO1002</v>
      </c>
      <c r="G814" s="2" t="str">
        <f>VLOOKUP(VolumeByClient[[#This Row],[Index Match Region ID]],GEONames[GEOID]:GEONames[GEONAME],2,FALSE)</f>
        <v>APAC</v>
      </c>
      <c r="H814" s="2" t="str">
        <f>"Q"&amp;ROUNDUP(MONTH(VolumeByClient[[#This Row],[Date]])/3,0)&amp;" "&amp;YEAR(VolumeByClient[[#This Row],[Date]])</f>
        <v>Q4 2020</v>
      </c>
      <c r="I814" s="2" t="str">
        <f>VLOOKUP(VolumeByClient[[#This Row],[Date]],QuarterDates[],3,TRUE)</f>
        <v>Q4 2020</v>
      </c>
      <c r="J814" s="2" t="str">
        <f>VLOOKUP(VolumeByClient[[#This Row],[Date]],QuarterDates[],6,TRUE)</f>
        <v>2020 Q4</v>
      </c>
      <c r="K814" s="2" t="str">
        <f>_xlfn.XLOOKUP(VolumeByClient[[#This Row],[Year and Quarter]],QuarterDates[Year/Quarter],QuarterDates[Quarter2])</f>
        <v>Q4</v>
      </c>
      <c r="L814" s="2">
        <f>_xlfn.XLOOKUP(VolumeByClient[[#This Row],[Year and Quarter]],QuarterDates[Year/Quarter],QuarterDates[Year])</f>
        <v>2020</v>
      </c>
    </row>
    <row r="815" spans="1:12" x14ac:dyDescent="0.15">
      <c r="A815" s="3" t="s">
        <v>29</v>
      </c>
      <c r="B815" s="3">
        <v>44165</v>
      </c>
      <c r="C815" s="5">
        <v>899</v>
      </c>
      <c r="D815" s="2">
        <f t="shared" si="12"/>
        <v>7</v>
      </c>
      <c r="E815" s="2" t="str">
        <f>_xlfn.XLOOKUP(VolumeByClient[[#This Row],[CLID]],GEOByClient[Mid],GEOByClient[GEOID])</f>
        <v>GEO1002</v>
      </c>
      <c r="F815" s="2" t="str">
        <f>INDEX(GEOByClient[GEOID],MATCH(VolumeByClient[[#This Row],[CLID]],GEOByClient[Right],0))</f>
        <v>GEO1002</v>
      </c>
      <c r="G815" s="2" t="str">
        <f>VLOOKUP(VolumeByClient[[#This Row],[Index Match Region ID]],GEONames[GEOID]:GEONames[GEONAME],2,FALSE)</f>
        <v>APAC</v>
      </c>
      <c r="H815" s="2" t="str">
        <f>"Q"&amp;ROUNDUP(MONTH(VolumeByClient[[#This Row],[Date]])/3,0)&amp;" "&amp;YEAR(VolumeByClient[[#This Row],[Date]])</f>
        <v>Q4 2020</v>
      </c>
      <c r="I815" s="2" t="str">
        <f>VLOOKUP(VolumeByClient[[#This Row],[Date]],QuarterDates[],3,TRUE)</f>
        <v>Q4 2020</v>
      </c>
      <c r="J815" s="2" t="str">
        <f>VLOOKUP(VolumeByClient[[#This Row],[Date]],QuarterDates[],6,TRUE)</f>
        <v>2020 Q4</v>
      </c>
      <c r="K815" s="2" t="str">
        <f>_xlfn.XLOOKUP(VolumeByClient[[#This Row],[Year and Quarter]],QuarterDates[Year/Quarter],QuarterDates[Quarter2])</f>
        <v>Q4</v>
      </c>
      <c r="L815" s="2">
        <f>_xlfn.XLOOKUP(VolumeByClient[[#This Row],[Year and Quarter]],QuarterDates[Year/Quarter],QuarterDates[Year])</f>
        <v>2020</v>
      </c>
    </row>
    <row r="816" spans="1:12" x14ac:dyDescent="0.15">
      <c r="A816" s="3" t="s">
        <v>29</v>
      </c>
      <c r="B816" s="3">
        <v>44196</v>
      </c>
      <c r="C816" s="5">
        <v>793</v>
      </c>
      <c r="D816" s="2">
        <f t="shared" si="12"/>
        <v>7</v>
      </c>
      <c r="E816" s="2" t="str">
        <f>_xlfn.XLOOKUP(VolumeByClient[[#This Row],[CLID]],GEOByClient[Mid],GEOByClient[GEOID])</f>
        <v>GEO1002</v>
      </c>
      <c r="F816" s="2" t="str">
        <f>INDEX(GEOByClient[GEOID],MATCH(VolumeByClient[[#This Row],[CLID]],GEOByClient[Right],0))</f>
        <v>GEO1002</v>
      </c>
      <c r="G816" s="2" t="str">
        <f>VLOOKUP(VolumeByClient[[#This Row],[Index Match Region ID]],GEONames[GEOID]:GEONames[GEONAME],2,FALSE)</f>
        <v>APAC</v>
      </c>
      <c r="H816" s="2" t="str">
        <f>"Q"&amp;ROUNDUP(MONTH(VolumeByClient[[#This Row],[Date]])/3,0)&amp;" "&amp;YEAR(VolumeByClient[[#This Row],[Date]])</f>
        <v>Q4 2020</v>
      </c>
      <c r="I816" s="2" t="str">
        <f>VLOOKUP(VolumeByClient[[#This Row],[Date]],QuarterDates[],3,TRUE)</f>
        <v>Q4 2020</v>
      </c>
      <c r="J816" s="2" t="str">
        <f>VLOOKUP(VolumeByClient[[#This Row],[Date]],QuarterDates[],6,TRUE)</f>
        <v>2020 Q4</v>
      </c>
      <c r="K816" s="2" t="str">
        <f>_xlfn.XLOOKUP(VolumeByClient[[#This Row],[Year and Quarter]],QuarterDates[Year/Quarter],QuarterDates[Quarter2])</f>
        <v>Q4</v>
      </c>
      <c r="L816" s="2">
        <f>_xlfn.XLOOKUP(VolumeByClient[[#This Row],[Year and Quarter]],QuarterDates[Year/Quarter],QuarterDates[Year])</f>
        <v>2020</v>
      </c>
    </row>
    <row r="817" spans="1:12" x14ac:dyDescent="0.15">
      <c r="A817" s="3" t="s">
        <v>29</v>
      </c>
      <c r="B817" s="3">
        <v>44377</v>
      </c>
      <c r="C817" s="5">
        <v>820</v>
      </c>
      <c r="D817" s="2">
        <f t="shared" si="12"/>
        <v>7</v>
      </c>
      <c r="E817" s="2" t="str">
        <f>_xlfn.XLOOKUP(VolumeByClient[[#This Row],[CLID]],GEOByClient[Mid],GEOByClient[GEOID])</f>
        <v>GEO1002</v>
      </c>
      <c r="F817" s="2" t="str">
        <f>INDEX(GEOByClient[GEOID],MATCH(VolumeByClient[[#This Row],[CLID]],GEOByClient[Right],0))</f>
        <v>GEO1002</v>
      </c>
      <c r="G817" s="2" t="str">
        <f>VLOOKUP(VolumeByClient[[#This Row],[Index Match Region ID]],GEONames[GEOID]:GEONames[GEONAME],2,FALSE)</f>
        <v>APAC</v>
      </c>
      <c r="H817" s="2" t="str">
        <f>"Q"&amp;ROUNDUP(MONTH(VolumeByClient[[#This Row],[Date]])/3,0)&amp;" "&amp;YEAR(VolumeByClient[[#This Row],[Date]])</f>
        <v>Q2 2021</v>
      </c>
      <c r="I817" s="2" t="str">
        <f>VLOOKUP(VolumeByClient[[#This Row],[Date]],QuarterDates[],3,TRUE)</f>
        <v>Q2 2021</v>
      </c>
      <c r="J817" s="2" t="str">
        <f>VLOOKUP(VolumeByClient[[#This Row],[Date]],QuarterDates[],6,TRUE)</f>
        <v>2021 Q2</v>
      </c>
      <c r="K817" s="2" t="str">
        <f>_xlfn.XLOOKUP(VolumeByClient[[#This Row],[Year and Quarter]],QuarterDates[Year/Quarter],QuarterDates[Quarter2])</f>
        <v>Q2</v>
      </c>
      <c r="L817" s="2">
        <f>_xlfn.XLOOKUP(VolumeByClient[[#This Row],[Year and Quarter]],QuarterDates[Year/Quarter],QuarterDates[Year])</f>
        <v>2021</v>
      </c>
    </row>
    <row r="818" spans="1:12" x14ac:dyDescent="0.15">
      <c r="A818" s="3" t="s">
        <v>29</v>
      </c>
      <c r="B818" s="3">
        <v>44347</v>
      </c>
      <c r="C818" s="5">
        <v>1231</v>
      </c>
      <c r="D818" s="2">
        <f t="shared" si="12"/>
        <v>7</v>
      </c>
      <c r="E818" s="2" t="str">
        <f>_xlfn.XLOOKUP(VolumeByClient[[#This Row],[CLID]],GEOByClient[Mid],GEOByClient[GEOID])</f>
        <v>GEO1002</v>
      </c>
      <c r="F818" s="2" t="str">
        <f>INDEX(GEOByClient[GEOID],MATCH(VolumeByClient[[#This Row],[CLID]],GEOByClient[Right],0))</f>
        <v>GEO1002</v>
      </c>
      <c r="G818" s="2" t="str">
        <f>VLOOKUP(VolumeByClient[[#This Row],[Index Match Region ID]],GEONames[GEOID]:GEONames[GEONAME],2,FALSE)</f>
        <v>APAC</v>
      </c>
      <c r="H818" s="2" t="str">
        <f>"Q"&amp;ROUNDUP(MONTH(VolumeByClient[[#This Row],[Date]])/3,0)&amp;" "&amp;YEAR(VolumeByClient[[#This Row],[Date]])</f>
        <v>Q2 2021</v>
      </c>
      <c r="I818" s="2" t="str">
        <f>VLOOKUP(VolumeByClient[[#This Row],[Date]],QuarterDates[],3,TRUE)</f>
        <v>Q2 2021</v>
      </c>
      <c r="J818" s="2" t="str">
        <f>VLOOKUP(VolumeByClient[[#This Row],[Date]],QuarterDates[],6,TRUE)</f>
        <v>2021 Q2</v>
      </c>
      <c r="K818" s="2" t="str">
        <f>_xlfn.XLOOKUP(VolumeByClient[[#This Row],[Year and Quarter]],QuarterDates[Year/Quarter],QuarterDates[Quarter2])</f>
        <v>Q2</v>
      </c>
      <c r="L818" s="2">
        <f>_xlfn.XLOOKUP(VolumeByClient[[#This Row],[Year and Quarter]],QuarterDates[Year/Quarter],QuarterDates[Year])</f>
        <v>2021</v>
      </c>
    </row>
    <row r="819" spans="1:12" x14ac:dyDescent="0.15">
      <c r="A819" s="3" t="s">
        <v>29</v>
      </c>
      <c r="B819" s="3">
        <v>44316</v>
      </c>
      <c r="C819" s="5">
        <v>1204</v>
      </c>
      <c r="D819" s="2">
        <f t="shared" si="12"/>
        <v>7</v>
      </c>
      <c r="E819" s="2" t="str">
        <f>_xlfn.XLOOKUP(VolumeByClient[[#This Row],[CLID]],GEOByClient[Mid],GEOByClient[GEOID])</f>
        <v>GEO1002</v>
      </c>
      <c r="F819" s="2" t="str">
        <f>INDEX(GEOByClient[GEOID],MATCH(VolumeByClient[[#This Row],[CLID]],GEOByClient[Right],0))</f>
        <v>GEO1002</v>
      </c>
      <c r="G819" s="2" t="str">
        <f>VLOOKUP(VolumeByClient[[#This Row],[Index Match Region ID]],GEONames[GEOID]:GEONames[GEONAME],2,FALSE)</f>
        <v>APAC</v>
      </c>
      <c r="H819" s="2" t="str">
        <f>"Q"&amp;ROUNDUP(MONTH(VolumeByClient[[#This Row],[Date]])/3,0)&amp;" "&amp;YEAR(VolumeByClient[[#This Row],[Date]])</f>
        <v>Q2 2021</v>
      </c>
      <c r="I819" s="2" t="str">
        <f>VLOOKUP(VolumeByClient[[#This Row],[Date]],QuarterDates[],3,TRUE)</f>
        <v>Q2 2021</v>
      </c>
      <c r="J819" s="2" t="str">
        <f>VLOOKUP(VolumeByClient[[#This Row],[Date]],QuarterDates[],6,TRUE)</f>
        <v>2021 Q2</v>
      </c>
      <c r="K819" s="2" t="str">
        <f>_xlfn.XLOOKUP(VolumeByClient[[#This Row],[Year and Quarter]],QuarterDates[Year/Quarter],QuarterDates[Quarter2])</f>
        <v>Q2</v>
      </c>
      <c r="L819" s="2">
        <f>_xlfn.XLOOKUP(VolumeByClient[[#This Row],[Year and Quarter]],QuarterDates[Year/Quarter],QuarterDates[Year])</f>
        <v>2021</v>
      </c>
    </row>
    <row r="820" spans="1:12" x14ac:dyDescent="0.15">
      <c r="A820" s="3" t="s">
        <v>29</v>
      </c>
      <c r="B820" s="3">
        <v>44286</v>
      </c>
      <c r="C820" s="5">
        <v>1120</v>
      </c>
      <c r="D820" s="2">
        <f t="shared" si="12"/>
        <v>7</v>
      </c>
      <c r="E820" s="2" t="str">
        <f>_xlfn.XLOOKUP(VolumeByClient[[#This Row],[CLID]],GEOByClient[Mid],GEOByClient[GEOID])</f>
        <v>GEO1002</v>
      </c>
      <c r="F820" s="2" t="str">
        <f>INDEX(GEOByClient[GEOID],MATCH(VolumeByClient[[#This Row],[CLID]],GEOByClient[Right],0))</f>
        <v>GEO1002</v>
      </c>
      <c r="G820" s="2" t="str">
        <f>VLOOKUP(VolumeByClient[[#This Row],[Index Match Region ID]],GEONames[GEOID]:GEONames[GEONAME],2,FALSE)</f>
        <v>APAC</v>
      </c>
      <c r="H820" s="2" t="str">
        <f>"Q"&amp;ROUNDUP(MONTH(VolumeByClient[[#This Row],[Date]])/3,0)&amp;" "&amp;YEAR(VolumeByClient[[#This Row],[Date]])</f>
        <v>Q1 2021</v>
      </c>
      <c r="I820" s="2" t="str">
        <f>VLOOKUP(VolumeByClient[[#This Row],[Date]],QuarterDates[],3,TRUE)</f>
        <v>Q1 2021</v>
      </c>
      <c r="J820" s="2" t="str">
        <f>VLOOKUP(VolumeByClient[[#This Row],[Date]],QuarterDates[],6,TRUE)</f>
        <v>2021 Q1</v>
      </c>
      <c r="K820" s="2" t="str">
        <f>_xlfn.XLOOKUP(VolumeByClient[[#This Row],[Year and Quarter]],QuarterDates[Year/Quarter],QuarterDates[Quarter2])</f>
        <v>Q1</v>
      </c>
      <c r="L820" s="2">
        <f>_xlfn.XLOOKUP(VolumeByClient[[#This Row],[Year and Quarter]],QuarterDates[Year/Quarter],QuarterDates[Year])</f>
        <v>2021</v>
      </c>
    </row>
    <row r="821" spans="1:12" x14ac:dyDescent="0.15">
      <c r="A821" s="3" t="s">
        <v>29</v>
      </c>
      <c r="B821" s="3">
        <v>44255</v>
      </c>
      <c r="C821" s="5">
        <v>945</v>
      </c>
      <c r="D821" s="2">
        <f t="shared" si="12"/>
        <v>7</v>
      </c>
      <c r="E821" s="2" t="str">
        <f>_xlfn.XLOOKUP(VolumeByClient[[#This Row],[CLID]],GEOByClient[Mid],GEOByClient[GEOID])</f>
        <v>GEO1002</v>
      </c>
      <c r="F821" s="2" t="str">
        <f>INDEX(GEOByClient[GEOID],MATCH(VolumeByClient[[#This Row],[CLID]],GEOByClient[Right],0))</f>
        <v>GEO1002</v>
      </c>
      <c r="G821" s="2" t="str">
        <f>VLOOKUP(VolumeByClient[[#This Row],[Index Match Region ID]],GEONames[GEOID]:GEONames[GEONAME],2,FALSE)</f>
        <v>APAC</v>
      </c>
      <c r="H821" s="2" t="str">
        <f>"Q"&amp;ROUNDUP(MONTH(VolumeByClient[[#This Row],[Date]])/3,0)&amp;" "&amp;YEAR(VolumeByClient[[#This Row],[Date]])</f>
        <v>Q1 2021</v>
      </c>
      <c r="I821" s="2" t="str">
        <f>VLOOKUP(VolumeByClient[[#This Row],[Date]],QuarterDates[],3,TRUE)</f>
        <v>Q1 2021</v>
      </c>
      <c r="J821" s="2" t="str">
        <f>VLOOKUP(VolumeByClient[[#This Row],[Date]],QuarterDates[],6,TRUE)</f>
        <v>2021 Q1</v>
      </c>
      <c r="K821" s="2" t="str">
        <f>_xlfn.XLOOKUP(VolumeByClient[[#This Row],[Year and Quarter]],QuarterDates[Year/Quarter],QuarterDates[Quarter2])</f>
        <v>Q1</v>
      </c>
      <c r="L821" s="2">
        <f>_xlfn.XLOOKUP(VolumeByClient[[#This Row],[Year and Quarter]],QuarterDates[Year/Quarter],QuarterDates[Year])</f>
        <v>2021</v>
      </c>
    </row>
    <row r="822" spans="1:12" x14ac:dyDescent="0.15">
      <c r="A822" s="3" t="s">
        <v>29</v>
      </c>
      <c r="B822" s="3">
        <v>44227</v>
      </c>
      <c r="C822" s="5">
        <v>936</v>
      </c>
      <c r="D822" s="2">
        <f t="shared" si="12"/>
        <v>7</v>
      </c>
      <c r="E822" s="2" t="str">
        <f>_xlfn.XLOOKUP(VolumeByClient[[#This Row],[CLID]],GEOByClient[Mid],GEOByClient[GEOID])</f>
        <v>GEO1002</v>
      </c>
      <c r="F822" s="2" t="str">
        <f>INDEX(GEOByClient[GEOID],MATCH(VolumeByClient[[#This Row],[CLID]],GEOByClient[Right],0))</f>
        <v>GEO1002</v>
      </c>
      <c r="G822" s="2" t="str">
        <f>VLOOKUP(VolumeByClient[[#This Row],[Index Match Region ID]],GEONames[GEOID]:GEONames[GEONAME],2,FALSE)</f>
        <v>APAC</v>
      </c>
      <c r="H822" s="2" t="str">
        <f>"Q"&amp;ROUNDUP(MONTH(VolumeByClient[[#This Row],[Date]])/3,0)&amp;" "&amp;YEAR(VolumeByClient[[#This Row],[Date]])</f>
        <v>Q1 2021</v>
      </c>
      <c r="I822" s="2" t="str">
        <f>VLOOKUP(VolumeByClient[[#This Row],[Date]],QuarterDates[],3,TRUE)</f>
        <v>Q1 2021</v>
      </c>
      <c r="J822" s="2" t="str">
        <f>VLOOKUP(VolumeByClient[[#This Row],[Date]],QuarterDates[],6,TRUE)</f>
        <v>2021 Q1</v>
      </c>
      <c r="K822" s="2" t="str">
        <f>_xlfn.XLOOKUP(VolumeByClient[[#This Row],[Year and Quarter]],QuarterDates[Year/Quarter],QuarterDates[Quarter2])</f>
        <v>Q1</v>
      </c>
      <c r="L822" s="2">
        <f>_xlfn.XLOOKUP(VolumeByClient[[#This Row],[Year and Quarter]],QuarterDates[Year/Quarter],QuarterDates[Year])</f>
        <v>2021</v>
      </c>
    </row>
    <row r="823" spans="1:12" x14ac:dyDescent="0.15">
      <c r="A823" s="3" t="s">
        <v>39</v>
      </c>
      <c r="B823" s="3">
        <v>43861</v>
      </c>
      <c r="C823" s="5">
        <v>1244</v>
      </c>
      <c r="D823" s="2">
        <f t="shared" si="12"/>
        <v>7</v>
      </c>
      <c r="E823" s="2" t="str">
        <f>_xlfn.XLOOKUP(VolumeByClient[[#This Row],[CLID]],GEOByClient[Mid],GEOByClient[GEOID])</f>
        <v>GEO1002</v>
      </c>
      <c r="F823" s="2" t="str">
        <f>INDEX(GEOByClient[GEOID],MATCH(VolumeByClient[[#This Row],[CLID]],GEOByClient[Right],0))</f>
        <v>GEO1002</v>
      </c>
      <c r="G823" s="2" t="str">
        <f>VLOOKUP(VolumeByClient[[#This Row],[Index Match Region ID]],GEONames[GEOID]:GEONames[GEONAME],2,FALSE)</f>
        <v>APAC</v>
      </c>
      <c r="H823" s="2" t="str">
        <f>"Q"&amp;ROUNDUP(MONTH(VolumeByClient[[#This Row],[Date]])/3,0)&amp;" "&amp;YEAR(VolumeByClient[[#This Row],[Date]])</f>
        <v>Q1 2020</v>
      </c>
      <c r="I823" s="2" t="str">
        <f>VLOOKUP(VolumeByClient[[#This Row],[Date]],QuarterDates[],3,TRUE)</f>
        <v>Q1 2020</v>
      </c>
      <c r="J823" s="2" t="str">
        <f>VLOOKUP(VolumeByClient[[#This Row],[Date]],QuarterDates[],6,TRUE)</f>
        <v>2020 Q1</v>
      </c>
      <c r="K823" s="2" t="str">
        <f>_xlfn.XLOOKUP(VolumeByClient[[#This Row],[Year and Quarter]],QuarterDates[Year/Quarter],QuarterDates[Quarter2])</f>
        <v>Q1</v>
      </c>
      <c r="L823" s="2">
        <f>_xlfn.XLOOKUP(VolumeByClient[[#This Row],[Year and Quarter]],QuarterDates[Year/Quarter],QuarterDates[Year])</f>
        <v>2020</v>
      </c>
    </row>
    <row r="824" spans="1:12" x14ac:dyDescent="0.15">
      <c r="A824" s="3" t="s">
        <v>39</v>
      </c>
      <c r="B824" s="3">
        <v>43890</v>
      </c>
      <c r="C824" s="5">
        <v>1240</v>
      </c>
      <c r="D824" s="2">
        <f t="shared" si="12"/>
        <v>7</v>
      </c>
      <c r="E824" s="2" t="str">
        <f>_xlfn.XLOOKUP(VolumeByClient[[#This Row],[CLID]],GEOByClient[Mid],GEOByClient[GEOID])</f>
        <v>GEO1002</v>
      </c>
      <c r="F824" s="2" t="str">
        <f>INDEX(GEOByClient[GEOID],MATCH(VolumeByClient[[#This Row],[CLID]],GEOByClient[Right],0))</f>
        <v>GEO1002</v>
      </c>
      <c r="G824" s="2" t="str">
        <f>VLOOKUP(VolumeByClient[[#This Row],[Index Match Region ID]],GEONames[GEOID]:GEONames[GEONAME],2,FALSE)</f>
        <v>APAC</v>
      </c>
      <c r="H824" s="2" t="str">
        <f>"Q"&amp;ROUNDUP(MONTH(VolumeByClient[[#This Row],[Date]])/3,0)&amp;" "&amp;YEAR(VolumeByClient[[#This Row],[Date]])</f>
        <v>Q1 2020</v>
      </c>
      <c r="I824" s="2" t="str">
        <f>VLOOKUP(VolumeByClient[[#This Row],[Date]],QuarterDates[],3,TRUE)</f>
        <v>Q1 2020</v>
      </c>
      <c r="J824" s="2" t="str">
        <f>VLOOKUP(VolumeByClient[[#This Row],[Date]],QuarterDates[],6,TRUE)</f>
        <v>2020 Q1</v>
      </c>
      <c r="K824" s="2" t="str">
        <f>_xlfn.XLOOKUP(VolumeByClient[[#This Row],[Year and Quarter]],QuarterDates[Year/Quarter],QuarterDates[Quarter2])</f>
        <v>Q1</v>
      </c>
      <c r="L824" s="2">
        <f>_xlfn.XLOOKUP(VolumeByClient[[#This Row],[Year and Quarter]],QuarterDates[Year/Quarter],QuarterDates[Year])</f>
        <v>2020</v>
      </c>
    </row>
    <row r="825" spans="1:12" x14ac:dyDescent="0.15">
      <c r="A825" s="3" t="s">
        <v>39</v>
      </c>
      <c r="B825" s="3">
        <v>43921</v>
      </c>
      <c r="C825" s="5">
        <v>1534</v>
      </c>
      <c r="D825" s="2">
        <f t="shared" si="12"/>
        <v>7</v>
      </c>
      <c r="E825" s="2" t="str">
        <f>_xlfn.XLOOKUP(VolumeByClient[[#This Row],[CLID]],GEOByClient[Mid],GEOByClient[GEOID])</f>
        <v>GEO1002</v>
      </c>
      <c r="F825" s="2" t="str">
        <f>INDEX(GEOByClient[GEOID],MATCH(VolumeByClient[[#This Row],[CLID]],GEOByClient[Right],0))</f>
        <v>GEO1002</v>
      </c>
      <c r="G825" s="2" t="str">
        <f>VLOOKUP(VolumeByClient[[#This Row],[Index Match Region ID]],GEONames[GEOID]:GEONames[GEONAME],2,FALSE)</f>
        <v>APAC</v>
      </c>
      <c r="H825" s="2" t="str">
        <f>"Q"&amp;ROUNDUP(MONTH(VolumeByClient[[#This Row],[Date]])/3,0)&amp;" "&amp;YEAR(VolumeByClient[[#This Row],[Date]])</f>
        <v>Q1 2020</v>
      </c>
      <c r="I825" s="2" t="str">
        <f>VLOOKUP(VolumeByClient[[#This Row],[Date]],QuarterDates[],3,TRUE)</f>
        <v>Q1 2020</v>
      </c>
      <c r="J825" s="2" t="str">
        <f>VLOOKUP(VolumeByClient[[#This Row],[Date]],QuarterDates[],6,TRUE)</f>
        <v>2020 Q1</v>
      </c>
      <c r="K825" s="2" t="str">
        <f>_xlfn.XLOOKUP(VolumeByClient[[#This Row],[Year and Quarter]],QuarterDates[Year/Quarter],QuarterDates[Quarter2])</f>
        <v>Q1</v>
      </c>
      <c r="L825" s="2">
        <f>_xlfn.XLOOKUP(VolumeByClient[[#This Row],[Year and Quarter]],QuarterDates[Year/Quarter],QuarterDates[Year])</f>
        <v>2020</v>
      </c>
    </row>
    <row r="826" spans="1:12" x14ac:dyDescent="0.15">
      <c r="A826" s="3" t="s">
        <v>39</v>
      </c>
      <c r="B826" s="3">
        <v>43951</v>
      </c>
      <c r="C826" s="5">
        <v>1675</v>
      </c>
      <c r="D826" s="2">
        <f t="shared" si="12"/>
        <v>7</v>
      </c>
      <c r="E826" s="2" t="str">
        <f>_xlfn.XLOOKUP(VolumeByClient[[#This Row],[CLID]],GEOByClient[Mid],GEOByClient[GEOID])</f>
        <v>GEO1002</v>
      </c>
      <c r="F826" s="2" t="str">
        <f>INDEX(GEOByClient[GEOID],MATCH(VolumeByClient[[#This Row],[CLID]],GEOByClient[Right],0))</f>
        <v>GEO1002</v>
      </c>
      <c r="G826" s="2" t="str">
        <f>VLOOKUP(VolumeByClient[[#This Row],[Index Match Region ID]],GEONames[GEOID]:GEONames[GEONAME],2,FALSE)</f>
        <v>APAC</v>
      </c>
      <c r="H826" s="2" t="str">
        <f>"Q"&amp;ROUNDUP(MONTH(VolumeByClient[[#This Row],[Date]])/3,0)&amp;" "&amp;YEAR(VolumeByClient[[#This Row],[Date]])</f>
        <v>Q2 2020</v>
      </c>
      <c r="I826" s="2" t="str">
        <f>VLOOKUP(VolumeByClient[[#This Row],[Date]],QuarterDates[],3,TRUE)</f>
        <v>Q2 2020</v>
      </c>
      <c r="J826" s="2" t="str">
        <f>VLOOKUP(VolumeByClient[[#This Row],[Date]],QuarterDates[],6,TRUE)</f>
        <v>2020 Q2</v>
      </c>
      <c r="K826" s="2" t="str">
        <f>_xlfn.XLOOKUP(VolumeByClient[[#This Row],[Year and Quarter]],QuarterDates[Year/Quarter],QuarterDates[Quarter2])</f>
        <v>Q2</v>
      </c>
      <c r="L826" s="2">
        <f>_xlfn.XLOOKUP(VolumeByClient[[#This Row],[Year and Quarter]],QuarterDates[Year/Quarter],QuarterDates[Year])</f>
        <v>2020</v>
      </c>
    </row>
    <row r="827" spans="1:12" x14ac:dyDescent="0.15">
      <c r="A827" s="3" t="s">
        <v>39</v>
      </c>
      <c r="B827" s="3">
        <v>43982</v>
      </c>
      <c r="C827" s="5">
        <v>1680</v>
      </c>
      <c r="D827" s="2">
        <f t="shared" si="12"/>
        <v>7</v>
      </c>
      <c r="E827" s="2" t="str">
        <f>_xlfn.XLOOKUP(VolumeByClient[[#This Row],[CLID]],GEOByClient[Mid],GEOByClient[GEOID])</f>
        <v>GEO1002</v>
      </c>
      <c r="F827" s="2" t="str">
        <f>INDEX(GEOByClient[GEOID],MATCH(VolumeByClient[[#This Row],[CLID]],GEOByClient[Right],0))</f>
        <v>GEO1002</v>
      </c>
      <c r="G827" s="2" t="str">
        <f>VLOOKUP(VolumeByClient[[#This Row],[Index Match Region ID]],GEONames[GEOID]:GEONames[GEONAME],2,FALSE)</f>
        <v>APAC</v>
      </c>
      <c r="H827" s="2" t="str">
        <f>"Q"&amp;ROUNDUP(MONTH(VolumeByClient[[#This Row],[Date]])/3,0)&amp;" "&amp;YEAR(VolumeByClient[[#This Row],[Date]])</f>
        <v>Q2 2020</v>
      </c>
      <c r="I827" s="2" t="str">
        <f>VLOOKUP(VolumeByClient[[#This Row],[Date]],QuarterDates[],3,TRUE)</f>
        <v>Q2 2020</v>
      </c>
      <c r="J827" s="2" t="str">
        <f>VLOOKUP(VolumeByClient[[#This Row],[Date]],QuarterDates[],6,TRUE)</f>
        <v>2020 Q2</v>
      </c>
      <c r="K827" s="2" t="str">
        <f>_xlfn.XLOOKUP(VolumeByClient[[#This Row],[Year and Quarter]],QuarterDates[Year/Quarter],QuarterDates[Quarter2])</f>
        <v>Q2</v>
      </c>
      <c r="L827" s="2">
        <f>_xlfn.XLOOKUP(VolumeByClient[[#This Row],[Year and Quarter]],QuarterDates[Year/Quarter],QuarterDates[Year])</f>
        <v>2020</v>
      </c>
    </row>
    <row r="828" spans="1:12" x14ac:dyDescent="0.15">
      <c r="A828" s="3" t="s">
        <v>39</v>
      </c>
      <c r="B828" s="3">
        <v>44012</v>
      </c>
      <c r="C828" s="5">
        <v>1094</v>
      </c>
      <c r="D828" s="2">
        <f t="shared" si="12"/>
        <v>7</v>
      </c>
      <c r="E828" s="2" t="str">
        <f>_xlfn.XLOOKUP(VolumeByClient[[#This Row],[CLID]],GEOByClient[Mid],GEOByClient[GEOID])</f>
        <v>GEO1002</v>
      </c>
      <c r="F828" s="2" t="str">
        <f>INDEX(GEOByClient[GEOID],MATCH(VolumeByClient[[#This Row],[CLID]],GEOByClient[Right],0))</f>
        <v>GEO1002</v>
      </c>
      <c r="G828" s="2" t="str">
        <f>VLOOKUP(VolumeByClient[[#This Row],[Index Match Region ID]],GEONames[GEOID]:GEONames[GEONAME],2,FALSE)</f>
        <v>APAC</v>
      </c>
      <c r="H828" s="2" t="str">
        <f>"Q"&amp;ROUNDUP(MONTH(VolumeByClient[[#This Row],[Date]])/3,0)&amp;" "&amp;YEAR(VolumeByClient[[#This Row],[Date]])</f>
        <v>Q2 2020</v>
      </c>
      <c r="I828" s="2" t="str">
        <f>VLOOKUP(VolumeByClient[[#This Row],[Date]],QuarterDates[],3,TRUE)</f>
        <v>Q2 2020</v>
      </c>
      <c r="J828" s="2" t="str">
        <f>VLOOKUP(VolumeByClient[[#This Row],[Date]],QuarterDates[],6,TRUE)</f>
        <v>2020 Q2</v>
      </c>
      <c r="K828" s="2" t="str">
        <f>_xlfn.XLOOKUP(VolumeByClient[[#This Row],[Year and Quarter]],QuarterDates[Year/Quarter],QuarterDates[Quarter2])</f>
        <v>Q2</v>
      </c>
      <c r="L828" s="2">
        <f>_xlfn.XLOOKUP(VolumeByClient[[#This Row],[Year and Quarter]],QuarterDates[Year/Quarter],QuarterDates[Year])</f>
        <v>2020</v>
      </c>
    </row>
    <row r="829" spans="1:12" x14ac:dyDescent="0.15">
      <c r="A829" s="3" t="s">
        <v>39</v>
      </c>
      <c r="B829" s="3">
        <v>44043</v>
      </c>
      <c r="C829" s="5">
        <v>1095</v>
      </c>
      <c r="D829" s="2">
        <f t="shared" si="12"/>
        <v>7</v>
      </c>
      <c r="E829" s="2" t="str">
        <f>_xlfn.XLOOKUP(VolumeByClient[[#This Row],[CLID]],GEOByClient[Mid],GEOByClient[GEOID])</f>
        <v>GEO1002</v>
      </c>
      <c r="F829" s="2" t="str">
        <f>INDEX(GEOByClient[GEOID],MATCH(VolumeByClient[[#This Row],[CLID]],GEOByClient[Right],0))</f>
        <v>GEO1002</v>
      </c>
      <c r="G829" s="2" t="str">
        <f>VLOOKUP(VolumeByClient[[#This Row],[Index Match Region ID]],GEONames[GEOID]:GEONames[GEONAME],2,FALSE)</f>
        <v>APAC</v>
      </c>
      <c r="H829" s="2" t="str">
        <f>"Q"&amp;ROUNDUP(MONTH(VolumeByClient[[#This Row],[Date]])/3,0)&amp;" "&amp;YEAR(VolumeByClient[[#This Row],[Date]])</f>
        <v>Q3 2020</v>
      </c>
      <c r="I829" s="2" t="str">
        <f>VLOOKUP(VolumeByClient[[#This Row],[Date]],QuarterDates[],3,TRUE)</f>
        <v>Q3 2020</v>
      </c>
      <c r="J829" s="2" t="str">
        <f>VLOOKUP(VolumeByClient[[#This Row],[Date]],QuarterDates[],6,TRUE)</f>
        <v>2020 Q3</v>
      </c>
      <c r="K829" s="2" t="str">
        <f>_xlfn.XLOOKUP(VolumeByClient[[#This Row],[Year and Quarter]],QuarterDates[Year/Quarter],QuarterDates[Quarter2])</f>
        <v>Q3</v>
      </c>
      <c r="L829" s="2">
        <f>_xlfn.XLOOKUP(VolumeByClient[[#This Row],[Year and Quarter]],QuarterDates[Year/Quarter],QuarterDates[Year])</f>
        <v>2020</v>
      </c>
    </row>
    <row r="830" spans="1:12" x14ac:dyDescent="0.15">
      <c r="A830" s="3" t="s">
        <v>39</v>
      </c>
      <c r="B830" s="3">
        <v>44074</v>
      </c>
      <c r="C830" s="5">
        <v>807</v>
      </c>
      <c r="D830" s="2">
        <f t="shared" si="12"/>
        <v>7</v>
      </c>
      <c r="E830" s="2" t="str">
        <f>_xlfn.XLOOKUP(VolumeByClient[[#This Row],[CLID]],GEOByClient[Mid],GEOByClient[GEOID])</f>
        <v>GEO1002</v>
      </c>
      <c r="F830" s="2" t="str">
        <f>INDEX(GEOByClient[GEOID],MATCH(VolumeByClient[[#This Row],[CLID]],GEOByClient[Right],0))</f>
        <v>GEO1002</v>
      </c>
      <c r="G830" s="2" t="str">
        <f>VLOOKUP(VolumeByClient[[#This Row],[Index Match Region ID]],GEONames[GEOID]:GEONames[GEONAME],2,FALSE)</f>
        <v>APAC</v>
      </c>
      <c r="H830" s="2" t="str">
        <f>"Q"&amp;ROUNDUP(MONTH(VolumeByClient[[#This Row],[Date]])/3,0)&amp;" "&amp;YEAR(VolumeByClient[[#This Row],[Date]])</f>
        <v>Q3 2020</v>
      </c>
      <c r="I830" s="2" t="str">
        <f>VLOOKUP(VolumeByClient[[#This Row],[Date]],QuarterDates[],3,TRUE)</f>
        <v>Q3 2020</v>
      </c>
      <c r="J830" s="2" t="str">
        <f>VLOOKUP(VolumeByClient[[#This Row],[Date]],QuarterDates[],6,TRUE)</f>
        <v>2020 Q3</v>
      </c>
      <c r="K830" s="2" t="str">
        <f>_xlfn.XLOOKUP(VolumeByClient[[#This Row],[Year and Quarter]],QuarterDates[Year/Quarter],QuarterDates[Quarter2])</f>
        <v>Q3</v>
      </c>
      <c r="L830" s="2">
        <f>_xlfn.XLOOKUP(VolumeByClient[[#This Row],[Year and Quarter]],QuarterDates[Year/Quarter],QuarterDates[Year])</f>
        <v>2020</v>
      </c>
    </row>
    <row r="831" spans="1:12" x14ac:dyDescent="0.15">
      <c r="A831" s="3" t="s">
        <v>39</v>
      </c>
      <c r="B831" s="3">
        <v>44104</v>
      </c>
      <c r="C831" s="5">
        <v>950</v>
      </c>
      <c r="D831" s="2">
        <f t="shared" si="12"/>
        <v>7</v>
      </c>
      <c r="E831" s="2" t="str">
        <f>_xlfn.XLOOKUP(VolumeByClient[[#This Row],[CLID]],GEOByClient[Mid],GEOByClient[GEOID])</f>
        <v>GEO1002</v>
      </c>
      <c r="F831" s="2" t="str">
        <f>INDEX(GEOByClient[GEOID],MATCH(VolumeByClient[[#This Row],[CLID]],GEOByClient[Right],0))</f>
        <v>GEO1002</v>
      </c>
      <c r="G831" s="2" t="str">
        <f>VLOOKUP(VolumeByClient[[#This Row],[Index Match Region ID]],GEONames[GEOID]:GEONames[GEONAME],2,FALSE)</f>
        <v>APAC</v>
      </c>
      <c r="H831" s="2" t="str">
        <f>"Q"&amp;ROUNDUP(MONTH(VolumeByClient[[#This Row],[Date]])/3,0)&amp;" "&amp;YEAR(VolumeByClient[[#This Row],[Date]])</f>
        <v>Q3 2020</v>
      </c>
      <c r="I831" s="2" t="str">
        <f>VLOOKUP(VolumeByClient[[#This Row],[Date]],QuarterDates[],3,TRUE)</f>
        <v>Q3 2020</v>
      </c>
      <c r="J831" s="2" t="str">
        <f>VLOOKUP(VolumeByClient[[#This Row],[Date]],QuarterDates[],6,TRUE)</f>
        <v>2020 Q3</v>
      </c>
      <c r="K831" s="2" t="str">
        <f>_xlfn.XLOOKUP(VolumeByClient[[#This Row],[Year and Quarter]],QuarterDates[Year/Quarter],QuarterDates[Quarter2])</f>
        <v>Q3</v>
      </c>
      <c r="L831" s="2">
        <f>_xlfn.XLOOKUP(VolumeByClient[[#This Row],[Year and Quarter]],QuarterDates[Year/Quarter],QuarterDates[Year])</f>
        <v>2020</v>
      </c>
    </row>
    <row r="832" spans="1:12" x14ac:dyDescent="0.15">
      <c r="A832" s="3" t="s">
        <v>39</v>
      </c>
      <c r="B832" s="3">
        <v>44135</v>
      </c>
      <c r="C832" s="5">
        <v>947</v>
      </c>
      <c r="D832" s="2">
        <f t="shared" si="12"/>
        <v>7</v>
      </c>
      <c r="E832" s="2" t="str">
        <f>_xlfn.XLOOKUP(VolumeByClient[[#This Row],[CLID]],GEOByClient[Mid],GEOByClient[GEOID])</f>
        <v>GEO1002</v>
      </c>
      <c r="F832" s="2" t="str">
        <f>INDEX(GEOByClient[GEOID],MATCH(VolumeByClient[[#This Row],[CLID]],GEOByClient[Right],0))</f>
        <v>GEO1002</v>
      </c>
      <c r="G832" s="2" t="str">
        <f>VLOOKUP(VolumeByClient[[#This Row],[Index Match Region ID]],GEONames[GEOID]:GEONames[GEONAME],2,FALSE)</f>
        <v>APAC</v>
      </c>
      <c r="H832" s="2" t="str">
        <f>"Q"&amp;ROUNDUP(MONTH(VolumeByClient[[#This Row],[Date]])/3,0)&amp;" "&amp;YEAR(VolumeByClient[[#This Row],[Date]])</f>
        <v>Q4 2020</v>
      </c>
      <c r="I832" s="2" t="str">
        <f>VLOOKUP(VolumeByClient[[#This Row],[Date]],QuarterDates[],3,TRUE)</f>
        <v>Q4 2020</v>
      </c>
      <c r="J832" s="2" t="str">
        <f>VLOOKUP(VolumeByClient[[#This Row],[Date]],QuarterDates[],6,TRUE)</f>
        <v>2020 Q4</v>
      </c>
      <c r="K832" s="2" t="str">
        <f>_xlfn.XLOOKUP(VolumeByClient[[#This Row],[Year and Quarter]],QuarterDates[Year/Quarter],QuarterDates[Quarter2])</f>
        <v>Q4</v>
      </c>
      <c r="L832" s="2">
        <f>_xlfn.XLOOKUP(VolumeByClient[[#This Row],[Year and Quarter]],QuarterDates[Year/Quarter],QuarterDates[Year])</f>
        <v>2020</v>
      </c>
    </row>
    <row r="833" spans="1:12" x14ac:dyDescent="0.15">
      <c r="A833" s="3" t="s">
        <v>39</v>
      </c>
      <c r="B833" s="3">
        <v>44165</v>
      </c>
      <c r="C833" s="5">
        <v>1239</v>
      </c>
      <c r="D833" s="2">
        <f t="shared" si="12"/>
        <v>7</v>
      </c>
      <c r="E833" s="2" t="str">
        <f>_xlfn.XLOOKUP(VolumeByClient[[#This Row],[CLID]],GEOByClient[Mid],GEOByClient[GEOID])</f>
        <v>GEO1002</v>
      </c>
      <c r="F833" s="2" t="str">
        <f>INDEX(GEOByClient[GEOID],MATCH(VolumeByClient[[#This Row],[CLID]],GEOByClient[Right],0))</f>
        <v>GEO1002</v>
      </c>
      <c r="G833" s="2" t="str">
        <f>VLOOKUP(VolumeByClient[[#This Row],[Index Match Region ID]],GEONames[GEOID]:GEONames[GEONAME],2,FALSE)</f>
        <v>APAC</v>
      </c>
      <c r="H833" s="2" t="str">
        <f>"Q"&amp;ROUNDUP(MONTH(VolumeByClient[[#This Row],[Date]])/3,0)&amp;" "&amp;YEAR(VolumeByClient[[#This Row],[Date]])</f>
        <v>Q4 2020</v>
      </c>
      <c r="I833" s="2" t="str">
        <f>VLOOKUP(VolumeByClient[[#This Row],[Date]],QuarterDates[],3,TRUE)</f>
        <v>Q4 2020</v>
      </c>
      <c r="J833" s="2" t="str">
        <f>VLOOKUP(VolumeByClient[[#This Row],[Date]],QuarterDates[],6,TRUE)</f>
        <v>2020 Q4</v>
      </c>
      <c r="K833" s="2" t="str">
        <f>_xlfn.XLOOKUP(VolumeByClient[[#This Row],[Year and Quarter]],QuarterDates[Year/Quarter],QuarterDates[Quarter2])</f>
        <v>Q4</v>
      </c>
      <c r="L833" s="2">
        <f>_xlfn.XLOOKUP(VolumeByClient[[#This Row],[Year and Quarter]],QuarterDates[Year/Quarter],QuarterDates[Year])</f>
        <v>2020</v>
      </c>
    </row>
    <row r="834" spans="1:12" x14ac:dyDescent="0.15">
      <c r="A834" s="3" t="s">
        <v>39</v>
      </c>
      <c r="B834" s="3">
        <v>44196</v>
      </c>
      <c r="C834" s="5">
        <v>1092</v>
      </c>
      <c r="D834" s="2">
        <f t="shared" ref="D834:D897" si="13">LEN(A834)</f>
        <v>7</v>
      </c>
      <c r="E834" s="2" t="str">
        <f>_xlfn.XLOOKUP(VolumeByClient[[#This Row],[CLID]],GEOByClient[Mid],GEOByClient[GEOID])</f>
        <v>GEO1002</v>
      </c>
      <c r="F834" s="2" t="str">
        <f>INDEX(GEOByClient[GEOID],MATCH(VolumeByClient[[#This Row],[CLID]],GEOByClient[Right],0))</f>
        <v>GEO1002</v>
      </c>
      <c r="G834" s="2" t="str">
        <f>VLOOKUP(VolumeByClient[[#This Row],[Index Match Region ID]],GEONames[GEOID]:GEONames[GEONAME],2,FALSE)</f>
        <v>APAC</v>
      </c>
      <c r="H834" s="2" t="str">
        <f>"Q"&amp;ROUNDUP(MONTH(VolumeByClient[[#This Row],[Date]])/3,0)&amp;" "&amp;YEAR(VolumeByClient[[#This Row],[Date]])</f>
        <v>Q4 2020</v>
      </c>
      <c r="I834" s="2" t="str">
        <f>VLOOKUP(VolumeByClient[[#This Row],[Date]],QuarterDates[],3,TRUE)</f>
        <v>Q4 2020</v>
      </c>
      <c r="J834" s="2" t="str">
        <f>VLOOKUP(VolumeByClient[[#This Row],[Date]],QuarterDates[],6,TRUE)</f>
        <v>2020 Q4</v>
      </c>
      <c r="K834" s="2" t="str">
        <f>_xlfn.XLOOKUP(VolumeByClient[[#This Row],[Year and Quarter]],QuarterDates[Year/Quarter],QuarterDates[Quarter2])</f>
        <v>Q4</v>
      </c>
      <c r="L834" s="2">
        <f>_xlfn.XLOOKUP(VolumeByClient[[#This Row],[Year and Quarter]],QuarterDates[Year/Quarter],QuarterDates[Year])</f>
        <v>2020</v>
      </c>
    </row>
    <row r="835" spans="1:12" x14ac:dyDescent="0.15">
      <c r="A835" s="3" t="s">
        <v>39</v>
      </c>
      <c r="B835" s="3">
        <v>44377</v>
      </c>
      <c r="C835" s="5">
        <v>1153</v>
      </c>
      <c r="D835" s="2">
        <f t="shared" si="13"/>
        <v>7</v>
      </c>
      <c r="E835" s="2" t="str">
        <f>_xlfn.XLOOKUP(VolumeByClient[[#This Row],[CLID]],GEOByClient[Mid],GEOByClient[GEOID])</f>
        <v>GEO1002</v>
      </c>
      <c r="F835" s="2" t="str">
        <f>INDEX(GEOByClient[GEOID],MATCH(VolumeByClient[[#This Row],[CLID]],GEOByClient[Right],0))</f>
        <v>GEO1002</v>
      </c>
      <c r="G835" s="2" t="str">
        <f>VLOOKUP(VolumeByClient[[#This Row],[Index Match Region ID]],GEONames[GEOID]:GEONames[GEONAME],2,FALSE)</f>
        <v>APAC</v>
      </c>
      <c r="H835" s="2" t="str">
        <f>"Q"&amp;ROUNDUP(MONTH(VolumeByClient[[#This Row],[Date]])/3,0)&amp;" "&amp;YEAR(VolumeByClient[[#This Row],[Date]])</f>
        <v>Q2 2021</v>
      </c>
      <c r="I835" s="2" t="str">
        <f>VLOOKUP(VolumeByClient[[#This Row],[Date]],QuarterDates[],3,TRUE)</f>
        <v>Q2 2021</v>
      </c>
      <c r="J835" s="2" t="str">
        <f>VLOOKUP(VolumeByClient[[#This Row],[Date]],QuarterDates[],6,TRUE)</f>
        <v>2021 Q2</v>
      </c>
      <c r="K835" s="2" t="str">
        <f>_xlfn.XLOOKUP(VolumeByClient[[#This Row],[Year and Quarter]],QuarterDates[Year/Quarter],QuarterDates[Quarter2])</f>
        <v>Q2</v>
      </c>
      <c r="L835" s="2">
        <f>_xlfn.XLOOKUP(VolumeByClient[[#This Row],[Year and Quarter]],QuarterDates[Year/Quarter],QuarterDates[Year])</f>
        <v>2021</v>
      </c>
    </row>
    <row r="836" spans="1:12" x14ac:dyDescent="0.15">
      <c r="A836" s="3" t="s">
        <v>39</v>
      </c>
      <c r="B836" s="3">
        <v>44347</v>
      </c>
      <c r="C836" s="5">
        <v>1659</v>
      </c>
      <c r="D836" s="2">
        <f t="shared" si="13"/>
        <v>7</v>
      </c>
      <c r="E836" s="2" t="str">
        <f>_xlfn.XLOOKUP(VolumeByClient[[#This Row],[CLID]],GEOByClient[Mid],GEOByClient[GEOID])</f>
        <v>GEO1002</v>
      </c>
      <c r="F836" s="2" t="str">
        <f>INDEX(GEOByClient[GEOID],MATCH(VolumeByClient[[#This Row],[CLID]],GEOByClient[Right],0))</f>
        <v>GEO1002</v>
      </c>
      <c r="G836" s="2" t="str">
        <f>VLOOKUP(VolumeByClient[[#This Row],[Index Match Region ID]],GEONames[GEOID]:GEONames[GEONAME],2,FALSE)</f>
        <v>APAC</v>
      </c>
      <c r="H836" s="2" t="str">
        <f>"Q"&amp;ROUNDUP(MONTH(VolumeByClient[[#This Row],[Date]])/3,0)&amp;" "&amp;YEAR(VolumeByClient[[#This Row],[Date]])</f>
        <v>Q2 2021</v>
      </c>
      <c r="I836" s="2" t="str">
        <f>VLOOKUP(VolumeByClient[[#This Row],[Date]],QuarterDates[],3,TRUE)</f>
        <v>Q2 2021</v>
      </c>
      <c r="J836" s="2" t="str">
        <f>VLOOKUP(VolumeByClient[[#This Row],[Date]],QuarterDates[],6,TRUE)</f>
        <v>2021 Q2</v>
      </c>
      <c r="K836" s="2" t="str">
        <f>_xlfn.XLOOKUP(VolumeByClient[[#This Row],[Year and Quarter]],QuarterDates[Year/Quarter],QuarterDates[Quarter2])</f>
        <v>Q2</v>
      </c>
      <c r="L836" s="2">
        <f>_xlfn.XLOOKUP(VolumeByClient[[#This Row],[Year and Quarter]],QuarterDates[Year/Quarter],QuarterDates[Year])</f>
        <v>2021</v>
      </c>
    </row>
    <row r="837" spans="1:12" x14ac:dyDescent="0.15">
      <c r="A837" s="3" t="s">
        <v>39</v>
      </c>
      <c r="B837" s="3">
        <v>44316</v>
      </c>
      <c r="C837" s="5">
        <v>1710</v>
      </c>
      <c r="D837" s="2">
        <f t="shared" si="13"/>
        <v>7</v>
      </c>
      <c r="E837" s="2" t="str">
        <f>_xlfn.XLOOKUP(VolumeByClient[[#This Row],[CLID]],GEOByClient[Mid],GEOByClient[GEOID])</f>
        <v>GEO1002</v>
      </c>
      <c r="F837" s="2" t="str">
        <f>INDEX(GEOByClient[GEOID],MATCH(VolumeByClient[[#This Row],[CLID]],GEOByClient[Right],0))</f>
        <v>GEO1002</v>
      </c>
      <c r="G837" s="2" t="str">
        <f>VLOOKUP(VolumeByClient[[#This Row],[Index Match Region ID]],GEONames[GEOID]:GEONames[GEONAME],2,FALSE)</f>
        <v>APAC</v>
      </c>
      <c r="H837" s="2" t="str">
        <f>"Q"&amp;ROUNDUP(MONTH(VolumeByClient[[#This Row],[Date]])/3,0)&amp;" "&amp;YEAR(VolumeByClient[[#This Row],[Date]])</f>
        <v>Q2 2021</v>
      </c>
      <c r="I837" s="2" t="str">
        <f>VLOOKUP(VolumeByClient[[#This Row],[Date]],QuarterDates[],3,TRUE)</f>
        <v>Q2 2021</v>
      </c>
      <c r="J837" s="2" t="str">
        <f>VLOOKUP(VolumeByClient[[#This Row],[Date]],QuarterDates[],6,TRUE)</f>
        <v>2021 Q2</v>
      </c>
      <c r="K837" s="2" t="str">
        <f>_xlfn.XLOOKUP(VolumeByClient[[#This Row],[Year and Quarter]],QuarterDates[Year/Quarter],QuarterDates[Quarter2])</f>
        <v>Q2</v>
      </c>
      <c r="L837" s="2">
        <f>_xlfn.XLOOKUP(VolumeByClient[[#This Row],[Year and Quarter]],QuarterDates[Year/Quarter],QuarterDates[Year])</f>
        <v>2021</v>
      </c>
    </row>
    <row r="838" spans="1:12" x14ac:dyDescent="0.15">
      <c r="A838" s="3" t="s">
        <v>39</v>
      </c>
      <c r="B838" s="3">
        <v>44286</v>
      </c>
      <c r="C838" s="5">
        <v>1546</v>
      </c>
      <c r="D838" s="2">
        <f t="shared" si="13"/>
        <v>7</v>
      </c>
      <c r="E838" s="2" t="str">
        <f>_xlfn.XLOOKUP(VolumeByClient[[#This Row],[CLID]],GEOByClient[Mid],GEOByClient[GEOID])</f>
        <v>GEO1002</v>
      </c>
      <c r="F838" s="2" t="str">
        <f>INDEX(GEOByClient[GEOID],MATCH(VolumeByClient[[#This Row],[CLID]],GEOByClient[Right],0))</f>
        <v>GEO1002</v>
      </c>
      <c r="G838" s="2" t="str">
        <f>VLOOKUP(VolumeByClient[[#This Row],[Index Match Region ID]],GEONames[GEOID]:GEONames[GEONAME],2,FALSE)</f>
        <v>APAC</v>
      </c>
      <c r="H838" s="2" t="str">
        <f>"Q"&amp;ROUNDUP(MONTH(VolumeByClient[[#This Row],[Date]])/3,0)&amp;" "&amp;YEAR(VolumeByClient[[#This Row],[Date]])</f>
        <v>Q1 2021</v>
      </c>
      <c r="I838" s="2" t="str">
        <f>VLOOKUP(VolumeByClient[[#This Row],[Date]],QuarterDates[],3,TRUE)</f>
        <v>Q1 2021</v>
      </c>
      <c r="J838" s="2" t="str">
        <f>VLOOKUP(VolumeByClient[[#This Row],[Date]],QuarterDates[],6,TRUE)</f>
        <v>2021 Q1</v>
      </c>
      <c r="K838" s="2" t="str">
        <f>_xlfn.XLOOKUP(VolumeByClient[[#This Row],[Year and Quarter]],QuarterDates[Year/Quarter],QuarterDates[Quarter2])</f>
        <v>Q1</v>
      </c>
      <c r="L838" s="2">
        <f>_xlfn.XLOOKUP(VolumeByClient[[#This Row],[Year and Quarter]],QuarterDates[Year/Quarter],QuarterDates[Year])</f>
        <v>2021</v>
      </c>
    </row>
    <row r="839" spans="1:12" x14ac:dyDescent="0.15">
      <c r="A839" s="3" t="s">
        <v>39</v>
      </c>
      <c r="B839" s="3">
        <v>44255</v>
      </c>
      <c r="C839" s="5">
        <v>1289</v>
      </c>
      <c r="D839" s="2">
        <f t="shared" si="13"/>
        <v>7</v>
      </c>
      <c r="E839" s="2" t="str">
        <f>_xlfn.XLOOKUP(VolumeByClient[[#This Row],[CLID]],GEOByClient[Mid],GEOByClient[GEOID])</f>
        <v>GEO1002</v>
      </c>
      <c r="F839" s="2" t="str">
        <f>INDEX(GEOByClient[GEOID],MATCH(VolumeByClient[[#This Row],[CLID]],GEOByClient[Right],0))</f>
        <v>GEO1002</v>
      </c>
      <c r="G839" s="2" t="str">
        <f>VLOOKUP(VolumeByClient[[#This Row],[Index Match Region ID]],GEONames[GEOID]:GEONames[GEONAME],2,FALSE)</f>
        <v>APAC</v>
      </c>
      <c r="H839" s="2" t="str">
        <f>"Q"&amp;ROUNDUP(MONTH(VolumeByClient[[#This Row],[Date]])/3,0)&amp;" "&amp;YEAR(VolumeByClient[[#This Row],[Date]])</f>
        <v>Q1 2021</v>
      </c>
      <c r="I839" s="2" t="str">
        <f>VLOOKUP(VolumeByClient[[#This Row],[Date]],QuarterDates[],3,TRUE)</f>
        <v>Q1 2021</v>
      </c>
      <c r="J839" s="2" t="str">
        <f>VLOOKUP(VolumeByClient[[#This Row],[Date]],QuarterDates[],6,TRUE)</f>
        <v>2021 Q1</v>
      </c>
      <c r="K839" s="2" t="str">
        <f>_xlfn.XLOOKUP(VolumeByClient[[#This Row],[Year and Quarter]],QuarterDates[Year/Quarter],QuarterDates[Quarter2])</f>
        <v>Q1</v>
      </c>
      <c r="L839" s="2">
        <f>_xlfn.XLOOKUP(VolumeByClient[[#This Row],[Year and Quarter]],QuarterDates[Year/Quarter],QuarterDates[Year])</f>
        <v>2021</v>
      </c>
    </row>
    <row r="840" spans="1:12" x14ac:dyDescent="0.15">
      <c r="A840" s="3" t="s">
        <v>39</v>
      </c>
      <c r="B840" s="3">
        <v>44227</v>
      </c>
      <c r="C840" s="5">
        <v>1236</v>
      </c>
      <c r="D840" s="2">
        <f t="shared" si="13"/>
        <v>7</v>
      </c>
      <c r="E840" s="2" t="str">
        <f>_xlfn.XLOOKUP(VolumeByClient[[#This Row],[CLID]],GEOByClient[Mid],GEOByClient[GEOID])</f>
        <v>GEO1002</v>
      </c>
      <c r="F840" s="2" t="str">
        <f>INDEX(GEOByClient[GEOID],MATCH(VolumeByClient[[#This Row],[CLID]],GEOByClient[Right],0))</f>
        <v>GEO1002</v>
      </c>
      <c r="G840" s="2" t="str">
        <f>VLOOKUP(VolumeByClient[[#This Row],[Index Match Region ID]],GEONames[GEOID]:GEONames[GEONAME],2,FALSE)</f>
        <v>APAC</v>
      </c>
      <c r="H840" s="2" t="str">
        <f>"Q"&amp;ROUNDUP(MONTH(VolumeByClient[[#This Row],[Date]])/3,0)&amp;" "&amp;YEAR(VolumeByClient[[#This Row],[Date]])</f>
        <v>Q1 2021</v>
      </c>
      <c r="I840" s="2" t="str">
        <f>VLOOKUP(VolumeByClient[[#This Row],[Date]],QuarterDates[],3,TRUE)</f>
        <v>Q1 2021</v>
      </c>
      <c r="J840" s="2" t="str">
        <f>VLOOKUP(VolumeByClient[[#This Row],[Date]],QuarterDates[],6,TRUE)</f>
        <v>2021 Q1</v>
      </c>
      <c r="K840" s="2" t="str">
        <f>_xlfn.XLOOKUP(VolumeByClient[[#This Row],[Year and Quarter]],QuarterDates[Year/Quarter],QuarterDates[Quarter2])</f>
        <v>Q1</v>
      </c>
      <c r="L840" s="2">
        <f>_xlfn.XLOOKUP(VolumeByClient[[#This Row],[Year and Quarter]],QuarterDates[Year/Quarter],QuarterDates[Year])</f>
        <v>2021</v>
      </c>
    </row>
    <row r="841" spans="1:12" x14ac:dyDescent="0.15">
      <c r="A841" s="3" t="s">
        <v>47</v>
      </c>
      <c r="B841" s="3">
        <v>43861</v>
      </c>
      <c r="C841" s="5">
        <v>1362</v>
      </c>
      <c r="D841" s="2">
        <f t="shared" si="13"/>
        <v>7</v>
      </c>
      <c r="E841" s="2" t="str">
        <f>_xlfn.XLOOKUP(VolumeByClient[[#This Row],[CLID]],GEOByClient[Mid],GEOByClient[GEOID])</f>
        <v>GEO1001</v>
      </c>
      <c r="F841" s="2" t="str">
        <f>INDEX(GEOByClient[GEOID],MATCH(VolumeByClient[[#This Row],[CLID]],GEOByClient[Right],0))</f>
        <v>GEO1001</v>
      </c>
      <c r="G841" s="2" t="str">
        <f>VLOOKUP(VolumeByClient[[#This Row],[Index Match Region ID]],GEONames[GEOID]:GEONames[GEONAME],2,FALSE)</f>
        <v>NAM</v>
      </c>
      <c r="H841" s="2" t="str">
        <f>"Q"&amp;ROUNDUP(MONTH(VolumeByClient[[#This Row],[Date]])/3,0)&amp;" "&amp;YEAR(VolumeByClient[[#This Row],[Date]])</f>
        <v>Q1 2020</v>
      </c>
      <c r="I841" s="2" t="str">
        <f>VLOOKUP(VolumeByClient[[#This Row],[Date]],QuarterDates[],3,TRUE)</f>
        <v>Q1 2020</v>
      </c>
      <c r="J841" s="2" t="str">
        <f>VLOOKUP(VolumeByClient[[#This Row],[Date]],QuarterDates[],6,TRUE)</f>
        <v>2020 Q1</v>
      </c>
      <c r="K841" s="2" t="str">
        <f>_xlfn.XLOOKUP(VolumeByClient[[#This Row],[Year and Quarter]],QuarterDates[Year/Quarter],QuarterDates[Quarter2])</f>
        <v>Q1</v>
      </c>
      <c r="L841" s="2">
        <f>_xlfn.XLOOKUP(VolumeByClient[[#This Row],[Year and Quarter]],QuarterDates[Year/Quarter],QuarterDates[Year])</f>
        <v>2020</v>
      </c>
    </row>
    <row r="842" spans="1:12" x14ac:dyDescent="0.15">
      <c r="A842" s="3" t="s">
        <v>47</v>
      </c>
      <c r="B842" s="3">
        <v>43890</v>
      </c>
      <c r="C842" s="5">
        <v>1719</v>
      </c>
      <c r="D842" s="2">
        <f t="shared" si="13"/>
        <v>7</v>
      </c>
      <c r="E842" s="2" t="str">
        <f>_xlfn.XLOOKUP(VolumeByClient[[#This Row],[CLID]],GEOByClient[Mid],GEOByClient[GEOID])</f>
        <v>GEO1001</v>
      </c>
      <c r="F842" s="2" t="str">
        <f>INDEX(GEOByClient[GEOID],MATCH(VolumeByClient[[#This Row],[CLID]],GEOByClient[Right],0))</f>
        <v>GEO1001</v>
      </c>
      <c r="G842" s="2" t="str">
        <f>VLOOKUP(VolumeByClient[[#This Row],[Index Match Region ID]],GEONames[GEOID]:GEONames[GEONAME],2,FALSE)</f>
        <v>NAM</v>
      </c>
      <c r="H842" s="2" t="str">
        <f>"Q"&amp;ROUNDUP(MONTH(VolumeByClient[[#This Row],[Date]])/3,0)&amp;" "&amp;YEAR(VolumeByClient[[#This Row],[Date]])</f>
        <v>Q1 2020</v>
      </c>
      <c r="I842" s="2" t="str">
        <f>VLOOKUP(VolumeByClient[[#This Row],[Date]],QuarterDates[],3,TRUE)</f>
        <v>Q1 2020</v>
      </c>
      <c r="J842" s="2" t="str">
        <f>VLOOKUP(VolumeByClient[[#This Row],[Date]],QuarterDates[],6,TRUE)</f>
        <v>2020 Q1</v>
      </c>
      <c r="K842" s="2" t="str">
        <f>_xlfn.XLOOKUP(VolumeByClient[[#This Row],[Year and Quarter]],QuarterDates[Year/Quarter],QuarterDates[Quarter2])</f>
        <v>Q1</v>
      </c>
      <c r="L842" s="2">
        <f>_xlfn.XLOOKUP(VolumeByClient[[#This Row],[Year and Quarter]],QuarterDates[Year/Quarter],QuarterDates[Year])</f>
        <v>2020</v>
      </c>
    </row>
    <row r="843" spans="1:12" x14ac:dyDescent="0.15">
      <c r="A843" s="3" t="s">
        <v>47</v>
      </c>
      <c r="B843" s="3">
        <v>43921</v>
      </c>
      <c r="C843" s="5">
        <v>1717</v>
      </c>
      <c r="D843" s="2">
        <f t="shared" si="13"/>
        <v>7</v>
      </c>
      <c r="E843" s="2" t="str">
        <f>_xlfn.XLOOKUP(VolumeByClient[[#This Row],[CLID]],GEOByClient[Mid],GEOByClient[GEOID])</f>
        <v>GEO1001</v>
      </c>
      <c r="F843" s="2" t="str">
        <f>INDEX(GEOByClient[GEOID],MATCH(VolumeByClient[[#This Row],[CLID]],GEOByClient[Right],0))</f>
        <v>GEO1001</v>
      </c>
      <c r="G843" s="2" t="str">
        <f>VLOOKUP(VolumeByClient[[#This Row],[Index Match Region ID]],GEONames[GEOID]:GEONames[GEONAME],2,FALSE)</f>
        <v>NAM</v>
      </c>
      <c r="H843" s="2" t="str">
        <f>"Q"&amp;ROUNDUP(MONTH(VolumeByClient[[#This Row],[Date]])/3,0)&amp;" "&amp;YEAR(VolumeByClient[[#This Row],[Date]])</f>
        <v>Q1 2020</v>
      </c>
      <c r="I843" s="2" t="str">
        <f>VLOOKUP(VolumeByClient[[#This Row],[Date]],QuarterDates[],3,TRUE)</f>
        <v>Q1 2020</v>
      </c>
      <c r="J843" s="2" t="str">
        <f>VLOOKUP(VolumeByClient[[#This Row],[Date]],QuarterDates[],6,TRUE)</f>
        <v>2020 Q1</v>
      </c>
      <c r="K843" s="2" t="str">
        <f>_xlfn.XLOOKUP(VolumeByClient[[#This Row],[Year and Quarter]],QuarterDates[Year/Quarter],QuarterDates[Quarter2])</f>
        <v>Q1</v>
      </c>
      <c r="L843" s="2">
        <f>_xlfn.XLOOKUP(VolumeByClient[[#This Row],[Year and Quarter]],QuarterDates[Year/Quarter],QuarterDates[Year])</f>
        <v>2020</v>
      </c>
    </row>
    <row r="844" spans="1:12" x14ac:dyDescent="0.15">
      <c r="A844" s="3" t="s">
        <v>47</v>
      </c>
      <c r="B844" s="3">
        <v>43951</v>
      </c>
      <c r="C844" s="5">
        <v>2259</v>
      </c>
      <c r="D844" s="2">
        <f t="shared" si="13"/>
        <v>7</v>
      </c>
      <c r="E844" s="2" t="str">
        <f>_xlfn.XLOOKUP(VolumeByClient[[#This Row],[CLID]],GEOByClient[Mid],GEOByClient[GEOID])</f>
        <v>GEO1001</v>
      </c>
      <c r="F844" s="2" t="str">
        <f>INDEX(GEOByClient[GEOID],MATCH(VolumeByClient[[#This Row],[CLID]],GEOByClient[Right],0))</f>
        <v>GEO1001</v>
      </c>
      <c r="G844" s="2" t="str">
        <f>VLOOKUP(VolumeByClient[[#This Row],[Index Match Region ID]],GEONames[GEOID]:GEONames[GEONAME],2,FALSE)</f>
        <v>NAM</v>
      </c>
      <c r="H844" s="2" t="str">
        <f>"Q"&amp;ROUNDUP(MONTH(VolumeByClient[[#This Row],[Date]])/3,0)&amp;" "&amp;YEAR(VolumeByClient[[#This Row],[Date]])</f>
        <v>Q2 2020</v>
      </c>
      <c r="I844" s="2" t="str">
        <f>VLOOKUP(VolumeByClient[[#This Row],[Date]],QuarterDates[],3,TRUE)</f>
        <v>Q2 2020</v>
      </c>
      <c r="J844" s="2" t="str">
        <f>VLOOKUP(VolumeByClient[[#This Row],[Date]],QuarterDates[],6,TRUE)</f>
        <v>2020 Q2</v>
      </c>
      <c r="K844" s="2" t="str">
        <f>_xlfn.XLOOKUP(VolumeByClient[[#This Row],[Year and Quarter]],QuarterDates[Year/Quarter],QuarterDates[Quarter2])</f>
        <v>Q2</v>
      </c>
      <c r="L844" s="2">
        <f>_xlfn.XLOOKUP(VolumeByClient[[#This Row],[Year and Quarter]],QuarterDates[Year/Quarter],QuarterDates[Year])</f>
        <v>2020</v>
      </c>
    </row>
    <row r="845" spans="1:12" x14ac:dyDescent="0.15">
      <c r="A845" s="3" t="s">
        <v>47</v>
      </c>
      <c r="B845" s="3">
        <v>43982</v>
      </c>
      <c r="C845" s="5">
        <v>1898</v>
      </c>
      <c r="D845" s="2">
        <f t="shared" si="13"/>
        <v>7</v>
      </c>
      <c r="E845" s="2" t="str">
        <f>_xlfn.XLOOKUP(VolumeByClient[[#This Row],[CLID]],GEOByClient[Mid],GEOByClient[GEOID])</f>
        <v>GEO1001</v>
      </c>
      <c r="F845" s="2" t="str">
        <f>INDEX(GEOByClient[GEOID],MATCH(VolumeByClient[[#This Row],[CLID]],GEOByClient[Right],0))</f>
        <v>GEO1001</v>
      </c>
      <c r="G845" s="2" t="str">
        <f>VLOOKUP(VolumeByClient[[#This Row],[Index Match Region ID]],GEONames[GEOID]:GEONames[GEONAME],2,FALSE)</f>
        <v>NAM</v>
      </c>
      <c r="H845" s="2" t="str">
        <f>"Q"&amp;ROUNDUP(MONTH(VolumeByClient[[#This Row],[Date]])/3,0)&amp;" "&amp;YEAR(VolumeByClient[[#This Row],[Date]])</f>
        <v>Q2 2020</v>
      </c>
      <c r="I845" s="2" t="str">
        <f>VLOOKUP(VolumeByClient[[#This Row],[Date]],QuarterDates[],3,TRUE)</f>
        <v>Q2 2020</v>
      </c>
      <c r="J845" s="2" t="str">
        <f>VLOOKUP(VolumeByClient[[#This Row],[Date]],QuarterDates[],6,TRUE)</f>
        <v>2020 Q2</v>
      </c>
      <c r="K845" s="2" t="str">
        <f>_xlfn.XLOOKUP(VolumeByClient[[#This Row],[Year and Quarter]],QuarterDates[Year/Quarter],QuarterDates[Quarter2])</f>
        <v>Q2</v>
      </c>
      <c r="L845" s="2">
        <f>_xlfn.XLOOKUP(VolumeByClient[[#This Row],[Year and Quarter]],QuarterDates[Year/Quarter],QuarterDates[Year])</f>
        <v>2020</v>
      </c>
    </row>
    <row r="846" spans="1:12" x14ac:dyDescent="0.15">
      <c r="A846" s="3" t="s">
        <v>47</v>
      </c>
      <c r="B846" s="3">
        <v>44012</v>
      </c>
      <c r="C846" s="5">
        <v>1539</v>
      </c>
      <c r="D846" s="2">
        <f t="shared" si="13"/>
        <v>7</v>
      </c>
      <c r="E846" s="2" t="str">
        <f>_xlfn.XLOOKUP(VolumeByClient[[#This Row],[CLID]],GEOByClient[Mid],GEOByClient[GEOID])</f>
        <v>GEO1001</v>
      </c>
      <c r="F846" s="2" t="str">
        <f>INDEX(GEOByClient[GEOID],MATCH(VolumeByClient[[#This Row],[CLID]],GEOByClient[Right],0))</f>
        <v>GEO1001</v>
      </c>
      <c r="G846" s="2" t="str">
        <f>VLOOKUP(VolumeByClient[[#This Row],[Index Match Region ID]],GEONames[GEOID]:GEONames[GEONAME],2,FALSE)</f>
        <v>NAM</v>
      </c>
      <c r="H846" s="2" t="str">
        <f>"Q"&amp;ROUNDUP(MONTH(VolumeByClient[[#This Row],[Date]])/3,0)&amp;" "&amp;YEAR(VolumeByClient[[#This Row],[Date]])</f>
        <v>Q2 2020</v>
      </c>
      <c r="I846" s="2" t="str">
        <f>VLOOKUP(VolumeByClient[[#This Row],[Date]],QuarterDates[],3,TRUE)</f>
        <v>Q2 2020</v>
      </c>
      <c r="J846" s="2" t="str">
        <f>VLOOKUP(VolumeByClient[[#This Row],[Date]],QuarterDates[],6,TRUE)</f>
        <v>2020 Q2</v>
      </c>
      <c r="K846" s="2" t="str">
        <f>_xlfn.XLOOKUP(VolumeByClient[[#This Row],[Year and Quarter]],QuarterDates[Year/Quarter],QuarterDates[Quarter2])</f>
        <v>Q2</v>
      </c>
      <c r="L846" s="2">
        <f>_xlfn.XLOOKUP(VolumeByClient[[#This Row],[Year and Quarter]],QuarterDates[Year/Quarter],QuarterDates[Year])</f>
        <v>2020</v>
      </c>
    </row>
    <row r="847" spans="1:12" x14ac:dyDescent="0.15">
      <c r="A847" s="3" t="s">
        <v>47</v>
      </c>
      <c r="B847" s="3">
        <v>44043</v>
      </c>
      <c r="C847" s="5">
        <v>1180</v>
      </c>
      <c r="D847" s="2">
        <f t="shared" si="13"/>
        <v>7</v>
      </c>
      <c r="E847" s="2" t="str">
        <f>_xlfn.XLOOKUP(VolumeByClient[[#This Row],[CLID]],GEOByClient[Mid],GEOByClient[GEOID])</f>
        <v>GEO1001</v>
      </c>
      <c r="F847" s="2" t="str">
        <f>INDEX(GEOByClient[GEOID],MATCH(VolumeByClient[[#This Row],[CLID]],GEOByClient[Right],0))</f>
        <v>GEO1001</v>
      </c>
      <c r="G847" s="2" t="str">
        <f>VLOOKUP(VolumeByClient[[#This Row],[Index Match Region ID]],GEONames[GEOID]:GEONames[GEONAME],2,FALSE)</f>
        <v>NAM</v>
      </c>
      <c r="H847" s="2" t="str">
        <f>"Q"&amp;ROUNDUP(MONTH(VolumeByClient[[#This Row],[Date]])/3,0)&amp;" "&amp;YEAR(VolumeByClient[[#This Row],[Date]])</f>
        <v>Q3 2020</v>
      </c>
      <c r="I847" s="2" t="str">
        <f>VLOOKUP(VolumeByClient[[#This Row],[Date]],QuarterDates[],3,TRUE)</f>
        <v>Q3 2020</v>
      </c>
      <c r="J847" s="2" t="str">
        <f>VLOOKUP(VolumeByClient[[#This Row],[Date]],QuarterDates[],6,TRUE)</f>
        <v>2020 Q3</v>
      </c>
      <c r="K847" s="2" t="str">
        <f>_xlfn.XLOOKUP(VolumeByClient[[#This Row],[Year and Quarter]],QuarterDates[Year/Quarter],QuarterDates[Quarter2])</f>
        <v>Q3</v>
      </c>
      <c r="L847" s="2">
        <f>_xlfn.XLOOKUP(VolumeByClient[[#This Row],[Year and Quarter]],QuarterDates[Year/Quarter],QuarterDates[Year])</f>
        <v>2020</v>
      </c>
    </row>
    <row r="848" spans="1:12" x14ac:dyDescent="0.15">
      <c r="A848" s="3" t="s">
        <v>47</v>
      </c>
      <c r="B848" s="3">
        <v>44074</v>
      </c>
      <c r="C848" s="5">
        <v>1175</v>
      </c>
      <c r="D848" s="2">
        <f t="shared" si="13"/>
        <v>7</v>
      </c>
      <c r="E848" s="2" t="str">
        <f>_xlfn.XLOOKUP(VolumeByClient[[#This Row],[CLID]],GEOByClient[Mid],GEOByClient[GEOID])</f>
        <v>GEO1001</v>
      </c>
      <c r="F848" s="2" t="str">
        <f>INDEX(GEOByClient[GEOID],MATCH(VolumeByClient[[#This Row],[CLID]],GEOByClient[Right],0))</f>
        <v>GEO1001</v>
      </c>
      <c r="G848" s="2" t="str">
        <f>VLOOKUP(VolumeByClient[[#This Row],[Index Match Region ID]],GEONames[GEOID]:GEONames[GEONAME],2,FALSE)</f>
        <v>NAM</v>
      </c>
      <c r="H848" s="2" t="str">
        <f>"Q"&amp;ROUNDUP(MONTH(VolumeByClient[[#This Row],[Date]])/3,0)&amp;" "&amp;YEAR(VolumeByClient[[#This Row],[Date]])</f>
        <v>Q3 2020</v>
      </c>
      <c r="I848" s="2" t="str">
        <f>VLOOKUP(VolumeByClient[[#This Row],[Date]],QuarterDates[],3,TRUE)</f>
        <v>Q3 2020</v>
      </c>
      <c r="J848" s="2" t="str">
        <f>VLOOKUP(VolumeByClient[[#This Row],[Date]],QuarterDates[],6,TRUE)</f>
        <v>2020 Q3</v>
      </c>
      <c r="K848" s="2" t="str">
        <f>_xlfn.XLOOKUP(VolumeByClient[[#This Row],[Year and Quarter]],QuarterDates[Year/Quarter],QuarterDates[Quarter2])</f>
        <v>Q3</v>
      </c>
      <c r="L848" s="2">
        <f>_xlfn.XLOOKUP(VolumeByClient[[#This Row],[Year and Quarter]],QuarterDates[Year/Quarter],QuarterDates[Year])</f>
        <v>2020</v>
      </c>
    </row>
    <row r="849" spans="1:12" x14ac:dyDescent="0.15">
      <c r="A849" s="3" t="s">
        <v>47</v>
      </c>
      <c r="B849" s="3">
        <v>44104</v>
      </c>
      <c r="C849" s="5">
        <v>999</v>
      </c>
      <c r="D849" s="2">
        <f t="shared" si="13"/>
        <v>7</v>
      </c>
      <c r="E849" s="2" t="str">
        <f>_xlfn.XLOOKUP(VolumeByClient[[#This Row],[CLID]],GEOByClient[Mid],GEOByClient[GEOID])</f>
        <v>GEO1001</v>
      </c>
      <c r="F849" s="2" t="str">
        <f>INDEX(GEOByClient[GEOID],MATCH(VolumeByClient[[#This Row],[CLID]],GEOByClient[Right],0))</f>
        <v>GEO1001</v>
      </c>
      <c r="G849" s="2" t="str">
        <f>VLOOKUP(VolumeByClient[[#This Row],[Index Match Region ID]],GEONames[GEOID]:GEONames[GEONAME],2,FALSE)</f>
        <v>NAM</v>
      </c>
      <c r="H849" s="2" t="str">
        <f>"Q"&amp;ROUNDUP(MONTH(VolumeByClient[[#This Row],[Date]])/3,0)&amp;" "&amp;YEAR(VolumeByClient[[#This Row],[Date]])</f>
        <v>Q3 2020</v>
      </c>
      <c r="I849" s="2" t="str">
        <f>VLOOKUP(VolumeByClient[[#This Row],[Date]],QuarterDates[],3,TRUE)</f>
        <v>Q3 2020</v>
      </c>
      <c r="J849" s="2" t="str">
        <f>VLOOKUP(VolumeByClient[[#This Row],[Date]],QuarterDates[],6,TRUE)</f>
        <v>2020 Q3</v>
      </c>
      <c r="K849" s="2" t="str">
        <f>_xlfn.XLOOKUP(VolumeByClient[[#This Row],[Year and Quarter]],QuarterDates[Year/Quarter],QuarterDates[Quarter2])</f>
        <v>Q3</v>
      </c>
      <c r="L849" s="2">
        <f>_xlfn.XLOOKUP(VolumeByClient[[#This Row],[Year and Quarter]],QuarterDates[Year/Quarter],QuarterDates[Year])</f>
        <v>2020</v>
      </c>
    </row>
    <row r="850" spans="1:12" x14ac:dyDescent="0.15">
      <c r="A850" s="3" t="s">
        <v>47</v>
      </c>
      <c r="B850" s="3">
        <v>44135</v>
      </c>
      <c r="C850" s="5">
        <v>1361</v>
      </c>
      <c r="D850" s="2">
        <f t="shared" si="13"/>
        <v>7</v>
      </c>
      <c r="E850" s="2" t="str">
        <f>_xlfn.XLOOKUP(VolumeByClient[[#This Row],[CLID]],GEOByClient[Mid],GEOByClient[GEOID])</f>
        <v>GEO1001</v>
      </c>
      <c r="F850" s="2" t="str">
        <f>INDEX(GEOByClient[GEOID],MATCH(VolumeByClient[[#This Row],[CLID]],GEOByClient[Right],0))</f>
        <v>GEO1001</v>
      </c>
      <c r="G850" s="2" t="str">
        <f>VLOOKUP(VolumeByClient[[#This Row],[Index Match Region ID]],GEONames[GEOID]:GEONames[GEONAME],2,FALSE)</f>
        <v>NAM</v>
      </c>
      <c r="H850" s="2" t="str">
        <f>"Q"&amp;ROUNDUP(MONTH(VolumeByClient[[#This Row],[Date]])/3,0)&amp;" "&amp;YEAR(VolumeByClient[[#This Row],[Date]])</f>
        <v>Q4 2020</v>
      </c>
      <c r="I850" s="2" t="str">
        <f>VLOOKUP(VolumeByClient[[#This Row],[Date]],QuarterDates[],3,TRUE)</f>
        <v>Q4 2020</v>
      </c>
      <c r="J850" s="2" t="str">
        <f>VLOOKUP(VolumeByClient[[#This Row],[Date]],QuarterDates[],6,TRUE)</f>
        <v>2020 Q4</v>
      </c>
      <c r="K850" s="2" t="str">
        <f>_xlfn.XLOOKUP(VolumeByClient[[#This Row],[Year and Quarter]],QuarterDates[Year/Quarter],QuarterDates[Quarter2])</f>
        <v>Q4</v>
      </c>
      <c r="L850" s="2">
        <f>_xlfn.XLOOKUP(VolumeByClient[[#This Row],[Year and Quarter]],QuarterDates[Year/Quarter],QuarterDates[Year])</f>
        <v>2020</v>
      </c>
    </row>
    <row r="851" spans="1:12" x14ac:dyDescent="0.15">
      <c r="A851" s="3" t="s">
        <v>47</v>
      </c>
      <c r="B851" s="3">
        <v>44165</v>
      </c>
      <c r="C851" s="5">
        <v>1358</v>
      </c>
      <c r="D851" s="2">
        <f t="shared" si="13"/>
        <v>7</v>
      </c>
      <c r="E851" s="2" t="str">
        <f>_xlfn.XLOOKUP(VolumeByClient[[#This Row],[CLID]],GEOByClient[Mid],GEOByClient[GEOID])</f>
        <v>GEO1001</v>
      </c>
      <c r="F851" s="2" t="str">
        <f>INDEX(GEOByClient[GEOID],MATCH(VolumeByClient[[#This Row],[CLID]],GEOByClient[Right],0))</f>
        <v>GEO1001</v>
      </c>
      <c r="G851" s="2" t="str">
        <f>VLOOKUP(VolumeByClient[[#This Row],[Index Match Region ID]],GEONames[GEOID]:GEONames[GEONAME],2,FALSE)</f>
        <v>NAM</v>
      </c>
      <c r="H851" s="2" t="str">
        <f>"Q"&amp;ROUNDUP(MONTH(VolumeByClient[[#This Row],[Date]])/3,0)&amp;" "&amp;YEAR(VolumeByClient[[#This Row],[Date]])</f>
        <v>Q4 2020</v>
      </c>
      <c r="I851" s="2" t="str">
        <f>VLOOKUP(VolumeByClient[[#This Row],[Date]],QuarterDates[],3,TRUE)</f>
        <v>Q4 2020</v>
      </c>
      <c r="J851" s="2" t="str">
        <f>VLOOKUP(VolumeByClient[[#This Row],[Date]],QuarterDates[],6,TRUE)</f>
        <v>2020 Q4</v>
      </c>
      <c r="K851" s="2" t="str">
        <f>_xlfn.XLOOKUP(VolumeByClient[[#This Row],[Year and Quarter]],QuarterDates[Year/Quarter],QuarterDates[Quarter2])</f>
        <v>Q4</v>
      </c>
      <c r="L851" s="2">
        <f>_xlfn.XLOOKUP(VolumeByClient[[#This Row],[Year and Quarter]],QuarterDates[Year/Quarter],QuarterDates[Year])</f>
        <v>2020</v>
      </c>
    </row>
    <row r="852" spans="1:12" x14ac:dyDescent="0.15">
      <c r="A852" s="3" t="s">
        <v>47</v>
      </c>
      <c r="B852" s="3">
        <v>44196</v>
      </c>
      <c r="C852" s="5">
        <v>1542</v>
      </c>
      <c r="D852" s="2">
        <f t="shared" si="13"/>
        <v>7</v>
      </c>
      <c r="E852" s="2" t="str">
        <f>_xlfn.XLOOKUP(VolumeByClient[[#This Row],[CLID]],GEOByClient[Mid],GEOByClient[GEOID])</f>
        <v>GEO1001</v>
      </c>
      <c r="F852" s="2" t="str">
        <f>INDEX(GEOByClient[GEOID],MATCH(VolumeByClient[[#This Row],[CLID]],GEOByClient[Right],0))</f>
        <v>GEO1001</v>
      </c>
      <c r="G852" s="2" t="str">
        <f>VLOOKUP(VolumeByClient[[#This Row],[Index Match Region ID]],GEONames[GEOID]:GEONames[GEONAME],2,FALSE)</f>
        <v>NAM</v>
      </c>
      <c r="H852" s="2" t="str">
        <f>"Q"&amp;ROUNDUP(MONTH(VolumeByClient[[#This Row],[Date]])/3,0)&amp;" "&amp;YEAR(VolumeByClient[[#This Row],[Date]])</f>
        <v>Q4 2020</v>
      </c>
      <c r="I852" s="2" t="str">
        <f>VLOOKUP(VolumeByClient[[#This Row],[Date]],QuarterDates[],3,TRUE)</f>
        <v>Q4 2020</v>
      </c>
      <c r="J852" s="2" t="str">
        <f>VLOOKUP(VolumeByClient[[#This Row],[Date]],QuarterDates[],6,TRUE)</f>
        <v>2020 Q4</v>
      </c>
      <c r="K852" s="2" t="str">
        <f>_xlfn.XLOOKUP(VolumeByClient[[#This Row],[Year and Quarter]],QuarterDates[Year/Quarter],QuarterDates[Quarter2])</f>
        <v>Q4</v>
      </c>
      <c r="L852" s="2">
        <f>_xlfn.XLOOKUP(VolumeByClient[[#This Row],[Year and Quarter]],QuarterDates[Year/Quarter],QuarterDates[Year])</f>
        <v>2020</v>
      </c>
    </row>
    <row r="853" spans="1:12" x14ac:dyDescent="0.15">
      <c r="A853" s="3" t="s">
        <v>47</v>
      </c>
      <c r="B853" s="3">
        <v>44377</v>
      </c>
      <c r="C853" s="5">
        <v>1553</v>
      </c>
      <c r="D853" s="2">
        <f t="shared" si="13"/>
        <v>7</v>
      </c>
      <c r="E853" s="2" t="str">
        <f>_xlfn.XLOOKUP(VolumeByClient[[#This Row],[CLID]],GEOByClient[Mid],GEOByClient[GEOID])</f>
        <v>GEO1001</v>
      </c>
      <c r="F853" s="2" t="str">
        <f>INDEX(GEOByClient[GEOID],MATCH(VolumeByClient[[#This Row],[CLID]],GEOByClient[Right],0))</f>
        <v>GEO1001</v>
      </c>
      <c r="G853" s="2" t="str">
        <f>VLOOKUP(VolumeByClient[[#This Row],[Index Match Region ID]],GEONames[GEOID]:GEONames[GEONAME],2,FALSE)</f>
        <v>NAM</v>
      </c>
      <c r="H853" s="2" t="str">
        <f>"Q"&amp;ROUNDUP(MONTH(VolumeByClient[[#This Row],[Date]])/3,0)&amp;" "&amp;YEAR(VolumeByClient[[#This Row],[Date]])</f>
        <v>Q2 2021</v>
      </c>
      <c r="I853" s="2" t="str">
        <f>VLOOKUP(VolumeByClient[[#This Row],[Date]],QuarterDates[],3,TRUE)</f>
        <v>Q2 2021</v>
      </c>
      <c r="J853" s="2" t="str">
        <f>VLOOKUP(VolumeByClient[[#This Row],[Date]],QuarterDates[],6,TRUE)</f>
        <v>2021 Q2</v>
      </c>
      <c r="K853" s="2" t="str">
        <f>_xlfn.XLOOKUP(VolumeByClient[[#This Row],[Year and Quarter]],QuarterDates[Year/Quarter],QuarterDates[Quarter2])</f>
        <v>Q2</v>
      </c>
      <c r="L853" s="2">
        <f>_xlfn.XLOOKUP(VolumeByClient[[#This Row],[Year and Quarter]],QuarterDates[Year/Quarter],QuarterDates[Year])</f>
        <v>2021</v>
      </c>
    </row>
    <row r="854" spans="1:12" x14ac:dyDescent="0.15">
      <c r="A854" s="3" t="s">
        <v>47</v>
      </c>
      <c r="B854" s="3">
        <v>44347</v>
      </c>
      <c r="C854" s="5">
        <v>1998</v>
      </c>
      <c r="D854" s="2">
        <f t="shared" si="13"/>
        <v>7</v>
      </c>
      <c r="E854" s="2" t="str">
        <f>_xlfn.XLOOKUP(VolumeByClient[[#This Row],[CLID]],GEOByClient[Mid],GEOByClient[GEOID])</f>
        <v>GEO1001</v>
      </c>
      <c r="F854" s="2" t="str">
        <f>INDEX(GEOByClient[GEOID],MATCH(VolumeByClient[[#This Row],[CLID]],GEOByClient[Right],0))</f>
        <v>GEO1001</v>
      </c>
      <c r="G854" s="2" t="str">
        <f>VLOOKUP(VolumeByClient[[#This Row],[Index Match Region ID]],GEONames[GEOID]:GEONames[GEONAME],2,FALSE)</f>
        <v>NAM</v>
      </c>
      <c r="H854" s="2" t="str">
        <f>"Q"&amp;ROUNDUP(MONTH(VolumeByClient[[#This Row],[Date]])/3,0)&amp;" "&amp;YEAR(VolumeByClient[[#This Row],[Date]])</f>
        <v>Q2 2021</v>
      </c>
      <c r="I854" s="2" t="str">
        <f>VLOOKUP(VolumeByClient[[#This Row],[Date]],QuarterDates[],3,TRUE)</f>
        <v>Q2 2021</v>
      </c>
      <c r="J854" s="2" t="str">
        <f>VLOOKUP(VolumeByClient[[#This Row],[Date]],QuarterDates[],6,TRUE)</f>
        <v>2021 Q2</v>
      </c>
      <c r="K854" s="2" t="str">
        <f>_xlfn.XLOOKUP(VolumeByClient[[#This Row],[Year and Quarter]],QuarterDates[Year/Quarter],QuarterDates[Quarter2])</f>
        <v>Q2</v>
      </c>
      <c r="L854" s="2">
        <f>_xlfn.XLOOKUP(VolumeByClient[[#This Row],[Year and Quarter]],QuarterDates[Year/Quarter],QuarterDates[Year])</f>
        <v>2021</v>
      </c>
    </row>
    <row r="855" spans="1:12" x14ac:dyDescent="0.15">
      <c r="A855" s="3" t="s">
        <v>47</v>
      </c>
      <c r="B855" s="3">
        <v>44316</v>
      </c>
      <c r="C855" s="5">
        <v>2309</v>
      </c>
      <c r="D855" s="2">
        <f t="shared" si="13"/>
        <v>7</v>
      </c>
      <c r="E855" s="2" t="str">
        <f>_xlfn.XLOOKUP(VolumeByClient[[#This Row],[CLID]],GEOByClient[Mid],GEOByClient[GEOID])</f>
        <v>GEO1001</v>
      </c>
      <c r="F855" s="2" t="str">
        <f>INDEX(GEOByClient[GEOID],MATCH(VolumeByClient[[#This Row],[CLID]],GEOByClient[Right],0))</f>
        <v>GEO1001</v>
      </c>
      <c r="G855" s="2" t="str">
        <f>VLOOKUP(VolumeByClient[[#This Row],[Index Match Region ID]],GEONames[GEOID]:GEONames[GEONAME],2,FALSE)</f>
        <v>NAM</v>
      </c>
      <c r="H855" s="2" t="str">
        <f>"Q"&amp;ROUNDUP(MONTH(VolumeByClient[[#This Row],[Date]])/3,0)&amp;" "&amp;YEAR(VolumeByClient[[#This Row],[Date]])</f>
        <v>Q2 2021</v>
      </c>
      <c r="I855" s="2" t="str">
        <f>VLOOKUP(VolumeByClient[[#This Row],[Date]],QuarterDates[],3,TRUE)</f>
        <v>Q2 2021</v>
      </c>
      <c r="J855" s="2" t="str">
        <f>VLOOKUP(VolumeByClient[[#This Row],[Date]],QuarterDates[],6,TRUE)</f>
        <v>2021 Q2</v>
      </c>
      <c r="K855" s="2" t="str">
        <f>_xlfn.XLOOKUP(VolumeByClient[[#This Row],[Year and Quarter]],QuarterDates[Year/Quarter],QuarterDates[Quarter2])</f>
        <v>Q2</v>
      </c>
      <c r="L855" s="2">
        <f>_xlfn.XLOOKUP(VolumeByClient[[#This Row],[Year and Quarter]],QuarterDates[Year/Quarter],QuarterDates[Year])</f>
        <v>2021</v>
      </c>
    </row>
    <row r="856" spans="1:12" x14ac:dyDescent="0.15">
      <c r="A856" s="3" t="s">
        <v>47</v>
      </c>
      <c r="B856" s="3">
        <v>44286</v>
      </c>
      <c r="C856" s="5">
        <v>1701</v>
      </c>
      <c r="D856" s="2">
        <f t="shared" si="13"/>
        <v>7</v>
      </c>
      <c r="E856" s="2" t="str">
        <f>_xlfn.XLOOKUP(VolumeByClient[[#This Row],[CLID]],GEOByClient[Mid],GEOByClient[GEOID])</f>
        <v>GEO1001</v>
      </c>
      <c r="F856" s="2" t="str">
        <f>INDEX(GEOByClient[GEOID],MATCH(VolumeByClient[[#This Row],[CLID]],GEOByClient[Right],0))</f>
        <v>GEO1001</v>
      </c>
      <c r="G856" s="2" t="str">
        <f>VLOOKUP(VolumeByClient[[#This Row],[Index Match Region ID]],GEONames[GEOID]:GEONames[GEONAME],2,FALSE)</f>
        <v>NAM</v>
      </c>
      <c r="H856" s="2" t="str">
        <f>"Q"&amp;ROUNDUP(MONTH(VolumeByClient[[#This Row],[Date]])/3,0)&amp;" "&amp;YEAR(VolumeByClient[[#This Row],[Date]])</f>
        <v>Q1 2021</v>
      </c>
      <c r="I856" s="2" t="str">
        <f>VLOOKUP(VolumeByClient[[#This Row],[Date]],QuarterDates[],3,TRUE)</f>
        <v>Q1 2021</v>
      </c>
      <c r="J856" s="2" t="str">
        <f>VLOOKUP(VolumeByClient[[#This Row],[Date]],QuarterDates[],6,TRUE)</f>
        <v>2021 Q1</v>
      </c>
      <c r="K856" s="2" t="str">
        <f>_xlfn.XLOOKUP(VolumeByClient[[#This Row],[Year and Quarter]],QuarterDates[Year/Quarter],QuarterDates[Quarter2])</f>
        <v>Q1</v>
      </c>
      <c r="L856" s="2">
        <f>_xlfn.XLOOKUP(VolumeByClient[[#This Row],[Year and Quarter]],QuarterDates[Year/Quarter],QuarterDates[Year])</f>
        <v>2021</v>
      </c>
    </row>
    <row r="857" spans="1:12" x14ac:dyDescent="0.15">
      <c r="A857" s="3" t="s">
        <v>47</v>
      </c>
      <c r="B857" s="3">
        <v>44255</v>
      </c>
      <c r="C857" s="5">
        <v>1790</v>
      </c>
      <c r="D857" s="2">
        <f t="shared" si="13"/>
        <v>7</v>
      </c>
      <c r="E857" s="2" t="str">
        <f>_xlfn.XLOOKUP(VolumeByClient[[#This Row],[CLID]],GEOByClient[Mid],GEOByClient[GEOID])</f>
        <v>GEO1001</v>
      </c>
      <c r="F857" s="2" t="str">
        <f>INDEX(GEOByClient[GEOID],MATCH(VolumeByClient[[#This Row],[CLID]],GEOByClient[Right],0))</f>
        <v>GEO1001</v>
      </c>
      <c r="G857" s="2" t="str">
        <f>VLOOKUP(VolumeByClient[[#This Row],[Index Match Region ID]],GEONames[GEOID]:GEONames[GEONAME],2,FALSE)</f>
        <v>NAM</v>
      </c>
      <c r="H857" s="2" t="str">
        <f>"Q"&amp;ROUNDUP(MONTH(VolumeByClient[[#This Row],[Date]])/3,0)&amp;" "&amp;YEAR(VolumeByClient[[#This Row],[Date]])</f>
        <v>Q1 2021</v>
      </c>
      <c r="I857" s="2" t="str">
        <f>VLOOKUP(VolumeByClient[[#This Row],[Date]],QuarterDates[],3,TRUE)</f>
        <v>Q1 2021</v>
      </c>
      <c r="J857" s="2" t="str">
        <f>VLOOKUP(VolumeByClient[[#This Row],[Date]],QuarterDates[],6,TRUE)</f>
        <v>2021 Q1</v>
      </c>
      <c r="K857" s="2" t="str">
        <f>_xlfn.XLOOKUP(VolumeByClient[[#This Row],[Year and Quarter]],QuarterDates[Year/Quarter],QuarterDates[Quarter2])</f>
        <v>Q1</v>
      </c>
      <c r="L857" s="2">
        <f>_xlfn.XLOOKUP(VolumeByClient[[#This Row],[Year and Quarter]],QuarterDates[Year/Quarter],QuarterDates[Year])</f>
        <v>2021</v>
      </c>
    </row>
    <row r="858" spans="1:12" x14ac:dyDescent="0.15">
      <c r="A858" s="3" t="s">
        <v>47</v>
      </c>
      <c r="B858" s="3">
        <v>44227</v>
      </c>
      <c r="C858" s="5">
        <v>1353</v>
      </c>
      <c r="D858" s="2">
        <f t="shared" si="13"/>
        <v>7</v>
      </c>
      <c r="E858" s="2" t="str">
        <f>_xlfn.XLOOKUP(VolumeByClient[[#This Row],[CLID]],GEOByClient[Mid],GEOByClient[GEOID])</f>
        <v>GEO1001</v>
      </c>
      <c r="F858" s="2" t="str">
        <f>INDEX(GEOByClient[GEOID],MATCH(VolumeByClient[[#This Row],[CLID]],GEOByClient[Right],0))</f>
        <v>GEO1001</v>
      </c>
      <c r="G858" s="2" t="str">
        <f>VLOOKUP(VolumeByClient[[#This Row],[Index Match Region ID]],GEONames[GEOID]:GEONames[GEONAME],2,FALSE)</f>
        <v>NAM</v>
      </c>
      <c r="H858" s="2" t="str">
        <f>"Q"&amp;ROUNDUP(MONTH(VolumeByClient[[#This Row],[Date]])/3,0)&amp;" "&amp;YEAR(VolumeByClient[[#This Row],[Date]])</f>
        <v>Q1 2021</v>
      </c>
      <c r="I858" s="2" t="str">
        <f>VLOOKUP(VolumeByClient[[#This Row],[Date]],QuarterDates[],3,TRUE)</f>
        <v>Q1 2021</v>
      </c>
      <c r="J858" s="2" t="str">
        <f>VLOOKUP(VolumeByClient[[#This Row],[Date]],QuarterDates[],6,TRUE)</f>
        <v>2021 Q1</v>
      </c>
      <c r="K858" s="2" t="str">
        <f>_xlfn.XLOOKUP(VolumeByClient[[#This Row],[Year and Quarter]],QuarterDates[Year/Quarter],QuarterDates[Quarter2])</f>
        <v>Q1</v>
      </c>
      <c r="L858" s="2">
        <f>_xlfn.XLOOKUP(VolumeByClient[[#This Row],[Year and Quarter]],QuarterDates[Year/Quarter],QuarterDates[Year])</f>
        <v>2021</v>
      </c>
    </row>
    <row r="859" spans="1:12" x14ac:dyDescent="0.15">
      <c r="A859" s="3" t="s">
        <v>1</v>
      </c>
      <c r="B859" s="3">
        <v>43861</v>
      </c>
      <c r="C859" s="5">
        <v>28034</v>
      </c>
      <c r="D859" s="2">
        <f t="shared" si="13"/>
        <v>7</v>
      </c>
      <c r="E859" s="2" t="str">
        <f>_xlfn.XLOOKUP(VolumeByClient[[#This Row],[CLID]],GEOByClient[Mid],GEOByClient[GEOID])</f>
        <v>GEO1001</v>
      </c>
      <c r="F859" s="2" t="str">
        <f>INDEX(GEOByClient[GEOID],MATCH(VolumeByClient[[#This Row],[CLID]],GEOByClient[Right],0))</f>
        <v>GEO1001</v>
      </c>
      <c r="G859" s="2" t="str">
        <f>VLOOKUP(VolumeByClient[[#This Row],[Index Match Region ID]],GEONames[GEOID]:GEONames[GEONAME],2,FALSE)</f>
        <v>NAM</v>
      </c>
      <c r="H859" s="2" t="str">
        <f>"Q"&amp;ROUNDUP(MONTH(VolumeByClient[[#This Row],[Date]])/3,0)&amp;" "&amp;YEAR(VolumeByClient[[#This Row],[Date]])</f>
        <v>Q1 2020</v>
      </c>
      <c r="I859" s="2" t="str">
        <f>VLOOKUP(VolumeByClient[[#This Row],[Date]],QuarterDates[],3,TRUE)</f>
        <v>Q1 2020</v>
      </c>
      <c r="J859" s="2" t="str">
        <f>VLOOKUP(VolumeByClient[[#This Row],[Date]],QuarterDates[],6,TRUE)</f>
        <v>2020 Q1</v>
      </c>
      <c r="K859" s="2" t="str">
        <f>_xlfn.XLOOKUP(VolumeByClient[[#This Row],[Year and Quarter]],QuarterDates[Year/Quarter],QuarterDates[Quarter2])</f>
        <v>Q1</v>
      </c>
      <c r="L859" s="2">
        <f>_xlfn.XLOOKUP(VolumeByClient[[#This Row],[Year and Quarter]],QuarterDates[Year/Quarter],QuarterDates[Year])</f>
        <v>2020</v>
      </c>
    </row>
    <row r="860" spans="1:12" x14ac:dyDescent="0.15">
      <c r="A860" s="3" t="s">
        <v>1</v>
      </c>
      <c r="B860" s="3">
        <v>43890</v>
      </c>
      <c r="C860" s="5">
        <v>24922</v>
      </c>
      <c r="D860" s="2">
        <f t="shared" si="13"/>
        <v>7</v>
      </c>
      <c r="E860" s="2" t="str">
        <f>_xlfn.XLOOKUP(VolumeByClient[[#This Row],[CLID]],GEOByClient[Mid],GEOByClient[GEOID])</f>
        <v>GEO1001</v>
      </c>
      <c r="F860" s="2" t="str">
        <f>INDEX(GEOByClient[GEOID],MATCH(VolumeByClient[[#This Row],[CLID]],GEOByClient[Right],0))</f>
        <v>GEO1001</v>
      </c>
      <c r="G860" s="2" t="str">
        <f>VLOOKUP(VolumeByClient[[#This Row],[Index Match Region ID]],GEONames[GEOID]:GEONames[GEONAME],2,FALSE)</f>
        <v>NAM</v>
      </c>
      <c r="H860" s="2" t="str">
        <f>"Q"&amp;ROUNDUP(MONTH(VolumeByClient[[#This Row],[Date]])/3,0)&amp;" "&amp;YEAR(VolumeByClient[[#This Row],[Date]])</f>
        <v>Q1 2020</v>
      </c>
      <c r="I860" s="2" t="str">
        <f>VLOOKUP(VolumeByClient[[#This Row],[Date]],QuarterDates[],3,TRUE)</f>
        <v>Q1 2020</v>
      </c>
      <c r="J860" s="2" t="str">
        <f>VLOOKUP(VolumeByClient[[#This Row],[Date]],QuarterDates[],6,TRUE)</f>
        <v>2020 Q1</v>
      </c>
      <c r="K860" s="2" t="str">
        <f>_xlfn.XLOOKUP(VolumeByClient[[#This Row],[Year and Quarter]],QuarterDates[Year/Quarter],QuarterDates[Quarter2])</f>
        <v>Q1</v>
      </c>
      <c r="L860" s="2">
        <f>_xlfn.XLOOKUP(VolumeByClient[[#This Row],[Year and Quarter]],QuarterDates[Year/Quarter],QuarterDates[Year])</f>
        <v>2020</v>
      </c>
    </row>
    <row r="861" spans="1:12" x14ac:dyDescent="0.15">
      <c r="A861" s="3" t="s">
        <v>1</v>
      </c>
      <c r="B861" s="3">
        <v>43921</v>
      </c>
      <c r="C861" s="5">
        <v>34268</v>
      </c>
      <c r="D861" s="2">
        <f t="shared" si="13"/>
        <v>7</v>
      </c>
      <c r="E861" s="2" t="str">
        <f>_xlfn.XLOOKUP(VolumeByClient[[#This Row],[CLID]],GEOByClient[Mid],GEOByClient[GEOID])</f>
        <v>GEO1001</v>
      </c>
      <c r="F861" s="2" t="str">
        <f>INDEX(GEOByClient[GEOID],MATCH(VolumeByClient[[#This Row],[CLID]],GEOByClient[Right],0))</f>
        <v>GEO1001</v>
      </c>
      <c r="G861" s="2" t="str">
        <f>VLOOKUP(VolumeByClient[[#This Row],[Index Match Region ID]],GEONames[GEOID]:GEONames[GEONAME],2,FALSE)</f>
        <v>NAM</v>
      </c>
      <c r="H861" s="2" t="str">
        <f>"Q"&amp;ROUNDUP(MONTH(VolumeByClient[[#This Row],[Date]])/3,0)&amp;" "&amp;YEAR(VolumeByClient[[#This Row],[Date]])</f>
        <v>Q1 2020</v>
      </c>
      <c r="I861" s="2" t="str">
        <f>VLOOKUP(VolumeByClient[[#This Row],[Date]],QuarterDates[],3,TRUE)</f>
        <v>Q1 2020</v>
      </c>
      <c r="J861" s="2" t="str">
        <f>VLOOKUP(VolumeByClient[[#This Row],[Date]],QuarterDates[],6,TRUE)</f>
        <v>2020 Q1</v>
      </c>
      <c r="K861" s="2" t="str">
        <f>_xlfn.XLOOKUP(VolumeByClient[[#This Row],[Year and Quarter]],QuarterDates[Year/Quarter],QuarterDates[Quarter2])</f>
        <v>Q1</v>
      </c>
      <c r="L861" s="2">
        <f>_xlfn.XLOOKUP(VolumeByClient[[#This Row],[Year and Quarter]],QuarterDates[Year/Quarter],QuarterDates[Year])</f>
        <v>2020</v>
      </c>
    </row>
    <row r="862" spans="1:12" x14ac:dyDescent="0.15">
      <c r="A862" s="3" t="s">
        <v>1</v>
      </c>
      <c r="B862" s="3">
        <v>43951</v>
      </c>
      <c r="C862" s="5">
        <v>34268</v>
      </c>
      <c r="D862" s="2">
        <f t="shared" si="13"/>
        <v>7</v>
      </c>
      <c r="E862" s="2" t="str">
        <f>_xlfn.XLOOKUP(VolumeByClient[[#This Row],[CLID]],GEOByClient[Mid],GEOByClient[GEOID])</f>
        <v>GEO1001</v>
      </c>
      <c r="F862" s="2" t="str">
        <f>INDEX(GEOByClient[GEOID],MATCH(VolumeByClient[[#This Row],[CLID]],GEOByClient[Right],0))</f>
        <v>GEO1001</v>
      </c>
      <c r="G862" s="2" t="str">
        <f>VLOOKUP(VolumeByClient[[#This Row],[Index Match Region ID]],GEONames[GEOID]:GEONames[GEONAME],2,FALSE)</f>
        <v>NAM</v>
      </c>
      <c r="H862" s="2" t="str">
        <f>"Q"&amp;ROUNDUP(MONTH(VolumeByClient[[#This Row],[Date]])/3,0)&amp;" "&amp;YEAR(VolumeByClient[[#This Row],[Date]])</f>
        <v>Q2 2020</v>
      </c>
      <c r="I862" s="2" t="str">
        <f>VLOOKUP(VolumeByClient[[#This Row],[Date]],QuarterDates[],3,TRUE)</f>
        <v>Q2 2020</v>
      </c>
      <c r="J862" s="2" t="str">
        <f>VLOOKUP(VolumeByClient[[#This Row],[Date]],QuarterDates[],6,TRUE)</f>
        <v>2020 Q2</v>
      </c>
      <c r="K862" s="2" t="str">
        <f>_xlfn.XLOOKUP(VolumeByClient[[#This Row],[Year and Quarter]],QuarterDates[Year/Quarter],QuarterDates[Quarter2])</f>
        <v>Q2</v>
      </c>
      <c r="L862" s="2">
        <f>_xlfn.XLOOKUP(VolumeByClient[[#This Row],[Year and Quarter]],QuarterDates[Year/Quarter],QuarterDates[Year])</f>
        <v>2020</v>
      </c>
    </row>
    <row r="863" spans="1:12" x14ac:dyDescent="0.15">
      <c r="A863" s="3" t="s">
        <v>1</v>
      </c>
      <c r="B863" s="3">
        <v>43982</v>
      </c>
      <c r="C863" s="5">
        <v>37380</v>
      </c>
      <c r="D863" s="2">
        <f t="shared" si="13"/>
        <v>7</v>
      </c>
      <c r="E863" s="2" t="str">
        <f>_xlfn.XLOOKUP(VolumeByClient[[#This Row],[CLID]],GEOByClient[Mid],GEOByClient[GEOID])</f>
        <v>GEO1001</v>
      </c>
      <c r="F863" s="2" t="str">
        <f>INDEX(GEOByClient[GEOID],MATCH(VolumeByClient[[#This Row],[CLID]],GEOByClient[Right],0))</f>
        <v>GEO1001</v>
      </c>
      <c r="G863" s="2" t="str">
        <f>VLOOKUP(VolumeByClient[[#This Row],[Index Match Region ID]],GEONames[GEOID]:GEONames[GEONAME],2,FALSE)</f>
        <v>NAM</v>
      </c>
      <c r="H863" s="2" t="str">
        <f>"Q"&amp;ROUNDUP(MONTH(VolumeByClient[[#This Row],[Date]])/3,0)&amp;" "&amp;YEAR(VolumeByClient[[#This Row],[Date]])</f>
        <v>Q2 2020</v>
      </c>
      <c r="I863" s="2" t="str">
        <f>VLOOKUP(VolumeByClient[[#This Row],[Date]],QuarterDates[],3,TRUE)</f>
        <v>Q2 2020</v>
      </c>
      <c r="J863" s="2" t="str">
        <f>VLOOKUP(VolumeByClient[[#This Row],[Date]],QuarterDates[],6,TRUE)</f>
        <v>2020 Q2</v>
      </c>
      <c r="K863" s="2" t="str">
        <f>_xlfn.XLOOKUP(VolumeByClient[[#This Row],[Year and Quarter]],QuarterDates[Year/Quarter],QuarterDates[Quarter2])</f>
        <v>Q2</v>
      </c>
      <c r="L863" s="2">
        <f>_xlfn.XLOOKUP(VolumeByClient[[#This Row],[Year and Quarter]],QuarterDates[Year/Quarter],QuarterDates[Year])</f>
        <v>2020</v>
      </c>
    </row>
    <row r="864" spans="1:12" x14ac:dyDescent="0.15">
      <c r="A864" s="3" t="s">
        <v>1</v>
      </c>
      <c r="B864" s="3">
        <v>44012</v>
      </c>
      <c r="C864" s="5">
        <v>21809</v>
      </c>
      <c r="D864" s="2">
        <f t="shared" si="13"/>
        <v>7</v>
      </c>
      <c r="E864" s="2" t="str">
        <f>_xlfn.XLOOKUP(VolumeByClient[[#This Row],[CLID]],GEOByClient[Mid],GEOByClient[GEOID])</f>
        <v>GEO1001</v>
      </c>
      <c r="F864" s="2" t="str">
        <f>INDEX(GEOByClient[GEOID],MATCH(VolumeByClient[[#This Row],[CLID]],GEOByClient[Right],0))</f>
        <v>GEO1001</v>
      </c>
      <c r="G864" s="2" t="str">
        <f>VLOOKUP(VolumeByClient[[#This Row],[Index Match Region ID]],GEONames[GEOID]:GEONames[GEONAME],2,FALSE)</f>
        <v>NAM</v>
      </c>
      <c r="H864" s="2" t="str">
        <f>"Q"&amp;ROUNDUP(MONTH(VolumeByClient[[#This Row],[Date]])/3,0)&amp;" "&amp;YEAR(VolumeByClient[[#This Row],[Date]])</f>
        <v>Q2 2020</v>
      </c>
      <c r="I864" s="2" t="str">
        <f>VLOOKUP(VolumeByClient[[#This Row],[Date]],QuarterDates[],3,TRUE)</f>
        <v>Q2 2020</v>
      </c>
      <c r="J864" s="2" t="str">
        <f>VLOOKUP(VolumeByClient[[#This Row],[Date]],QuarterDates[],6,TRUE)</f>
        <v>2020 Q2</v>
      </c>
      <c r="K864" s="2" t="str">
        <f>_xlfn.XLOOKUP(VolumeByClient[[#This Row],[Year and Quarter]],QuarterDates[Year/Quarter],QuarterDates[Quarter2])</f>
        <v>Q2</v>
      </c>
      <c r="L864" s="2">
        <f>_xlfn.XLOOKUP(VolumeByClient[[#This Row],[Year and Quarter]],QuarterDates[Year/Quarter],QuarterDates[Year])</f>
        <v>2020</v>
      </c>
    </row>
    <row r="865" spans="1:12" x14ac:dyDescent="0.15">
      <c r="A865" s="3" t="s">
        <v>1</v>
      </c>
      <c r="B865" s="3">
        <v>44043</v>
      </c>
      <c r="C865" s="5">
        <v>24920</v>
      </c>
      <c r="D865" s="2">
        <f t="shared" si="13"/>
        <v>7</v>
      </c>
      <c r="E865" s="2" t="str">
        <f>_xlfn.XLOOKUP(VolumeByClient[[#This Row],[CLID]],GEOByClient[Mid],GEOByClient[GEOID])</f>
        <v>GEO1001</v>
      </c>
      <c r="F865" s="2" t="str">
        <f>INDEX(GEOByClient[GEOID],MATCH(VolumeByClient[[#This Row],[CLID]],GEOByClient[Right],0))</f>
        <v>GEO1001</v>
      </c>
      <c r="G865" s="2" t="str">
        <f>VLOOKUP(VolumeByClient[[#This Row],[Index Match Region ID]],GEONames[GEOID]:GEONames[GEONAME],2,FALSE)</f>
        <v>NAM</v>
      </c>
      <c r="H865" s="2" t="str">
        <f>"Q"&amp;ROUNDUP(MONTH(VolumeByClient[[#This Row],[Date]])/3,0)&amp;" "&amp;YEAR(VolumeByClient[[#This Row],[Date]])</f>
        <v>Q3 2020</v>
      </c>
      <c r="I865" s="2" t="str">
        <f>VLOOKUP(VolumeByClient[[#This Row],[Date]],QuarterDates[],3,TRUE)</f>
        <v>Q3 2020</v>
      </c>
      <c r="J865" s="2" t="str">
        <f>VLOOKUP(VolumeByClient[[#This Row],[Date]],QuarterDates[],6,TRUE)</f>
        <v>2020 Q3</v>
      </c>
      <c r="K865" s="2" t="str">
        <f>_xlfn.XLOOKUP(VolumeByClient[[#This Row],[Year and Quarter]],QuarterDates[Year/Quarter],QuarterDates[Quarter2])</f>
        <v>Q3</v>
      </c>
      <c r="L865" s="2">
        <f>_xlfn.XLOOKUP(VolumeByClient[[#This Row],[Year and Quarter]],QuarterDates[Year/Quarter],QuarterDates[Year])</f>
        <v>2020</v>
      </c>
    </row>
    <row r="866" spans="1:12" x14ac:dyDescent="0.15">
      <c r="A866" s="3" t="s">
        <v>1</v>
      </c>
      <c r="B866" s="3">
        <v>44074</v>
      </c>
      <c r="C866" s="5">
        <v>15576</v>
      </c>
      <c r="D866" s="2">
        <f t="shared" si="13"/>
        <v>7</v>
      </c>
      <c r="E866" s="2" t="str">
        <f>_xlfn.XLOOKUP(VolumeByClient[[#This Row],[CLID]],GEOByClient[Mid],GEOByClient[GEOID])</f>
        <v>GEO1001</v>
      </c>
      <c r="F866" s="2" t="str">
        <f>INDEX(GEOByClient[GEOID],MATCH(VolumeByClient[[#This Row],[CLID]],GEOByClient[Right],0))</f>
        <v>GEO1001</v>
      </c>
      <c r="G866" s="2" t="str">
        <f>VLOOKUP(VolumeByClient[[#This Row],[Index Match Region ID]],GEONames[GEOID]:GEONames[GEONAME],2,FALSE)</f>
        <v>NAM</v>
      </c>
      <c r="H866" s="2" t="str">
        <f>"Q"&amp;ROUNDUP(MONTH(VolumeByClient[[#This Row],[Date]])/3,0)&amp;" "&amp;YEAR(VolumeByClient[[#This Row],[Date]])</f>
        <v>Q3 2020</v>
      </c>
      <c r="I866" s="2" t="str">
        <f>VLOOKUP(VolumeByClient[[#This Row],[Date]],QuarterDates[],3,TRUE)</f>
        <v>Q3 2020</v>
      </c>
      <c r="J866" s="2" t="str">
        <f>VLOOKUP(VolumeByClient[[#This Row],[Date]],QuarterDates[],6,TRUE)</f>
        <v>2020 Q3</v>
      </c>
      <c r="K866" s="2" t="str">
        <f>_xlfn.XLOOKUP(VolumeByClient[[#This Row],[Year and Quarter]],QuarterDates[Year/Quarter],QuarterDates[Quarter2])</f>
        <v>Q3</v>
      </c>
      <c r="L866" s="2">
        <f>_xlfn.XLOOKUP(VolumeByClient[[#This Row],[Year and Quarter]],QuarterDates[Year/Quarter],QuarterDates[Year])</f>
        <v>2020</v>
      </c>
    </row>
    <row r="867" spans="1:12" x14ac:dyDescent="0.15">
      <c r="A867" s="3" t="s">
        <v>1</v>
      </c>
      <c r="B867" s="3">
        <v>44104</v>
      </c>
      <c r="C867" s="5">
        <v>21809</v>
      </c>
      <c r="D867" s="2">
        <f t="shared" si="13"/>
        <v>7</v>
      </c>
      <c r="E867" s="2" t="str">
        <f>_xlfn.XLOOKUP(VolumeByClient[[#This Row],[CLID]],GEOByClient[Mid],GEOByClient[GEOID])</f>
        <v>GEO1001</v>
      </c>
      <c r="F867" s="2" t="str">
        <f>INDEX(GEOByClient[GEOID],MATCH(VolumeByClient[[#This Row],[CLID]],GEOByClient[Right],0))</f>
        <v>GEO1001</v>
      </c>
      <c r="G867" s="2" t="str">
        <f>VLOOKUP(VolumeByClient[[#This Row],[Index Match Region ID]],GEONames[GEOID]:GEONames[GEONAME],2,FALSE)</f>
        <v>NAM</v>
      </c>
      <c r="H867" s="2" t="str">
        <f>"Q"&amp;ROUNDUP(MONTH(VolumeByClient[[#This Row],[Date]])/3,0)&amp;" "&amp;YEAR(VolumeByClient[[#This Row],[Date]])</f>
        <v>Q3 2020</v>
      </c>
      <c r="I867" s="2" t="str">
        <f>VLOOKUP(VolumeByClient[[#This Row],[Date]],QuarterDates[],3,TRUE)</f>
        <v>Q3 2020</v>
      </c>
      <c r="J867" s="2" t="str">
        <f>VLOOKUP(VolumeByClient[[#This Row],[Date]],QuarterDates[],6,TRUE)</f>
        <v>2020 Q3</v>
      </c>
      <c r="K867" s="2" t="str">
        <f>_xlfn.XLOOKUP(VolumeByClient[[#This Row],[Year and Quarter]],QuarterDates[Year/Quarter],QuarterDates[Quarter2])</f>
        <v>Q3</v>
      </c>
      <c r="L867" s="2">
        <f>_xlfn.XLOOKUP(VolumeByClient[[#This Row],[Year and Quarter]],QuarterDates[Year/Quarter],QuarterDates[Year])</f>
        <v>2020</v>
      </c>
    </row>
    <row r="868" spans="1:12" x14ac:dyDescent="0.15">
      <c r="A868" s="3" t="s">
        <v>1</v>
      </c>
      <c r="B868" s="3">
        <v>44135</v>
      </c>
      <c r="C868" s="5">
        <v>18694</v>
      </c>
      <c r="D868" s="2">
        <f t="shared" si="13"/>
        <v>7</v>
      </c>
      <c r="E868" s="2" t="str">
        <f>_xlfn.XLOOKUP(VolumeByClient[[#This Row],[CLID]],GEOByClient[Mid],GEOByClient[GEOID])</f>
        <v>GEO1001</v>
      </c>
      <c r="F868" s="2" t="str">
        <f>INDEX(GEOByClient[GEOID],MATCH(VolumeByClient[[#This Row],[CLID]],GEOByClient[Right],0))</f>
        <v>GEO1001</v>
      </c>
      <c r="G868" s="2" t="str">
        <f>VLOOKUP(VolumeByClient[[#This Row],[Index Match Region ID]],GEONames[GEOID]:GEONames[GEONAME],2,FALSE)</f>
        <v>NAM</v>
      </c>
      <c r="H868" s="2" t="str">
        <f>"Q"&amp;ROUNDUP(MONTH(VolumeByClient[[#This Row],[Date]])/3,0)&amp;" "&amp;YEAR(VolumeByClient[[#This Row],[Date]])</f>
        <v>Q4 2020</v>
      </c>
      <c r="I868" s="2" t="str">
        <f>VLOOKUP(VolumeByClient[[#This Row],[Date]],QuarterDates[],3,TRUE)</f>
        <v>Q4 2020</v>
      </c>
      <c r="J868" s="2" t="str">
        <f>VLOOKUP(VolumeByClient[[#This Row],[Date]],QuarterDates[],6,TRUE)</f>
        <v>2020 Q4</v>
      </c>
      <c r="K868" s="2" t="str">
        <f>_xlfn.XLOOKUP(VolumeByClient[[#This Row],[Year and Quarter]],QuarterDates[Year/Quarter],QuarterDates[Quarter2])</f>
        <v>Q4</v>
      </c>
      <c r="L868" s="2">
        <f>_xlfn.XLOOKUP(VolumeByClient[[#This Row],[Year and Quarter]],QuarterDates[Year/Quarter],QuarterDates[Year])</f>
        <v>2020</v>
      </c>
    </row>
    <row r="869" spans="1:12" x14ac:dyDescent="0.15">
      <c r="A869" s="3" t="s">
        <v>1</v>
      </c>
      <c r="B869" s="3">
        <v>44165</v>
      </c>
      <c r="C869" s="5">
        <v>28037</v>
      </c>
      <c r="D869" s="2">
        <f t="shared" si="13"/>
        <v>7</v>
      </c>
      <c r="E869" s="2" t="str">
        <f>_xlfn.XLOOKUP(VolumeByClient[[#This Row],[CLID]],GEOByClient[Mid],GEOByClient[GEOID])</f>
        <v>GEO1001</v>
      </c>
      <c r="F869" s="2" t="str">
        <f>INDEX(GEOByClient[GEOID],MATCH(VolumeByClient[[#This Row],[CLID]],GEOByClient[Right],0))</f>
        <v>GEO1001</v>
      </c>
      <c r="G869" s="2" t="str">
        <f>VLOOKUP(VolumeByClient[[#This Row],[Index Match Region ID]],GEONames[GEOID]:GEONames[GEONAME],2,FALSE)</f>
        <v>NAM</v>
      </c>
      <c r="H869" s="2" t="str">
        <f>"Q"&amp;ROUNDUP(MONTH(VolumeByClient[[#This Row],[Date]])/3,0)&amp;" "&amp;YEAR(VolumeByClient[[#This Row],[Date]])</f>
        <v>Q4 2020</v>
      </c>
      <c r="I869" s="2" t="str">
        <f>VLOOKUP(VolumeByClient[[#This Row],[Date]],QuarterDates[],3,TRUE)</f>
        <v>Q4 2020</v>
      </c>
      <c r="J869" s="2" t="str">
        <f>VLOOKUP(VolumeByClient[[#This Row],[Date]],QuarterDates[],6,TRUE)</f>
        <v>2020 Q4</v>
      </c>
      <c r="K869" s="2" t="str">
        <f>_xlfn.XLOOKUP(VolumeByClient[[#This Row],[Year and Quarter]],QuarterDates[Year/Quarter],QuarterDates[Quarter2])</f>
        <v>Q4</v>
      </c>
      <c r="L869" s="2">
        <f>_xlfn.XLOOKUP(VolumeByClient[[#This Row],[Year and Quarter]],QuarterDates[Year/Quarter],QuarterDates[Year])</f>
        <v>2020</v>
      </c>
    </row>
    <row r="870" spans="1:12" x14ac:dyDescent="0.15">
      <c r="A870" s="3" t="s">
        <v>1</v>
      </c>
      <c r="B870" s="3">
        <v>44196</v>
      </c>
      <c r="C870" s="5">
        <v>21809</v>
      </c>
      <c r="D870" s="2">
        <f t="shared" si="13"/>
        <v>7</v>
      </c>
      <c r="E870" s="2" t="str">
        <f>_xlfn.XLOOKUP(VolumeByClient[[#This Row],[CLID]],GEOByClient[Mid],GEOByClient[GEOID])</f>
        <v>GEO1001</v>
      </c>
      <c r="F870" s="2" t="str">
        <f>INDEX(GEOByClient[GEOID],MATCH(VolumeByClient[[#This Row],[CLID]],GEOByClient[Right],0))</f>
        <v>GEO1001</v>
      </c>
      <c r="G870" s="2" t="str">
        <f>VLOOKUP(VolumeByClient[[#This Row],[Index Match Region ID]],GEONames[GEOID]:GEONames[GEONAME],2,FALSE)</f>
        <v>NAM</v>
      </c>
      <c r="H870" s="2" t="str">
        <f>"Q"&amp;ROUNDUP(MONTH(VolumeByClient[[#This Row],[Date]])/3,0)&amp;" "&amp;YEAR(VolumeByClient[[#This Row],[Date]])</f>
        <v>Q4 2020</v>
      </c>
      <c r="I870" s="2" t="str">
        <f>VLOOKUP(VolumeByClient[[#This Row],[Date]],QuarterDates[],3,TRUE)</f>
        <v>Q4 2020</v>
      </c>
      <c r="J870" s="2" t="str">
        <f>VLOOKUP(VolumeByClient[[#This Row],[Date]],QuarterDates[],6,TRUE)</f>
        <v>2020 Q4</v>
      </c>
      <c r="K870" s="2" t="str">
        <f>_xlfn.XLOOKUP(VolumeByClient[[#This Row],[Year and Quarter]],QuarterDates[Year/Quarter],QuarterDates[Quarter2])</f>
        <v>Q4</v>
      </c>
      <c r="L870" s="2">
        <f>_xlfn.XLOOKUP(VolumeByClient[[#This Row],[Year and Quarter]],QuarterDates[Year/Quarter],QuarterDates[Year])</f>
        <v>2020</v>
      </c>
    </row>
    <row r="871" spans="1:12" x14ac:dyDescent="0.15">
      <c r="A871" s="3" t="s">
        <v>1</v>
      </c>
      <c r="B871" s="3">
        <v>44377</v>
      </c>
      <c r="C871" s="5">
        <v>22463</v>
      </c>
      <c r="D871" s="2">
        <f t="shared" si="13"/>
        <v>7</v>
      </c>
      <c r="E871" s="2" t="str">
        <f>_xlfn.XLOOKUP(VolumeByClient[[#This Row],[CLID]],GEOByClient[Mid],GEOByClient[GEOID])</f>
        <v>GEO1001</v>
      </c>
      <c r="F871" s="2" t="str">
        <f>INDEX(GEOByClient[GEOID],MATCH(VolumeByClient[[#This Row],[CLID]],GEOByClient[Right],0))</f>
        <v>GEO1001</v>
      </c>
      <c r="G871" s="2" t="str">
        <f>VLOOKUP(VolumeByClient[[#This Row],[Index Match Region ID]],GEONames[GEOID]:GEONames[GEONAME],2,FALSE)</f>
        <v>NAM</v>
      </c>
      <c r="H871" s="2" t="str">
        <f>"Q"&amp;ROUNDUP(MONTH(VolumeByClient[[#This Row],[Date]])/3,0)&amp;" "&amp;YEAR(VolumeByClient[[#This Row],[Date]])</f>
        <v>Q2 2021</v>
      </c>
      <c r="I871" s="2" t="str">
        <f>VLOOKUP(VolumeByClient[[#This Row],[Date]],QuarterDates[],3,TRUE)</f>
        <v>Q2 2021</v>
      </c>
      <c r="J871" s="2" t="str">
        <f>VLOOKUP(VolumeByClient[[#This Row],[Date]],QuarterDates[],6,TRUE)</f>
        <v>2021 Q2</v>
      </c>
      <c r="K871" s="2" t="str">
        <f>_xlfn.XLOOKUP(VolumeByClient[[#This Row],[Year and Quarter]],QuarterDates[Year/Quarter],QuarterDates[Quarter2])</f>
        <v>Q2</v>
      </c>
      <c r="L871" s="2">
        <f>_xlfn.XLOOKUP(VolumeByClient[[#This Row],[Year and Quarter]],QuarterDates[Year/Quarter],QuarterDates[Year])</f>
        <v>2021</v>
      </c>
    </row>
    <row r="872" spans="1:12" x14ac:dyDescent="0.15">
      <c r="A872" s="3" t="s">
        <v>1</v>
      </c>
      <c r="B872" s="3">
        <v>44347</v>
      </c>
      <c r="C872" s="5">
        <v>38501</v>
      </c>
      <c r="D872" s="2">
        <f t="shared" si="13"/>
        <v>7</v>
      </c>
      <c r="E872" s="2" t="str">
        <f>_xlfn.XLOOKUP(VolumeByClient[[#This Row],[CLID]],GEOByClient[Mid],GEOByClient[GEOID])</f>
        <v>GEO1001</v>
      </c>
      <c r="F872" s="2" t="str">
        <f>INDEX(GEOByClient[GEOID],MATCH(VolumeByClient[[#This Row],[CLID]],GEOByClient[Right],0))</f>
        <v>GEO1001</v>
      </c>
      <c r="G872" s="2" t="str">
        <f>VLOOKUP(VolumeByClient[[#This Row],[Index Match Region ID]],GEONames[GEOID]:GEONames[GEONAME],2,FALSE)</f>
        <v>NAM</v>
      </c>
      <c r="H872" s="2" t="str">
        <f>"Q"&amp;ROUNDUP(MONTH(VolumeByClient[[#This Row],[Date]])/3,0)&amp;" "&amp;YEAR(VolumeByClient[[#This Row],[Date]])</f>
        <v>Q2 2021</v>
      </c>
      <c r="I872" s="2" t="str">
        <f>VLOOKUP(VolumeByClient[[#This Row],[Date]],QuarterDates[],3,TRUE)</f>
        <v>Q2 2021</v>
      </c>
      <c r="J872" s="2" t="str">
        <f>VLOOKUP(VolumeByClient[[#This Row],[Date]],QuarterDates[],6,TRUE)</f>
        <v>2021 Q2</v>
      </c>
      <c r="K872" s="2" t="str">
        <f>_xlfn.XLOOKUP(VolumeByClient[[#This Row],[Year and Quarter]],QuarterDates[Year/Quarter],QuarterDates[Quarter2])</f>
        <v>Q2</v>
      </c>
      <c r="L872" s="2">
        <f>_xlfn.XLOOKUP(VolumeByClient[[#This Row],[Year and Quarter]],QuarterDates[Year/Quarter],QuarterDates[Year])</f>
        <v>2021</v>
      </c>
    </row>
    <row r="873" spans="1:12" x14ac:dyDescent="0.15">
      <c r="A873" s="3" t="s">
        <v>1</v>
      </c>
      <c r="B873" s="3">
        <v>44316</v>
      </c>
      <c r="C873" s="5">
        <v>33923</v>
      </c>
      <c r="D873" s="2">
        <f t="shared" si="13"/>
        <v>7</v>
      </c>
      <c r="E873" s="2" t="str">
        <f>_xlfn.XLOOKUP(VolumeByClient[[#This Row],[CLID]],GEOByClient[Mid],GEOByClient[GEOID])</f>
        <v>GEO1001</v>
      </c>
      <c r="F873" s="2" t="str">
        <f>INDEX(GEOByClient[GEOID],MATCH(VolumeByClient[[#This Row],[CLID]],GEOByClient[Right],0))</f>
        <v>GEO1001</v>
      </c>
      <c r="G873" s="2" t="str">
        <f>VLOOKUP(VolumeByClient[[#This Row],[Index Match Region ID]],GEONames[GEOID]:GEONames[GEONAME],2,FALSE)</f>
        <v>NAM</v>
      </c>
      <c r="H873" s="2" t="str">
        <f>"Q"&amp;ROUNDUP(MONTH(VolumeByClient[[#This Row],[Date]])/3,0)&amp;" "&amp;YEAR(VolumeByClient[[#This Row],[Date]])</f>
        <v>Q2 2021</v>
      </c>
      <c r="I873" s="2" t="str">
        <f>VLOOKUP(VolumeByClient[[#This Row],[Date]],QuarterDates[],3,TRUE)</f>
        <v>Q2 2021</v>
      </c>
      <c r="J873" s="2" t="str">
        <f>VLOOKUP(VolumeByClient[[#This Row],[Date]],QuarterDates[],6,TRUE)</f>
        <v>2021 Q2</v>
      </c>
      <c r="K873" s="2" t="str">
        <f>_xlfn.XLOOKUP(VolumeByClient[[#This Row],[Year and Quarter]],QuarterDates[Year/Quarter],QuarterDates[Quarter2])</f>
        <v>Q2</v>
      </c>
      <c r="L873" s="2">
        <f>_xlfn.XLOOKUP(VolumeByClient[[#This Row],[Year and Quarter]],QuarterDates[Year/Quarter],QuarterDates[Year])</f>
        <v>2021</v>
      </c>
    </row>
    <row r="874" spans="1:12" x14ac:dyDescent="0.15">
      <c r="A874" s="3" t="s">
        <v>1</v>
      </c>
      <c r="B874" s="3">
        <v>44286</v>
      </c>
      <c r="C874" s="5">
        <v>35291</v>
      </c>
      <c r="D874" s="2">
        <f t="shared" si="13"/>
        <v>7</v>
      </c>
      <c r="E874" s="2" t="str">
        <f>_xlfn.XLOOKUP(VolumeByClient[[#This Row],[CLID]],GEOByClient[Mid],GEOByClient[GEOID])</f>
        <v>GEO1001</v>
      </c>
      <c r="F874" s="2" t="str">
        <f>INDEX(GEOByClient[GEOID],MATCH(VolumeByClient[[#This Row],[CLID]],GEOByClient[Right],0))</f>
        <v>GEO1001</v>
      </c>
      <c r="G874" s="2" t="str">
        <f>VLOOKUP(VolumeByClient[[#This Row],[Index Match Region ID]],GEONames[GEOID]:GEONames[GEONAME],2,FALSE)</f>
        <v>NAM</v>
      </c>
      <c r="H874" s="2" t="str">
        <f>"Q"&amp;ROUNDUP(MONTH(VolumeByClient[[#This Row],[Date]])/3,0)&amp;" "&amp;YEAR(VolumeByClient[[#This Row],[Date]])</f>
        <v>Q1 2021</v>
      </c>
      <c r="I874" s="2" t="str">
        <f>VLOOKUP(VolumeByClient[[#This Row],[Date]],QuarterDates[],3,TRUE)</f>
        <v>Q1 2021</v>
      </c>
      <c r="J874" s="2" t="str">
        <f>VLOOKUP(VolumeByClient[[#This Row],[Date]],QuarterDates[],6,TRUE)</f>
        <v>2021 Q1</v>
      </c>
      <c r="K874" s="2" t="str">
        <f>_xlfn.XLOOKUP(VolumeByClient[[#This Row],[Year and Quarter]],QuarterDates[Year/Quarter],QuarterDates[Quarter2])</f>
        <v>Q1</v>
      </c>
      <c r="L874" s="2">
        <f>_xlfn.XLOOKUP(VolumeByClient[[#This Row],[Year and Quarter]],QuarterDates[Year/Quarter],QuarterDates[Year])</f>
        <v>2021</v>
      </c>
    </row>
    <row r="875" spans="1:12" x14ac:dyDescent="0.15">
      <c r="A875" s="3" t="s">
        <v>1</v>
      </c>
      <c r="B875" s="3">
        <v>44255</v>
      </c>
      <c r="C875" s="5">
        <v>24798</v>
      </c>
      <c r="D875" s="2">
        <f t="shared" si="13"/>
        <v>7</v>
      </c>
      <c r="E875" s="2" t="str">
        <f>_xlfn.XLOOKUP(VolumeByClient[[#This Row],[CLID]],GEOByClient[Mid],GEOByClient[GEOID])</f>
        <v>GEO1001</v>
      </c>
      <c r="F875" s="2" t="str">
        <f>INDEX(GEOByClient[GEOID],MATCH(VolumeByClient[[#This Row],[CLID]],GEOByClient[Right],0))</f>
        <v>GEO1001</v>
      </c>
      <c r="G875" s="2" t="str">
        <f>VLOOKUP(VolumeByClient[[#This Row],[Index Match Region ID]],GEONames[GEOID]:GEONames[GEONAME],2,FALSE)</f>
        <v>NAM</v>
      </c>
      <c r="H875" s="2" t="str">
        <f>"Q"&amp;ROUNDUP(MONTH(VolumeByClient[[#This Row],[Date]])/3,0)&amp;" "&amp;YEAR(VolumeByClient[[#This Row],[Date]])</f>
        <v>Q1 2021</v>
      </c>
      <c r="I875" s="2" t="str">
        <f>VLOOKUP(VolumeByClient[[#This Row],[Date]],QuarterDates[],3,TRUE)</f>
        <v>Q1 2021</v>
      </c>
      <c r="J875" s="2" t="str">
        <f>VLOOKUP(VolumeByClient[[#This Row],[Date]],QuarterDates[],6,TRUE)</f>
        <v>2021 Q1</v>
      </c>
      <c r="K875" s="2" t="str">
        <f>_xlfn.XLOOKUP(VolumeByClient[[#This Row],[Year and Quarter]],QuarterDates[Year/Quarter],QuarterDates[Quarter2])</f>
        <v>Q1</v>
      </c>
      <c r="L875" s="2">
        <f>_xlfn.XLOOKUP(VolumeByClient[[#This Row],[Year and Quarter]],QuarterDates[Year/Quarter],QuarterDates[Year])</f>
        <v>2021</v>
      </c>
    </row>
    <row r="876" spans="1:12" x14ac:dyDescent="0.15">
      <c r="A876" s="3" t="s">
        <v>1</v>
      </c>
      <c r="B876" s="3">
        <v>44227</v>
      </c>
      <c r="C876" s="5">
        <v>29157</v>
      </c>
      <c r="D876" s="2">
        <f t="shared" si="13"/>
        <v>7</v>
      </c>
      <c r="E876" s="2" t="str">
        <f>_xlfn.XLOOKUP(VolumeByClient[[#This Row],[CLID]],GEOByClient[Mid],GEOByClient[GEOID])</f>
        <v>GEO1001</v>
      </c>
      <c r="F876" s="2" t="str">
        <f>INDEX(GEOByClient[GEOID],MATCH(VolumeByClient[[#This Row],[CLID]],GEOByClient[Right],0))</f>
        <v>GEO1001</v>
      </c>
      <c r="G876" s="2" t="str">
        <f>VLOOKUP(VolumeByClient[[#This Row],[Index Match Region ID]],GEONames[GEOID]:GEONames[GEONAME],2,FALSE)</f>
        <v>NAM</v>
      </c>
      <c r="H876" s="2" t="str">
        <f>"Q"&amp;ROUNDUP(MONTH(VolumeByClient[[#This Row],[Date]])/3,0)&amp;" "&amp;YEAR(VolumeByClient[[#This Row],[Date]])</f>
        <v>Q1 2021</v>
      </c>
      <c r="I876" s="2" t="str">
        <f>VLOOKUP(VolumeByClient[[#This Row],[Date]],QuarterDates[],3,TRUE)</f>
        <v>Q1 2021</v>
      </c>
      <c r="J876" s="2" t="str">
        <f>VLOOKUP(VolumeByClient[[#This Row],[Date]],QuarterDates[],6,TRUE)</f>
        <v>2021 Q1</v>
      </c>
      <c r="K876" s="2" t="str">
        <f>_xlfn.XLOOKUP(VolumeByClient[[#This Row],[Year and Quarter]],QuarterDates[Year/Quarter],QuarterDates[Quarter2])</f>
        <v>Q1</v>
      </c>
      <c r="L876" s="2">
        <f>_xlfn.XLOOKUP(VolumeByClient[[#This Row],[Year and Quarter]],QuarterDates[Year/Quarter],QuarterDates[Year])</f>
        <v>2021</v>
      </c>
    </row>
    <row r="877" spans="1:12" x14ac:dyDescent="0.15">
      <c r="A877" s="3" t="s">
        <v>5</v>
      </c>
      <c r="B877" s="3">
        <v>43861</v>
      </c>
      <c r="C877" s="5">
        <v>142</v>
      </c>
      <c r="D877" s="2">
        <f t="shared" si="13"/>
        <v>7</v>
      </c>
      <c r="E877" s="2" t="str">
        <f>_xlfn.XLOOKUP(VolumeByClient[[#This Row],[CLID]],GEOByClient[Mid],GEOByClient[GEOID])</f>
        <v>GEO1002</v>
      </c>
      <c r="F877" s="2" t="str">
        <f>INDEX(GEOByClient[GEOID],MATCH(VolumeByClient[[#This Row],[CLID]],GEOByClient[Right],0))</f>
        <v>GEO1002</v>
      </c>
      <c r="G877" s="2" t="str">
        <f>VLOOKUP(VolumeByClient[[#This Row],[Index Match Region ID]],GEONames[GEOID]:GEONames[GEONAME],2,FALSE)</f>
        <v>APAC</v>
      </c>
      <c r="H877" s="2" t="str">
        <f>"Q"&amp;ROUNDUP(MONTH(VolumeByClient[[#This Row],[Date]])/3,0)&amp;" "&amp;YEAR(VolumeByClient[[#This Row],[Date]])</f>
        <v>Q1 2020</v>
      </c>
      <c r="I877" s="2" t="str">
        <f>VLOOKUP(VolumeByClient[[#This Row],[Date]],QuarterDates[],3,TRUE)</f>
        <v>Q1 2020</v>
      </c>
      <c r="J877" s="2" t="str">
        <f>VLOOKUP(VolumeByClient[[#This Row],[Date]],QuarterDates[],6,TRUE)</f>
        <v>2020 Q1</v>
      </c>
      <c r="K877" s="2" t="str">
        <f>_xlfn.XLOOKUP(VolumeByClient[[#This Row],[Year and Quarter]],QuarterDates[Year/Quarter],QuarterDates[Quarter2])</f>
        <v>Q1</v>
      </c>
      <c r="L877" s="2">
        <f>_xlfn.XLOOKUP(VolumeByClient[[#This Row],[Year and Quarter]],QuarterDates[Year/Quarter],QuarterDates[Year])</f>
        <v>2020</v>
      </c>
    </row>
    <row r="878" spans="1:12" x14ac:dyDescent="0.15">
      <c r="A878" s="3" t="s">
        <v>5</v>
      </c>
      <c r="B878" s="3">
        <v>43890</v>
      </c>
      <c r="C878" s="5">
        <v>125</v>
      </c>
      <c r="D878" s="2">
        <f t="shared" si="13"/>
        <v>7</v>
      </c>
      <c r="E878" s="2" t="str">
        <f>_xlfn.XLOOKUP(VolumeByClient[[#This Row],[CLID]],GEOByClient[Mid],GEOByClient[GEOID])</f>
        <v>GEO1002</v>
      </c>
      <c r="F878" s="2" t="str">
        <f>INDEX(GEOByClient[GEOID],MATCH(VolumeByClient[[#This Row],[CLID]],GEOByClient[Right],0))</f>
        <v>GEO1002</v>
      </c>
      <c r="G878" s="2" t="str">
        <f>VLOOKUP(VolumeByClient[[#This Row],[Index Match Region ID]],GEONames[GEOID]:GEONames[GEONAME],2,FALSE)</f>
        <v>APAC</v>
      </c>
      <c r="H878" s="2" t="str">
        <f>"Q"&amp;ROUNDUP(MONTH(VolumeByClient[[#This Row],[Date]])/3,0)&amp;" "&amp;YEAR(VolumeByClient[[#This Row],[Date]])</f>
        <v>Q1 2020</v>
      </c>
      <c r="I878" s="2" t="str">
        <f>VLOOKUP(VolumeByClient[[#This Row],[Date]],QuarterDates[],3,TRUE)</f>
        <v>Q1 2020</v>
      </c>
      <c r="J878" s="2" t="str">
        <f>VLOOKUP(VolumeByClient[[#This Row],[Date]],QuarterDates[],6,TRUE)</f>
        <v>2020 Q1</v>
      </c>
      <c r="K878" s="2" t="str">
        <f>_xlfn.XLOOKUP(VolumeByClient[[#This Row],[Year and Quarter]],QuarterDates[Year/Quarter],QuarterDates[Quarter2])</f>
        <v>Q1</v>
      </c>
      <c r="L878" s="2">
        <f>_xlfn.XLOOKUP(VolumeByClient[[#This Row],[Year and Quarter]],QuarterDates[Year/Quarter],QuarterDates[Year])</f>
        <v>2020</v>
      </c>
    </row>
    <row r="879" spans="1:12" x14ac:dyDescent="0.15">
      <c r="A879" s="3" t="s">
        <v>5</v>
      </c>
      <c r="B879" s="3">
        <v>43921</v>
      </c>
      <c r="C879" s="5">
        <v>171</v>
      </c>
      <c r="D879" s="2">
        <f t="shared" si="13"/>
        <v>7</v>
      </c>
      <c r="E879" s="2" t="str">
        <f>_xlfn.XLOOKUP(VolumeByClient[[#This Row],[CLID]],GEOByClient[Mid],GEOByClient[GEOID])</f>
        <v>GEO1002</v>
      </c>
      <c r="F879" s="2" t="str">
        <f>INDEX(GEOByClient[GEOID],MATCH(VolumeByClient[[#This Row],[CLID]],GEOByClient[Right],0))</f>
        <v>GEO1002</v>
      </c>
      <c r="G879" s="2" t="str">
        <f>VLOOKUP(VolumeByClient[[#This Row],[Index Match Region ID]],GEONames[GEOID]:GEONames[GEONAME],2,FALSE)</f>
        <v>APAC</v>
      </c>
      <c r="H879" s="2" t="str">
        <f>"Q"&amp;ROUNDUP(MONTH(VolumeByClient[[#This Row],[Date]])/3,0)&amp;" "&amp;YEAR(VolumeByClient[[#This Row],[Date]])</f>
        <v>Q1 2020</v>
      </c>
      <c r="I879" s="2" t="str">
        <f>VLOOKUP(VolumeByClient[[#This Row],[Date]],QuarterDates[],3,TRUE)</f>
        <v>Q1 2020</v>
      </c>
      <c r="J879" s="2" t="str">
        <f>VLOOKUP(VolumeByClient[[#This Row],[Date]],QuarterDates[],6,TRUE)</f>
        <v>2020 Q1</v>
      </c>
      <c r="K879" s="2" t="str">
        <f>_xlfn.XLOOKUP(VolumeByClient[[#This Row],[Year and Quarter]],QuarterDates[Year/Quarter],QuarterDates[Quarter2])</f>
        <v>Q1</v>
      </c>
      <c r="L879" s="2">
        <f>_xlfn.XLOOKUP(VolumeByClient[[#This Row],[Year and Quarter]],QuarterDates[Year/Quarter],QuarterDates[Year])</f>
        <v>2020</v>
      </c>
    </row>
    <row r="880" spans="1:12" x14ac:dyDescent="0.15">
      <c r="A880" s="3" t="s">
        <v>5</v>
      </c>
      <c r="B880" s="3">
        <v>43951</v>
      </c>
      <c r="C880" s="5">
        <v>168</v>
      </c>
      <c r="D880" s="2">
        <f t="shared" si="13"/>
        <v>7</v>
      </c>
      <c r="E880" s="2" t="str">
        <f>_xlfn.XLOOKUP(VolumeByClient[[#This Row],[CLID]],GEOByClient[Mid],GEOByClient[GEOID])</f>
        <v>GEO1002</v>
      </c>
      <c r="F880" s="2" t="str">
        <f>INDEX(GEOByClient[GEOID],MATCH(VolumeByClient[[#This Row],[CLID]],GEOByClient[Right],0))</f>
        <v>GEO1002</v>
      </c>
      <c r="G880" s="2" t="str">
        <f>VLOOKUP(VolumeByClient[[#This Row],[Index Match Region ID]],GEONames[GEOID]:GEONames[GEONAME],2,FALSE)</f>
        <v>APAC</v>
      </c>
      <c r="H880" s="2" t="str">
        <f>"Q"&amp;ROUNDUP(MONTH(VolumeByClient[[#This Row],[Date]])/3,0)&amp;" "&amp;YEAR(VolumeByClient[[#This Row],[Date]])</f>
        <v>Q2 2020</v>
      </c>
      <c r="I880" s="2" t="str">
        <f>VLOOKUP(VolumeByClient[[#This Row],[Date]],QuarterDates[],3,TRUE)</f>
        <v>Q2 2020</v>
      </c>
      <c r="J880" s="2" t="str">
        <f>VLOOKUP(VolumeByClient[[#This Row],[Date]],QuarterDates[],6,TRUE)</f>
        <v>2020 Q2</v>
      </c>
      <c r="K880" s="2" t="str">
        <f>_xlfn.XLOOKUP(VolumeByClient[[#This Row],[Year and Quarter]],QuarterDates[Year/Quarter],QuarterDates[Quarter2])</f>
        <v>Q2</v>
      </c>
      <c r="L880" s="2">
        <f>_xlfn.XLOOKUP(VolumeByClient[[#This Row],[Year and Quarter]],QuarterDates[Year/Quarter],QuarterDates[Year])</f>
        <v>2020</v>
      </c>
    </row>
    <row r="881" spans="1:12" x14ac:dyDescent="0.15">
      <c r="A881" s="3" t="s">
        <v>5</v>
      </c>
      <c r="B881" s="3">
        <v>43982</v>
      </c>
      <c r="C881" s="5">
        <v>183</v>
      </c>
      <c r="D881" s="2">
        <f t="shared" si="13"/>
        <v>7</v>
      </c>
      <c r="E881" s="2" t="str">
        <f>_xlfn.XLOOKUP(VolumeByClient[[#This Row],[CLID]],GEOByClient[Mid],GEOByClient[GEOID])</f>
        <v>GEO1002</v>
      </c>
      <c r="F881" s="2" t="str">
        <f>INDEX(GEOByClient[GEOID],MATCH(VolumeByClient[[#This Row],[CLID]],GEOByClient[Right],0))</f>
        <v>GEO1002</v>
      </c>
      <c r="G881" s="2" t="str">
        <f>VLOOKUP(VolumeByClient[[#This Row],[Index Match Region ID]],GEONames[GEOID]:GEONames[GEONAME],2,FALSE)</f>
        <v>APAC</v>
      </c>
      <c r="H881" s="2" t="str">
        <f>"Q"&amp;ROUNDUP(MONTH(VolumeByClient[[#This Row],[Date]])/3,0)&amp;" "&amp;YEAR(VolumeByClient[[#This Row],[Date]])</f>
        <v>Q2 2020</v>
      </c>
      <c r="I881" s="2" t="str">
        <f>VLOOKUP(VolumeByClient[[#This Row],[Date]],QuarterDates[],3,TRUE)</f>
        <v>Q2 2020</v>
      </c>
      <c r="J881" s="2" t="str">
        <f>VLOOKUP(VolumeByClient[[#This Row],[Date]],QuarterDates[],6,TRUE)</f>
        <v>2020 Q2</v>
      </c>
      <c r="K881" s="2" t="str">
        <f>_xlfn.XLOOKUP(VolumeByClient[[#This Row],[Year and Quarter]],QuarterDates[Year/Quarter],QuarterDates[Quarter2])</f>
        <v>Q2</v>
      </c>
      <c r="L881" s="2">
        <f>_xlfn.XLOOKUP(VolumeByClient[[#This Row],[Year and Quarter]],QuarterDates[Year/Quarter],QuarterDates[Year])</f>
        <v>2020</v>
      </c>
    </row>
    <row r="882" spans="1:12" x14ac:dyDescent="0.15">
      <c r="A882" s="3" t="s">
        <v>5</v>
      </c>
      <c r="B882" s="3">
        <v>44012</v>
      </c>
      <c r="C882" s="5">
        <v>109</v>
      </c>
      <c r="D882" s="2">
        <f t="shared" si="13"/>
        <v>7</v>
      </c>
      <c r="E882" s="2" t="str">
        <f>_xlfn.XLOOKUP(VolumeByClient[[#This Row],[CLID]],GEOByClient[Mid],GEOByClient[GEOID])</f>
        <v>GEO1002</v>
      </c>
      <c r="F882" s="2" t="str">
        <f>INDEX(GEOByClient[GEOID],MATCH(VolumeByClient[[#This Row],[CLID]],GEOByClient[Right],0))</f>
        <v>GEO1002</v>
      </c>
      <c r="G882" s="2" t="str">
        <f>VLOOKUP(VolumeByClient[[#This Row],[Index Match Region ID]],GEONames[GEOID]:GEONames[GEONAME],2,FALSE)</f>
        <v>APAC</v>
      </c>
      <c r="H882" s="2" t="str">
        <f>"Q"&amp;ROUNDUP(MONTH(VolumeByClient[[#This Row],[Date]])/3,0)&amp;" "&amp;YEAR(VolumeByClient[[#This Row],[Date]])</f>
        <v>Q2 2020</v>
      </c>
      <c r="I882" s="2" t="str">
        <f>VLOOKUP(VolumeByClient[[#This Row],[Date]],QuarterDates[],3,TRUE)</f>
        <v>Q2 2020</v>
      </c>
      <c r="J882" s="2" t="str">
        <f>VLOOKUP(VolumeByClient[[#This Row],[Date]],QuarterDates[],6,TRUE)</f>
        <v>2020 Q2</v>
      </c>
      <c r="K882" s="2" t="str">
        <f>_xlfn.XLOOKUP(VolumeByClient[[#This Row],[Year and Quarter]],QuarterDates[Year/Quarter],QuarterDates[Quarter2])</f>
        <v>Q2</v>
      </c>
      <c r="L882" s="2">
        <f>_xlfn.XLOOKUP(VolumeByClient[[#This Row],[Year and Quarter]],QuarterDates[Year/Quarter],QuarterDates[Year])</f>
        <v>2020</v>
      </c>
    </row>
    <row r="883" spans="1:12" x14ac:dyDescent="0.15">
      <c r="A883" s="3" t="s">
        <v>5</v>
      </c>
      <c r="B883" s="3">
        <v>44043</v>
      </c>
      <c r="C883" s="5">
        <v>125</v>
      </c>
      <c r="D883" s="2">
        <f t="shared" si="13"/>
        <v>7</v>
      </c>
      <c r="E883" s="2" t="str">
        <f>_xlfn.XLOOKUP(VolumeByClient[[#This Row],[CLID]],GEOByClient[Mid],GEOByClient[GEOID])</f>
        <v>GEO1002</v>
      </c>
      <c r="F883" s="2" t="str">
        <f>INDEX(GEOByClient[GEOID],MATCH(VolumeByClient[[#This Row],[CLID]],GEOByClient[Right],0))</f>
        <v>GEO1002</v>
      </c>
      <c r="G883" s="2" t="str">
        <f>VLOOKUP(VolumeByClient[[#This Row],[Index Match Region ID]],GEONames[GEOID]:GEONames[GEONAME],2,FALSE)</f>
        <v>APAC</v>
      </c>
      <c r="H883" s="2" t="str">
        <f>"Q"&amp;ROUNDUP(MONTH(VolumeByClient[[#This Row],[Date]])/3,0)&amp;" "&amp;YEAR(VolumeByClient[[#This Row],[Date]])</f>
        <v>Q3 2020</v>
      </c>
      <c r="I883" s="2" t="str">
        <f>VLOOKUP(VolumeByClient[[#This Row],[Date]],QuarterDates[],3,TRUE)</f>
        <v>Q3 2020</v>
      </c>
      <c r="J883" s="2" t="str">
        <f>VLOOKUP(VolumeByClient[[#This Row],[Date]],QuarterDates[],6,TRUE)</f>
        <v>2020 Q3</v>
      </c>
      <c r="K883" s="2" t="str">
        <f>_xlfn.XLOOKUP(VolumeByClient[[#This Row],[Year and Quarter]],QuarterDates[Year/Quarter],QuarterDates[Quarter2])</f>
        <v>Q3</v>
      </c>
      <c r="L883" s="2">
        <f>_xlfn.XLOOKUP(VolumeByClient[[#This Row],[Year and Quarter]],QuarterDates[Year/Quarter],QuarterDates[Year])</f>
        <v>2020</v>
      </c>
    </row>
    <row r="884" spans="1:12" x14ac:dyDescent="0.15">
      <c r="A884" s="3" t="s">
        <v>5</v>
      </c>
      <c r="B884" s="3">
        <v>44074</v>
      </c>
      <c r="C884" s="5">
        <v>80</v>
      </c>
      <c r="D884" s="2">
        <f t="shared" si="13"/>
        <v>7</v>
      </c>
      <c r="E884" s="2" t="str">
        <f>_xlfn.XLOOKUP(VolumeByClient[[#This Row],[CLID]],GEOByClient[Mid],GEOByClient[GEOID])</f>
        <v>GEO1002</v>
      </c>
      <c r="F884" s="2" t="str">
        <f>INDEX(GEOByClient[GEOID],MATCH(VolumeByClient[[#This Row],[CLID]],GEOByClient[Right],0))</f>
        <v>GEO1002</v>
      </c>
      <c r="G884" s="2" t="str">
        <f>VLOOKUP(VolumeByClient[[#This Row],[Index Match Region ID]],GEONames[GEOID]:GEONames[GEONAME],2,FALSE)</f>
        <v>APAC</v>
      </c>
      <c r="H884" s="2" t="str">
        <f>"Q"&amp;ROUNDUP(MONTH(VolumeByClient[[#This Row],[Date]])/3,0)&amp;" "&amp;YEAR(VolumeByClient[[#This Row],[Date]])</f>
        <v>Q3 2020</v>
      </c>
      <c r="I884" s="2" t="str">
        <f>VLOOKUP(VolumeByClient[[#This Row],[Date]],QuarterDates[],3,TRUE)</f>
        <v>Q3 2020</v>
      </c>
      <c r="J884" s="2" t="str">
        <f>VLOOKUP(VolumeByClient[[#This Row],[Date]],QuarterDates[],6,TRUE)</f>
        <v>2020 Q3</v>
      </c>
      <c r="K884" s="2" t="str">
        <f>_xlfn.XLOOKUP(VolumeByClient[[#This Row],[Year and Quarter]],QuarterDates[Year/Quarter],QuarterDates[Quarter2])</f>
        <v>Q3</v>
      </c>
      <c r="L884" s="2">
        <f>_xlfn.XLOOKUP(VolumeByClient[[#This Row],[Year and Quarter]],QuarterDates[Year/Quarter],QuarterDates[Year])</f>
        <v>2020</v>
      </c>
    </row>
    <row r="885" spans="1:12" x14ac:dyDescent="0.15">
      <c r="A885" s="3" t="s">
        <v>5</v>
      </c>
      <c r="B885" s="3">
        <v>44104</v>
      </c>
      <c r="C885" s="5">
        <v>111</v>
      </c>
      <c r="D885" s="2">
        <f t="shared" si="13"/>
        <v>7</v>
      </c>
      <c r="E885" s="2" t="str">
        <f>_xlfn.XLOOKUP(VolumeByClient[[#This Row],[CLID]],GEOByClient[Mid],GEOByClient[GEOID])</f>
        <v>GEO1002</v>
      </c>
      <c r="F885" s="2" t="str">
        <f>INDEX(GEOByClient[GEOID],MATCH(VolumeByClient[[#This Row],[CLID]],GEOByClient[Right],0))</f>
        <v>GEO1002</v>
      </c>
      <c r="G885" s="2" t="str">
        <f>VLOOKUP(VolumeByClient[[#This Row],[Index Match Region ID]],GEONames[GEOID]:GEONames[GEONAME],2,FALSE)</f>
        <v>APAC</v>
      </c>
      <c r="H885" s="2" t="str">
        <f>"Q"&amp;ROUNDUP(MONTH(VolumeByClient[[#This Row],[Date]])/3,0)&amp;" "&amp;YEAR(VolumeByClient[[#This Row],[Date]])</f>
        <v>Q3 2020</v>
      </c>
      <c r="I885" s="2" t="str">
        <f>VLOOKUP(VolumeByClient[[#This Row],[Date]],QuarterDates[],3,TRUE)</f>
        <v>Q3 2020</v>
      </c>
      <c r="J885" s="2" t="str">
        <f>VLOOKUP(VolumeByClient[[#This Row],[Date]],QuarterDates[],6,TRUE)</f>
        <v>2020 Q3</v>
      </c>
      <c r="K885" s="2" t="str">
        <f>_xlfn.XLOOKUP(VolumeByClient[[#This Row],[Year and Quarter]],QuarterDates[Year/Quarter],QuarterDates[Quarter2])</f>
        <v>Q3</v>
      </c>
      <c r="L885" s="2">
        <f>_xlfn.XLOOKUP(VolumeByClient[[#This Row],[Year and Quarter]],QuarterDates[Year/Quarter],QuarterDates[Year])</f>
        <v>2020</v>
      </c>
    </row>
    <row r="886" spans="1:12" x14ac:dyDescent="0.15">
      <c r="A886" s="3" t="s">
        <v>5</v>
      </c>
      <c r="B886" s="3">
        <v>44135</v>
      </c>
      <c r="C886" s="5">
        <v>96</v>
      </c>
      <c r="D886" s="2">
        <f t="shared" si="13"/>
        <v>7</v>
      </c>
      <c r="E886" s="2" t="str">
        <f>_xlfn.XLOOKUP(VolumeByClient[[#This Row],[CLID]],GEOByClient[Mid],GEOByClient[GEOID])</f>
        <v>GEO1002</v>
      </c>
      <c r="F886" s="2" t="str">
        <f>INDEX(GEOByClient[GEOID],MATCH(VolumeByClient[[#This Row],[CLID]],GEOByClient[Right],0))</f>
        <v>GEO1002</v>
      </c>
      <c r="G886" s="2" t="str">
        <f>VLOOKUP(VolumeByClient[[#This Row],[Index Match Region ID]],GEONames[GEOID]:GEONames[GEONAME],2,FALSE)</f>
        <v>APAC</v>
      </c>
      <c r="H886" s="2" t="str">
        <f>"Q"&amp;ROUNDUP(MONTH(VolumeByClient[[#This Row],[Date]])/3,0)&amp;" "&amp;YEAR(VolumeByClient[[#This Row],[Date]])</f>
        <v>Q4 2020</v>
      </c>
      <c r="I886" s="2" t="str">
        <f>VLOOKUP(VolumeByClient[[#This Row],[Date]],QuarterDates[],3,TRUE)</f>
        <v>Q4 2020</v>
      </c>
      <c r="J886" s="2" t="str">
        <f>VLOOKUP(VolumeByClient[[#This Row],[Date]],QuarterDates[],6,TRUE)</f>
        <v>2020 Q4</v>
      </c>
      <c r="K886" s="2" t="str">
        <f>_xlfn.XLOOKUP(VolumeByClient[[#This Row],[Year and Quarter]],QuarterDates[Year/Quarter],QuarterDates[Quarter2])</f>
        <v>Q4</v>
      </c>
      <c r="L886" s="2">
        <f>_xlfn.XLOOKUP(VolumeByClient[[#This Row],[Year and Quarter]],QuarterDates[Year/Quarter],QuarterDates[Year])</f>
        <v>2020</v>
      </c>
    </row>
    <row r="887" spans="1:12" x14ac:dyDescent="0.15">
      <c r="A887" s="3" t="s">
        <v>5</v>
      </c>
      <c r="B887" s="3">
        <v>44165</v>
      </c>
      <c r="C887" s="5">
        <v>136</v>
      </c>
      <c r="D887" s="2">
        <f t="shared" si="13"/>
        <v>7</v>
      </c>
      <c r="E887" s="2" t="str">
        <f>_xlfn.XLOOKUP(VolumeByClient[[#This Row],[CLID]],GEOByClient[Mid],GEOByClient[GEOID])</f>
        <v>GEO1002</v>
      </c>
      <c r="F887" s="2" t="str">
        <f>INDEX(GEOByClient[GEOID],MATCH(VolumeByClient[[#This Row],[CLID]],GEOByClient[Right],0))</f>
        <v>GEO1002</v>
      </c>
      <c r="G887" s="2" t="str">
        <f>VLOOKUP(VolumeByClient[[#This Row],[Index Match Region ID]],GEONames[GEOID]:GEONames[GEONAME],2,FALSE)</f>
        <v>APAC</v>
      </c>
      <c r="H887" s="2" t="str">
        <f>"Q"&amp;ROUNDUP(MONTH(VolumeByClient[[#This Row],[Date]])/3,0)&amp;" "&amp;YEAR(VolumeByClient[[#This Row],[Date]])</f>
        <v>Q4 2020</v>
      </c>
      <c r="I887" s="2" t="str">
        <f>VLOOKUP(VolumeByClient[[#This Row],[Date]],QuarterDates[],3,TRUE)</f>
        <v>Q4 2020</v>
      </c>
      <c r="J887" s="2" t="str">
        <f>VLOOKUP(VolumeByClient[[#This Row],[Date]],QuarterDates[],6,TRUE)</f>
        <v>2020 Q4</v>
      </c>
      <c r="K887" s="2" t="str">
        <f>_xlfn.XLOOKUP(VolumeByClient[[#This Row],[Year and Quarter]],QuarterDates[Year/Quarter],QuarterDates[Quarter2])</f>
        <v>Q4</v>
      </c>
      <c r="L887" s="2">
        <f>_xlfn.XLOOKUP(VolumeByClient[[#This Row],[Year and Quarter]],QuarterDates[Year/Quarter],QuarterDates[Year])</f>
        <v>2020</v>
      </c>
    </row>
    <row r="888" spans="1:12" x14ac:dyDescent="0.15">
      <c r="A888" s="3" t="s">
        <v>5</v>
      </c>
      <c r="B888" s="3">
        <v>44196</v>
      </c>
      <c r="C888" s="5">
        <v>107</v>
      </c>
      <c r="D888" s="2">
        <f t="shared" si="13"/>
        <v>7</v>
      </c>
      <c r="E888" s="2" t="str">
        <f>_xlfn.XLOOKUP(VolumeByClient[[#This Row],[CLID]],GEOByClient[Mid],GEOByClient[GEOID])</f>
        <v>GEO1002</v>
      </c>
      <c r="F888" s="2" t="str">
        <f>INDEX(GEOByClient[GEOID],MATCH(VolumeByClient[[#This Row],[CLID]],GEOByClient[Right],0))</f>
        <v>GEO1002</v>
      </c>
      <c r="G888" s="2" t="str">
        <f>VLOOKUP(VolumeByClient[[#This Row],[Index Match Region ID]],GEONames[GEOID]:GEONames[GEONAME],2,FALSE)</f>
        <v>APAC</v>
      </c>
      <c r="H888" s="2" t="str">
        <f>"Q"&amp;ROUNDUP(MONTH(VolumeByClient[[#This Row],[Date]])/3,0)&amp;" "&amp;YEAR(VolumeByClient[[#This Row],[Date]])</f>
        <v>Q4 2020</v>
      </c>
      <c r="I888" s="2" t="str">
        <f>VLOOKUP(VolumeByClient[[#This Row],[Date]],QuarterDates[],3,TRUE)</f>
        <v>Q4 2020</v>
      </c>
      <c r="J888" s="2" t="str">
        <f>VLOOKUP(VolumeByClient[[#This Row],[Date]],QuarterDates[],6,TRUE)</f>
        <v>2020 Q4</v>
      </c>
      <c r="K888" s="2" t="str">
        <f>_xlfn.XLOOKUP(VolumeByClient[[#This Row],[Year and Quarter]],QuarterDates[Year/Quarter],QuarterDates[Quarter2])</f>
        <v>Q4</v>
      </c>
      <c r="L888" s="2">
        <f>_xlfn.XLOOKUP(VolumeByClient[[#This Row],[Year and Quarter]],QuarterDates[Year/Quarter],QuarterDates[Year])</f>
        <v>2020</v>
      </c>
    </row>
    <row r="889" spans="1:12" x14ac:dyDescent="0.15">
      <c r="A889" s="3" t="s">
        <v>5</v>
      </c>
      <c r="B889" s="3">
        <v>44255</v>
      </c>
      <c r="C889" s="5">
        <v>126</v>
      </c>
      <c r="D889" s="2">
        <f t="shared" si="13"/>
        <v>7</v>
      </c>
      <c r="E889" s="2" t="str">
        <f>_xlfn.XLOOKUP(VolumeByClient[[#This Row],[CLID]],GEOByClient[Mid],GEOByClient[GEOID])</f>
        <v>GEO1002</v>
      </c>
      <c r="F889" s="2" t="str">
        <f>INDEX(GEOByClient[GEOID],MATCH(VolumeByClient[[#This Row],[CLID]],GEOByClient[Right],0))</f>
        <v>GEO1002</v>
      </c>
      <c r="G889" s="2" t="str">
        <f>VLOOKUP(VolumeByClient[[#This Row],[Index Match Region ID]],GEONames[GEOID]:GEONames[GEONAME],2,FALSE)</f>
        <v>APAC</v>
      </c>
      <c r="H889" s="2" t="str">
        <f>"Q"&amp;ROUNDUP(MONTH(VolumeByClient[[#This Row],[Date]])/3,0)&amp;" "&amp;YEAR(VolumeByClient[[#This Row],[Date]])</f>
        <v>Q1 2021</v>
      </c>
      <c r="I889" s="2" t="str">
        <f>VLOOKUP(VolumeByClient[[#This Row],[Date]],QuarterDates[],3,TRUE)</f>
        <v>Q1 2021</v>
      </c>
      <c r="J889" s="2" t="str">
        <f>VLOOKUP(VolumeByClient[[#This Row],[Date]],QuarterDates[],6,TRUE)</f>
        <v>2021 Q1</v>
      </c>
      <c r="K889" s="2" t="str">
        <f>_xlfn.XLOOKUP(VolumeByClient[[#This Row],[Year and Quarter]],QuarterDates[Year/Quarter],QuarterDates[Quarter2])</f>
        <v>Q1</v>
      </c>
      <c r="L889" s="2">
        <f>_xlfn.XLOOKUP(VolumeByClient[[#This Row],[Year and Quarter]],QuarterDates[Year/Quarter],QuarterDates[Year])</f>
        <v>2021</v>
      </c>
    </row>
    <row r="890" spans="1:12" x14ac:dyDescent="0.15">
      <c r="A890" s="3" t="s">
        <v>5</v>
      </c>
      <c r="B890" s="3">
        <v>44227</v>
      </c>
      <c r="C890" s="5">
        <v>140</v>
      </c>
      <c r="D890" s="2">
        <f t="shared" si="13"/>
        <v>7</v>
      </c>
      <c r="E890" s="2" t="str">
        <f>_xlfn.XLOOKUP(VolumeByClient[[#This Row],[CLID]],GEOByClient[Mid],GEOByClient[GEOID])</f>
        <v>GEO1002</v>
      </c>
      <c r="F890" s="2" t="str">
        <f>INDEX(GEOByClient[GEOID],MATCH(VolumeByClient[[#This Row],[CLID]],GEOByClient[Right],0))</f>
        <v>GEO1002</v>
      </c>
      <c r="G890" s="2" t="str">
        <f>VLOOKUP(VolumeByClient[[#This Row],[Index Match Region ID]],GEONames[GEOID]:GEONames[GEONAME],2,FALSE)</f>
        <v>APAC</v>
      </c>
      <c r="H890" s="2" t="str">
        <f>"Q"&amp;ROUNDUP(MONTH(VolumeByClient[[#This Row],[Date]])/3,0)&amp;" "&amp;YEAR(VolumeByClient[[#This Row],[Date]])</f>
        <v>Q1 2021</v>
      </c>
      <c r="I890" s="2" t="str">
        <f>VLOOKUP(VolumeByClient[[#This Row],[Date]],QuarterDates[],3,TRUE)</f>
        <v>Q1 2021</v>
      </c>
      <c r="J890" s="2" t="str">
        <f>VLOOKUP(VolumeByClient[[#This Row],[Date]],QuarterDates[],6,TRUE)</f>
        <v>2021 Q1</v>
      </c>
      <c r="K890" s="2" t="str">
        <f>_xlfn.XLOOKUP(VolumeByClient[[#This Row],[Year and Quarter]],QuarterDates[Year/Quarter],QuarterDates[Quarter2])</f>
        <v>Q1</v>
      </c>
      <c r="L890" s="2">
        <f>_xlfn.XLOOKUP(VolumeByClient[[#This Row],[Year and Quarter]],QuarterDates[Year/Quarter],QuarterDates[Year])</f>
        <v>2021</v>
      </c>
    </row>
    <row r="891" spans="1:12" x14ac:dyDescent="0.15">
      <c r="A891" s="3" t="s">
        <v>9</v>
      </c>
      <c r="B891" s="3">
        <v>43861</v>
      </c>
      <c r="C891" s="5">
        <v>220</v>
      </c>
      <c r="D891" s="2">
        <f t="shared" si="13"/>
        <v>7</v>
      </c>
      <c r="E891" s="2" t="str">
        <f>_xlfn.XLOOKUP(VolumeByClient[[#This Row],[CLID]],GEOByClient[Mid],GEOByClient[GEOID])</f>
        <v>GEO1002</v>
      </c>
      <c r="F891" s="2" t="str">
        <f>INDEX(GEOByClient[GEOID],MATCH(VolumeByClient[[#This Row],[CLID]],GEOByClient[Right],0))</f>
        <v>GEO1002</v>
      </c>
      <c r="G891" s="2" t="str">
        <f>VLOOKUP(VolumeByClient[[#This Row],[Index Match Region ID]],GEONames[GEOID]:GEONames[GEONAME],2,FALSE)</f>
        <v>APAC</v>
      </c>
      <c r="H891" s="2" t="str">
        <f>"Q"&amp;ROUNDUP(MONTH(VolumeByClient[[#This Row],[Date]])/3,0)&amp;" "&amp;YEAR(VolumeByClient[[#This Row],[Date]])</f>
        <v>Q1 2020</v>
      </c>
      <c r="I891" s="2" t="str">
        <f>VLOOKUP(VolumeByClient[[#This Row],[Date]],QuarterDates[],3,TRUE)</f>
        <v>Q1 2020</v>
      </c>
      <c r="J891" s="2" t="str">
        <f>VLOOKUP(VolumeByClient[[#This Row],[Date]],QuarterDates[],6,TRUE)</f>
        <v>2020 Q1</v>
      </c>
      <c r="K891" s="2" t="str">
        <f>_xlfn.XLOOKUP(VolumeByClient[[#This Row],[Year and Quarter]],QuarterDates[Year/Quarter],QuarterDates[Quarter2])</f>
        <v>Q1</v>
      </c>
      <c r="L891" s="2">
        <f>_xlfn.XLOOKUP(VolumeByClient[[#This Row],[Year and Quarter]],QuarterDates[Year/Quarter],QuarterDates[Year])</f>
        <v>2020</v>
      </c>
    </row>
    <row r="892" spans="1:12" x14ac:dyDescent="0.15">
      <c r="A892" s="3" t="s">
        <v>9</v>
      </c>
      <c r="B892" s="3">
        <v>43890</v>
      </c>
      <c r="C892" s="5">
        <v>219</v>
      </c>
      <c r="D892" s="2">
        <f t="shared" si="13"/>
        <v>7</v>
      </c>
      <c r="E892" s="2" t="str">
        <f>_xlfn.XLOOKUP(VolumeByClient[[#This Row],[CLID]],GEOByClient[Mid],GEOByClient[GEOID])</f>
        <v>GEO1002</v>
      </c>
      <c r="F892" s="2" t="str">
        <f>INDEX(GEOByClient[GEOID],MATCH(VolumeByClient[[#This Row],[CLID]],GEOByClient[Right],0))</f>
        <v>GEO1002</v>
      </c>
      <c r="G892" s="2" t="str">
        <f>VLOOKUP(VolumeByClient[[#This Row],[Index Match Region ID]],GEONames[GEOID]:GEONames[GEONAME],2,FALSE)</f>
        <v>APAC</v>
      </c>
      <c r="H892" s="2" t="str">
        <f>"Q"&amp;ROUNDUP(MONTH(VolumeByClient[[#This Row],[Date]])/3,0)&amp;" "&amp;YEAR(VolumeByClient[[#This Row],[Date]])</f>
        <v>Q1 2020</v>
      </c>
      <c r="I892" s="2" t="str">
        <f>VLOOKUP(VolumeByClient[[#This Row],[Date]],QuarterDates[],3,TRUE)</f>
        <v>Q1 2020</v>
      </c>
      <c r="J892" s="2" t="str">
        <f>VLOOKUP(VolumeByClient[[#This Row],[Date]],QuarterDates[],6,TRUE)</f>
        <v>2020 Q1</v>
      </c>
      <c r="K892" s="2" t="str">
        <f>_xlfn.XLOOKUP(VolumeByClient[[#This Row],[Year and Quarter]],QuarterDates[Year/Quarter],QuarterDates[Quarter2])</f>
        <v>Q1</v>
      </c>
      <c r="L892" s="2">
        <f>_xlfn.XLOOKUP(VolumeByClient[[#This Row],[Year and Quarter]],QuarterDates[Year/Quarter],QuarterDates[Year])</f>
        <v>2020</v>
      </c>
    </row>
    <row r="893" spans="1:12" x14ac:dyDescent="0.15">
      <c r="A893" s="3" t="s">
        <v>9</v>
      </c>
      <c r="B893" s="3">
        <v>43921</v>
      </c>
      <c r="C893" s="5">
        <v>266</v>
      </c>
      <c r="D893" s="2">
        <f t="shared" si="13"/>
        <v>7</v>
      </c>
      <c r="E893" s="2" t="str">
        <f>_xlfn.XLOOKUP(VolumeByClient[[#This Row],[CLID]],GEOByClient[Mid],GEOByClient[GEOID])</f>
        <v>GEO1002</v>
      </c>
      <c r="F893" s="2" t="str">
        <f>INDEX(GEOByClient[GEOID],MATCH(VolumeByClient[[#This Row],[CLID]],GEOByClient[Right],0))</f>
        <v>GEO1002</v>
      </c>
      <c r="G893" s="2" t="str">
        <f>VLOOKUP(VolumeByClient[[#This Row],[Index Match Region ID]],GEONames[GEOID]:GEONames[GEONAME],2,FALSE)</f>
        <v>APAC</v>
      </c>
      <c r="H893" s="2" t="str">
        <f>"Q"&amp;ROUNDUP(MONTH(VolumeByClient[[#This Row],[Date]])/3,0)&amp;" "&amp;YEAR(VolumeByClient[[#This Row],[Date]])</f>
        <v>Q1 2020</v>
      </c>
      <c r="I893" s="2" t="str">
        <f>VLOOKUP(VolumeByClient[[#This Row],[Date]],QuarterDates[],3,TRUE)</f>
        <v>Q1 2020</v>
      </c>
      <c r="J893" s="2" t="str">
        <f>VLOOKUP(VolumeByClient[[#This Row],[Date]],QuarterDates[],6,TRUE)</f>
        <v>2020 Q1</v>
      </c>
      <c r="K893" s="2" t="str">
        <f>_xlfn.XLOOKUP(VolumeByClient[[#This Row],[Year and Quarter]],QuarterDates[Year/Quarter],QuarterDates[Quarter2])</f>
        <v>Q1</v>
      </c>
      <c r="L893" s="2">
        <f>_xlfn.XLOOKUP(VolumeByClient[[#This Row],[Year and Quarter]],QuarterDates[Year/Quarter],QuarterDates[Year])</f>
        <v>2020</v>
      </c>
    </row>
    <row r="894" spans="1:12" x14ac:dyDescent="0.15">
      <c r="A894" s="3" t="s">
        <v>9</v>
      </c>
      <c r="B894" s="3">
        <v>43951</v>
      </c>
      <c r="C894" s="5">
        <v>294</v>
      </c>
      <c r="D894" s="2">
        <f t="shared" si="13"/>
        <v>7</v>
      </c>
      <c r="E894" s="2" t="str">
        <f>_xlfn.XLOOKUP(VolumeByClient[[#This Row],[CLID]],GEOByClient[Mid],GEOByClient[GEOID])</f>
        <v>GEO1002</v>
      </c>
      <c r="F894" s="2" t="str">
        <f>INDEX(GEOByClient[GEOID],MATCH(VolumeByClient[[#This Row],[CLID]],GEOByClient[Right],0))</f>
        <v>GEO1002</v>
      </c>
      <c r="G894" s="2" t="str">
        <f>VLOOKUP(VolumeByClient[[#This Row],[Index Match Region ID]],GEONames[GEOID]:GEONames[GEONAME],2,FALSE)</f>
        <v>APAC</v>
      </c>
      <c r="H894" s="2" t="str">
        <f>"Q"&amp;ROUNDUP(MONTH(VolumeByClient[[#This Row],[Date]])/3,0)&amp;" "&amp;YEAR(VolumeByClient[[#This Row],[Date]])</f>
        <v>Q2 2020</v>
      </c>
      <c r="I894" s="2" t="str">
        <f>VLOOKUP(VolumeByClient[[#This Row],[Date]],QuarterDates[],3,TRUE)</f>
        <v>Q2 2020</v>
      </c>
      <c r="J894" s="2" t="str">
        <f>VLOOKUP(VolumeByClient[[#This Row],[Date]],QuarterDates[],6,TRUE)</f>
        <v>2020 Q2</v>
      </c>
      <c r="K894" s="2" t="str">
        <f>_xlfn.XLOOKUP(VolumeByClient[[#This Row],[Year and Quarter]],QuarterDates[Year/Quarter],QuarterDates[Quarter2])</f>
        <v>Q2</v>
      </c>
      <c r="L894" s="2">
        <f>_xlfn.XLOOKUP(VolumeByClient[[#This Row],[Year and Quarter]],QuarterDates[Year/Quarter],QuarterDates[Year])</f>
        <v>2020</v>
      </c>
    </row>
    <row r="895" spans="1:12" x14ac:dyDescent="0.15">
      <c r="A895" s="3" t="s">
        <v>9</v>
      </c>
      <c r="B895" s="3">
        <v>43982</v>
      </c>
      <c r="C895" s="5">
        <v>295</v>
      </c>
      <c r="D895" s="2">
        <f t="shared" si="13"/>
        <v>7</v>
      </c>
      <c r="E895" s="2" t="str">
        <f>_xlfn.XLOOKUP(VolumeByClient[[#This Row],[CLID]],GEOByClient[Mid],GEOByClient[GEOID])</f>
        <v>GEO1002</v>
      </c>
      <c r="F895" s="2" t="str">
        <f>INDEX(GEOByClient[GEOID],MATCH(VolumeByClient[[#This Row],[CLID]],GEOByClient[Right],0))</f>
        <v>GEO1002</v>
      </c>
      <c r="G895" s="2" t="str">
        <f>VLOOKUP(VolumeByClient[[#This Row],[Index Match Region ID]],GEONames[GEOID]:GEONames[GEONAME],2,FALSE)</f>
        <v>APAC</v>
      </c>
      <c r="H895" s="2" t="str">
        <f>"Q"&amp;ROUNDUP(MONTH(VolumeByClient[[#This Row],[Date]])/3,0)&amp;" "&amp;YEAR(VolumeByClient[[#This Row],[Date]])</f>
        <v>Q2 2020</v>
      </c>
      <c r="I895" s="2" t="str">
        <f>VLOOKUP(VolumeByClient[[#This Row],[Date]],QuarterDates[],3,TRUE)</f>
        <v>Q2 2020</v>
      </c>
      <c r="J895" s="2" t="str">
        <f>VLOOKUP(VolumeByClient[[#This Row],[Date]],QuarterDates[],6,TRUE)</f>
        <v>2020 Q2</v>
      </c>
      <c r="K895" s="2" t="str">
        <f>_xlfn.XLOOKUP(VolumeByClient[[#This Row],[Year and Quarter]],QuarterDates[Year/Quarter],QuarterDates[Quarter2])</f>
        <v>Q2</v>
      </c>
      <c r="L895" s="2">
        <f>_xlfn.XLOOKUP(VolumeByClient[[#This Row],[Year and Quarter]],QuarterDates[Year/Quarter],QuarterDates[Year])</f>
        <v>2020</v>
      </c>
    </row>
    <row r="896" spans="1:12" x14ac:dyDescent="0.15">
      <c r="A896" s="3" t="s">
        <v>9</v>
      </c>
      <c r="B896" s="3">
        <v>44012</v>
      </c>
      <c r="C896" s="5">
        <v>193</v>
      </c>
      <c r="D896" s="2">
        <f t="shared" si="13"/>
        <v>7</v>
      </c>
      <c r="E896" s="2" t="str">
        <f>_xlfn.XLOOKUP(VolumeByClient[[#This Row],[CLID]],GEOByClient[Mid],GEOByClient[GEOID])</f>
        <v>GEO1002</v>
      </c>
      <c r="F896" s="2" t="str">
        <f>INDEX(GEOByClient[GEOID],MATCH(VolumeByClient[[#This Row],[CLID]],GEOByClient[Right],0))</f>
        <v>GEO1002</v>
      </c>
      <c r="G896" s="2" t="str">
        <f>VLOOKUP(VolumeByClient[[#This Row],[Index Match Region ID]],GEONames[GEOID]:GEONames[GEONAME],2,FALSE)</f>
        <v>APAC</v>
      </c>
      <c r="H896" s="2" t="str">
        <f>"Q"&amp;ROUNDUP(MONTH(VolumeByClient[[#This Row],[Date]])/3,0)&amp;" "&amp;YEAR(VolumeByClient[[#This Row],[Date]])</f>
        <v>Q2 2020</v>
      </c>
      <c r="I896" s="2" t="str">
        <f>VLOOKUP(VolumeByClient[[#This Row],[Date]],QuarterDates[],3,TRUE)</f>
        <v>Q2 2020</v>
      </c>
      <c r="J896" s="2" t="str">
        <f>VLOOKUP(VolumeByClient[[#This Row],[Date]],QuarterDates[],6,TRUE)</f>
        <v>2020 Q2</v>
      </c>
      <c r="K896" s="2" t="str">
        <f>_xlfn.XLOOKUP(VolumeByClient[[#This Row],[Year and Quarter]],QuarterDates[Year/Quarter],QuarterDates[Quarter2])</f>
        <v>Q2</v>
      </c>
      <c r="L896" s="2">
        <f>_xlfn.XLOOKUP(VolumeByClient[[#This Row],[Year and Quarter]],QuarterDates[Year/Quarter],QuarterDates[Year])</f>
        <v>2020</v>
      </c>
    </row>
    <row r="897" spans="1:12" x14ac:dyDescent="0.15">
      <c r="A897" s="3" t="s">
        <v>9</v>
      </c>
      <c r="B897" s="3">
        <v>44043</v>
      </c>
      <c r="C897" s="5">
        <v>190</v>
      </c>
      <c r="D897" s="2">
        <f t="shared" si="13"/>
        <v>7</v>
      </c>
      <c r="E897" s="2" t="str">
        <f>_xlfn.XLOOKUP(VolumeByClient[[#This Row],[CLID]],GEOByClient[Mid],GEOByClient[GEOID])</f>
        <v>GEO1002</v>
      </c>
      <c r="F897" s="2" t="str">
        <f>INDEX(GEOByClient[GEOID],MATCH(VolumeByClient[[#This Row],[CLID]],GEOByClient[Right],0))</f>
        <v>GEO1002</v>
      </c>
      <c r="G897" s="2" t="str">
        <f>VLOOKUP(VolumeByClient[[#This Row],[Index Match Region ID]],GEONames[GEOID]:GEONames[GEONAME],2,FALSE)</f>
        <v>APAC</v>
      </c>
      <c r="H897" s="2" t="str">
        <f>"Q"&amp;ROUNDUP(MONTH(VolumeByClient[[#This Row],[Date]])/3,0)&amp;" "&amp;YEAR(VolumeByClient[[#This Row],[Date]])</f>
        <v>Q3 2020</v>
      </c>
      <c r="I897" s="2" t="str">
        <f>VLOOKUP(VolumeByClient[[#This Row],[Date]],QuarterDates[],3,TRUE)</f>
        <v>Q3 2020</v>
      </c>
      <c r="J897" s="2" t="str">
        <f>VLOOKUP(VolumeByClient[[#This Row],[Date]],QuarterDates[],6,TRUE)</f>
        <v>2020 Q3</v>
      </c>
      <c r="K897" s="2" t="str">
        <f>_xlfn.XLOOKUP(VolumeByClient[[#This Row],[Year and Quarter]],QuarterDates[Year/Quarter],QuarterDates[Quarter2])</f>
        <v>Q3</v>
      </c>
      <c r="L897" s="2">
        <f>_xlfn.XLOOKUP(VolumeByClient[[#This Row],[Year and Quarter]],QuarterDates[Year/Quarter],QuarterDates[Year])</f>
        <v>2020</v>
      </c>
    </row>
    <row r="898" spans="1:12" x14ac:dyDescent="0.15">
      <c r="A898" s="3" t="s">
        <v>9</v>
      </c>
      <c r="B898" s="3">
        <v>44074</v>
      </c>
      <c r="C898" s="5">
        <v>143</v>
      </c>
      <c r="D898" s="2">
        <f t="shared" ref="D898:D908" si="14">LEN(A898)</f>
        <v>7</v>
      </c>
      <c r="E898" s="2" t="str">
        <f>_xlfn.XLOOKUP(VolumeByClient[[#This Row],[CLID]],GEOByClient[Mid],GEOByClient[GEOID])</f>
        <v>GEO1002</v>
      </c>
      <c r="F898" s="2" t="str">
        <f>INDEX(GEOByClient[GEOID],MATCH(VolumeByClient[[#This Row],[CLID]],GEOByClient[Right],0))</f>
        <v>GEO1002</v>
      </c>
      <c r="G898" s="2" t="str">
        <f>VLOOKUP(VolumeByClient[[#This Row],[Index Match Region ID]],GEONames[GEOID]:GEONames[GEONAME],2,FALSE)</f>
        <v>APAC</v>
      </c>
      <c r="H898" s="2" t="str">
        <f>"Q"&amp;ROUNDUP(MONTH(VolumeByClient[[#This Row],[Date]])/3,0)&amp;" "&amp;YEAR(VolumeByClient[[#This Row],[Date]])</f>
        <v>Q3 2020</v>
      </c>
      <c r="I898" s="2" t="str">
        <f>VLOOKUP(VolumeByClient[[#This Row],[Date]],QuarterDates[],3,TRUE)</f>
        <v>Q3 2020</v>
      </c>
      <c r="J898" s="2" t="str">
        <f>VLOOKUP(VolumeByClient[[#This Row],[Date]],QuarterDates[],6,TRUE)</f>
        <v>2020 Q3</v>
      </c>
      <c r="K898" s="2" t="str">
        <f>_xlfn.XLOOKUP(VolumeByClient[[#This Row],[Year and Quarter]],QuarterDates[Year/Quarter],QuarterDates[Quarter2])</f>
        <v>Q3</v>
      </c>
      <c r="L898" s="2">
        <f>_xlfn.XLOOKUP(VolumeByClient[[#This Row],[Year and Quarter]],QuarterDates[Year/Quarter],QuarterDates[Year])</f>
        <v>2020</v>
      </c>
    </row>
    <row r="899" spans="1:12" x14ac:dyDescent="0.15">
      <c r="A899" s="3" t="s">
        <v>9</v>
      </c>
      <c r="B899" s="3">
        <v>44104</v>
      </c>
      <c r="C899" s="5">
        <v>170</v>
      </c>
      <c r="D899" s="2">
        <f t="shared" si="14"/>
        <v>7</v>
      </c>
      <c r="E899" s="2" t="str">
        <f>_xlfn.XLOOKUP(VolumeByClient[[#This Row],[CLID]],GEOByClient[Mid],GEOByClient[GEOID])</f>
        <v>GEO1002</v>
      </c>
      <c r="F899" s="2" t="str">
        <f>INDEX(GEOByClient[GEOID],MATCH(VolumeByClient[[#This Row],[CLID]],GEOByClient[Right],0))</f>
        <v>GEO1002</v>
      </c>
      <c r="G899" s="2" t="str">
        <f>VLOOKUP(VolumeByClient[[#This Row],[Index Match Region ID]],GEONames[GEOID]:GEONames[GEONAME],2,FALSE)</f>
        <v>APAC</v>
      </c>
      <c r="H899" s="2" t="str">
        <f>"Q"&amp;ROUNDUP(MONTH(VolumeByClient[[#This Row],[Date]])/3,0)&amp;" "&amp;YEAR(VolumeByClient[[#This Row],[Date]])</f>
        <v>Q3 2020</v>
      </c>
      <c r="I899" s="2" t="str">
        <f>VLOOKUP(VolumeByClient[[#This Row],[Date]],QuarterDates[],3,TRUE)</f>
        <v>Q3 2020</v>
      </c>
      <c r="J899" s="2" t="str">
        <f>VLOOKUP(VolumeByClient[[#This Row],[Date]],QuarterDates[],6,TRUE)</f>
        <v>2020 Q3</v>
      </c>
      <c r="K899" s="2" t="str">
        <f>_xlfn.XLOOKUP(VolumeByClient[[#This Row],[Year and Quarter]],QuarterDates[Year/Quarter],QuarterDates[Quarter2])</f>
        <v>Q3</v>
      </c>
      <c r="L899" s="2">
        <f>_xlfn.XLOOKUP(VolumeByClient[[#This Row],[Year and Quarter]],QuarterDates[Year/Quarter],QuarterDates[Year])</f>
        <v>2020</v>
      </c>
    </row>
    <row r="900" spans="1:12" x14ac:dyDescent="0.15">
      <c r="A900" s="3" t="s">
        <v>9</v>
      </c>
      <c r="B900" s="3">
        <v>44135</v>
      </c>
      <c r="C900" s="5">
        <v>170</v>
      </c>
      <c r="D900" s="2">
        <f t="shared" si="14"/>
        <v>7</v>
      </c>
      <c r="E900" s="2" t="str">
        <f>_xlfn.XLOOKUP(VolumeByClient[[#This Row],[CLID]],GEOByClient[Mid],GEOByClient[GEOID])</f>
        <v>GEO1002</v>
      </c>
      <c r="F900" s="2" t="str">
        <f>INDEX(GEOByClient[GEOID],MATCH(VolumeByClient[[#This Row],[CLID]],GEOByClient[Right],0))</f>
        <v>GEO1002</v>
      </c>
      <c r="G900" s="2" t="str">
        <f>VLOOKUP(VolumeByClient[[#This Row],[Index Match Region ID]],GEONames[GEOID]:GEONames[GEONAME],2,FALSE)</f>
        <v>APAC</v>
      </c>
      <c r="H900" s="2" t="str">
        <f>"Q"&amp;ROUNDUP(MONTH(VolumeByClient[[#This Row],[Date]])/3,0)&amp;" "&amp;YEAR(VolumeByClient[[#This Row],[Date]])</f>
        <v>Q4 2020</v>
      </c>
      <c r="I900" s="2" t="str">
        <f>VLOOKUP(VolumeByClient[[#This Row],[Date]],QuarterDates[],3,TRUE)</f>
        <v>Q4 2020</v>
      </c>
      <c r="J900" s="2" t="str">
        <f>VLOOKUP(VolumeByClient[[#This Row],[Date]],QuarterDates[],6,TRUE)</f>
        <v>2020 Q4</v>
      </c>
      <c r="K900" s="2" t="str">
        <f>_xlfn.XLOOKUP(VolumeByClient[[#This Row],[Year and Quarter]],QuarterDates[Year/Quarter],QuarterDates[Quarter2])</f>
        <v>Q4</v>
      </c>
      <c r="L900" s="2">
        <f>_xlfn.XLOOKUP(VolumeByClient[[#This Row],[Year and Quarter]],QuarterDates[Year/Quarter],QuarterDates[Year])</f>
        <v>2020</v>
      </c>
    </row>
    <row r="901" spans="1:12" x14ac:dyDescent="0.15">
      <c r="A901" s="3" t="s">
        <v>9</v>
      </c>
      <c r="B901" s="3">
        <v>44165</v>
      </c>
      <c r="C901" s="5">
        <v>214</v>
      </c>
      <c r="D901" s="2">
        <f t="shared" si="14"/>
        <v>7</v>
      </c>
      <c r="E901" s="2" t="str">
        <f>_xlfn.XLOOKUP(VolumeByClient[[#This Row],[CLID]],GEOByClient[Mid],GEOByClient[GEOID])</f>
        <v>GEO1002</v>
      </c>
      <c r="F901" s="2" t="str">
        <f>INDEX(GEOByClient[GEOID],MATCH(VolumeByClient[[#This Row],[CLID]],GEOByClient[Right],0))</f>
        <v>GEO1002</v>
      </c>
      <c r="G901" s="2" t="str">
        <f>VLOOKUP(VolumeByClient[[#This Row],[Index Match Region ID]],GEONames[GEOID]:GEONames[GEONAME],2,FALSE)</f>
        <v>APAC</v>
      </c>
      <c r="H901" s="2" t="str">
        <f>"Q"&amp;ROUNDUP(MONTH(VolumeByClient[[#This Row],[Date]])/3,0)&amp;" "&amp;YEAR(VolumeByClient[[#This Row],[Date]])</f>
        <v>Q4 2020</v>
      </c>
      <c r="I901" s="2" t="str">
        <f>VLOOKUP(VolumeByClient[[#This Row],[Date]],QuarterDates[],3,TRUE)</f>
        <v>Q4 2020</v>
      </c>
      <c r="J901" s="2" t="str">
        <f>VLOOKUP(VolumeByClient[[#This Row],[Date]],QuarterDates[],6,TRUE)</f>
        <v>2020 Q4</v>
      </c>
      <c r="K901" s="2" t="str">
        <f>_xlfn.XLOOKUP(VolumeByClient[[#This Row],[Year and Quarter]],QuarterDates[Year/Quarter],QuarterDates[Quarter2])</f>
        <v>Q4</v>
      </c>
      <c r="L901" s="2">
        <f>_xlfn.XLOOKUP(VolumeByClient[[#This Row],[Year and Quarter]],QuarterDates[Year/Quarter],QuarterDates[Year])</f>
        <v>2020</v>
      </c>
    </row>
    <row r="902" spans="1:12" x14ac:dyDescent="0.15">
      <c r="A902" s="3" t="s">
        <v>9</v>
      </c>
      <c r="B902" s="3">
        <v>44196</v>
      </c>
      <c r="C902" s="5">
        <v>194</v>
      </c>
      <c r="D902" s="2">
        <f t="shared" si="14"/>
        <v>7</v>
      </c>
      <c r="E902" s="2" t="str">
        <f>_xlfn.XLOOKUP(VolumeByClient[[#This Row],[CLID]],GEOByClient[Mid],GEOByClient[GEOID])</f>
        <v>GEO1002</v>
      </c>
      <c r="F902" s="2" t="str">
        <f>INDEX(GEOByClient[GEOID],MATCH(VolumeByClient[[#This Row],[CLID]],GEOByClient[Right],0))</f>
        <v>GEO1002</v>
      </c>
      <c r="G902" s="2" t="str">
        <f>VLOOKUP(VolumeByClient[[#This Row],[Index Match Region ID]],GEONames[GEOID]:GEONames[GEONAME],2,FALSE)</f>
        <v>APAC</v>
      </c>
      <c r="H902" s="2" t="str">
        <f>"Q"&amp;ROUNDUP(MONTH(VolumeByClient[[#This Row],[Date]])/3,0)&amp;" "&amp;YEAR(VolumeByClient[[#This Row],[Date]])</f>
        <v>Q4 2020</v>
      </c>
      <c r="I902" s="2" t="str">
        <f>VLOOKUP(VolumeByClient[[#This Row],[Date]],QuarterDates[],3,TRUE)</f>
        <v>Q4 2020</v>
      </c>
      <c r="J902" s="2" t="str">
        <f>VLOOKUP(VolumeByClient[[#This Row],[Date]],QuarterDates[],6,TRUE)</f>
        <v>2020 Q4</v>
      </c>
      <c r="K902" s="2" t="str">
        <f>_xlfn.XLOOKUP(VolumeByClient[[#This Row],[Year and Quarter]],QuarterDates[Year/Quarter],QuarterDates[Quarter2])</f>
        <v>Q4</v>
      </c>
      <c r="L902" s="2">
        <f>_xlfn.XLOOKUP(VolumeByClient[[#This Row],[Year and Quarter]],QuarterDates[Year/Quarter],QuarterDates[Year])</f>
        <v>2020</v>
      </c>
    </row>
    <row r="903" spans="1:12" x14ac:dyDescent="0.15">
      <c r="A903" s="3" t="s">
        <v>9</v>
      </c>
      <c r="B903" s="3">
        <v>44377</v>
      </c>
      <c r="C903" s="5">
        <v>195</v>
      </c>
      <c r="D903" s="2">
        <f t="shared" si="14"/>
        <v>7</v>
      </c>
      <c r="E903" s="2" t="str">
        <f>_xlfn.XLOOKUP(VolumeByClient[[#This Row],[CLID]],GEOByClient[Mid],GEOByClient[GEOID])</f>
        <v>GEO1002</v>
      </c>
      <c r="F903" s="2" t="str">
        <f>INDEX(GEOByClient[GEOID],MATCH(VolumeByClient[[#This Row],[CLID]],GEOByClient[Right],0))</f>
        <v>GEO1002</v>
      </c>
      <c r="G903" s="2" t="str">
        <f>VLOOKUP(VolumeByClient[[#This Row],[Index Match Region ID]],GEONames[GEOID]:GEONames[GEONAME],2,FALSE)</f>
        <v>APAC</v>
      </c>
      <c r="H903" s="2" t="str">
        <f>"Q"&amp;ROUNDUP(MONTH(VolumeByClient[[#This Row],[Date]])/3,0)&amp;" "&amp;YEAR(VolumeByClient[[#This Row],[Date]])</f>
        <v>Q2 2021</v>
      </c>
      <c r="I903" s="2" t="str">
        <f>VLOOKUP(VolumeByClient[[#This Row],[Date]],QuarterDates[],3,TRUE)</f>
        <v>Q2 2021</v>
      </c>
      <c r="J903" s="2" t="str">
        <f>VLOOKUP(VolumeByClient[[#This Row],[Date]],QuarterDates[],6,TRUE)</f>
        <v>2021 Q2</v>
      </c>
      <c r="K903" s="2" t="str">
        <f>_xlfn.XLOOKUP(VolumeByClient[[#This Row],[Year and Quarter]],QuarterDates[Year/Quarter],QuarterDates[Quarter2])</f>
        <v>Q2</v>
      </c>
      <c r="L903" s="2">
        <f>_xlfn.XLOOKUP(VolumeByClient[[#This Row],[Year and Quarter]],QuarterDates[Year/Quarter],QuarterDates[Year])</f>
        <v>2021</v>
      </c>
    </row>
    <row r="904" spans="1:12" x14ac:dyDescent="0.15">
      <c r="A904" s="3" t="s">
        <v>9</v>
      </c>
      <c r="B904" s="3">
        <v>44347</v>
      </c>
      <c r="C904" s="5">
        <v>290</v>
      </c>
      <c r="D904" s="2">
        <f t="shared" si="14"/>
        <v>7</v>
      </c>
      <c r="E904" s="2" t="str">
        <f>_xlfn.XLOOKUP(VolumeByClient[[#This Row],[CLID]],GEOByClient[Mid],GEOByClient[GEOID])</f>
        <v>GEO1002</v>
      </c>
      <c r="F904" s="2" t="str">
        <f>INDEX(GEOByClient[GEOID],MATCH(VolumeByClient[[#This Row],[CLID]],GEOByClient[Right],0))</f>
        <v>GEO1002</v>
      </c>
      <c r="G904" s="2" t="str">
        <f>VLOOKUP(VolumeByClient[[#This Row],[Index Match Region ID]],GEONames[GEOID]:GEONames[GEONAME],2,FALSE)</f>
        <v>APAC</v>
      </c>
      <c r="H904" s="2" t="str">
        <f>"Q"&amp;ROUNDUP(MONTH(VolumeByClient[[#This Row],[Date]])/3,0)&amp;" "&amp;YEAR(VolumeByClient[[#This Row],[Date]])</f>
        <v>Q2 2021</v>
      </c>
      <c r="I904" s="2" t="str">
        <f>VLOOKUP(VolumeByClient[[#This Row],[Date]],QuarterDates[],3,TRUE)</f>
        <v>Q2 2021</v>
      </c>
      <c r="J904" s="2" t="str">
        <f>VLOOKUP(VolumeByClient[[#This Row],[Date]],QuarterDates[],6,TRUE)</f>
        <v>2021 Q2</v>
      </c>
      <c r="K904" s="2" t="str">
        <f>_xlfn.XLOOKUP(VolumeByClient[[#This Row],[Year and Quarter]],QuarterDates[Year/Quarter],QuarterDates[Quarter2])</f>
        <v>Q2</v>
      </c>
      <c r="L904" s="2">
        <f>_xlfn.XLOOKUP(VolumeByClient[[#This Row],[Year and Quarter]],QuarterDates[Year/Quarter],QuarterDates[Year])</f>
        <v>2021</v>
      </c>
    </row>
    <row r="905" spans="1:12" x14ac:dyDescent="0.15">
      <c r="A905" s="3" t="s">
        <v>9</v>
      </c>
      <c r="B905" s="3">
        <v>44316</v>
      </c>
      <c r="C905" s="5">
        <v>294</v>
      </c>
      <c r="D905" s="2">
        <f t="shared" si="14"/>
        <v>7</v>
      </c>
      <c r="E905" s="2" t="str">
        <f>_xlfn.XLOOKUP(VolumeByClient[[#This Row],[CLID]],GEOByClient[Mid],GEOByClient[GEOID])</f>
        <v>GEO1002</v>
      </c>
      <c r="F905" s="2" t="str">
        <f>INDEX(GEOByClient[GEOID],MATCH(VolumeByClient[[#This Row],[CLID]],GEOByClient[Right],0))</f>
        <v>GEO1002</v>
      </c>
      <c r="G905" s="2" t="str">
        <f>VLOOKUP(VolumeByClient[[#This Row],[Index Match Region ID]],GEONames[GEOID]:GEONames[GEONAME],2,FALSE)</f>
        <v>APAC</v>
      </c>
      <c r="H905" s="2" t="str">
        <f>"Q"&amp;ROUNDUP(MONTH(VolumeByClient[[#This Row],[Date]])/3,0)&amp;" "&amp;YEAR(VolumeByClient[[#This Row],[Date]])</f>
        <v>Q2 2021</v>
      </c>
      <c r="I905" s="2" t="str">
        <f>VLOOKUP(VolumeByClient[[#This Row],[Date]],QuarterDates[],3,TRUE)</f>
        <v>Q2 2021</v>
      </c>
      <c r="J905" s="2" t="str">
        <f>VLOOKUP(VolumeByClient[[#This Row],[Date]],QuarterDates[],6,TRUE)</f>
        <v>2021 Q2</v>
      </c>
      <c r="K905" s="2" t="str">
        <f>_xlfn.XLOOKUP(VolumeByClient[[#This Row],[Year and Quarter]],QuarterDates[Year/Quarter],QuarterDates[Quarter2])</f>
        <v>Q2</v>
      </c>
      <c r="L905" s="2">
        <f>_xlfn.XLOOKUP(VolumeByClient[[#This Row],[Year and Quarter]],QuarterDates[Year/Quarter],QuarterDates[Year])</f>
        <v>2021</v>
      </c>
    </row>
    <row r="906" spans="1:12" x14ac:dyDescent="0.15">
      <c r="A906" s="3" t="s">
        <v>9</v>
      </c>
      <c r="B906" s="3">
        <v>44286</v>
      </c>
      <c r="C906" s="5">
        <v>270</v>
      </c>
      <c r="D906" s="2">
        <f t="shared" si="14"/>
        <v>7</v>
      </c>
      <c r="E906" s="2" t="str">
        <f>_xlfn.XLOOKUP(VolumeByClient[[#This Row],[CLID]],GEOByClient[Mid],GEOByClient[GEOID])</f>
        <v>GEO1002</v>
      </c>
      <c r="F906" s="2" t="str">
        <f>INDEX(GEOByClient[GEOID],MATCH(VolumeByClient[[#This Row],[CLID]],GEOByClient[Right],0))</f>
        <v>GEO1002</v>
      </c>
      <c r="G906" s="2" t="str">
        <f>VLOOKUP(VolumeByClient[[#This Row],[Index Match Region ID]],GEONames[GEOID]:GEONames[GEONAME],2,FALSE)</f>
        <v>APAC</v>
      </c>
      <c r="H906" s="2" t="str">
        <f>"Q"&amp;ROUNDUP(MONTH(VolumeByClient[[#This Row],[Date]])/3,0)&amp;" "&amp;YEAR(VolumeByClient[[#This Row],[Date]])</f>
        <v>Q1 2021</v>
      </c>
      <c r="I906" s="2" t="str">
        <f>VLOOKUP(VolumeByClient[[#This Row],[Date]],QuarterDates[],3,TRUE)</f>
        <v>Q1 2021</v>
      </c>
      <c r="J906" s="2" t="str">
        <f>VLOOKUP(VolumeByClient[[#This Row],[Date]],QuarterDates[],6,TRUE)</f>
        <v>2021 Q1</v>
      </c>
      <c r="K906" s="2" t="str">
        <f>_xlfn.XLOOKUP(VolumeByClient[[#This Row],[Year and Quarter]],QuarterDates[Year/Quarter],QuarterDates[Quarter2])</f>
        <v>Q1</v>
      </c>
      <c r="L906" s="2">
        <f>_xlfn.XLOOKUP(VolumeByClient[[#This Row],[Year and Quarter]],QuarterDates[Year/Quarter],QuarterDates[Year])</f>
        <v>2021</v>
      </c>
    </row>
    <row r="907" spans="1:12" x14ac:dyDescent="0.15">
      <c r="A907" s="3" t="s">
        <v>9</v>
      </c>
      <c r="B907" s="3">
        <v>44255</v>
      </c>
      <c r="C907" s="5">
        <v>224</v>
      </c>
      <c r="D907" s="2">
        <f t="shared" si="14"/>
        <v>7</v>
      </c>
      <c r="E907" s="2" t="str">
        <f>_xlfn.XLOOKUP(VolumeByClient[[#This Row],[CLID]],GEOByClient[Mid],GEOByClient[GEOID])</f>
        <v>GEO1002</v>
      </c>
      <c r="F907" s="2" t="str">
        <f>INDEX(GEOByClient[GEOID],MATCH(VolumeByClient[[#This Row],[CLID]],GEOByClient[Right],0))</f>
        <v>GEO1002</v>
      </c>
      <c r="G907" s="2" t="str">
        <f>VLOOKUP(VolumeByClient[[#This Row],[Index Match Region ID]],GEONames[GEOID]:GEONames[GEONAME],2,FALSE)</f>
        <v>APAC</v>
      </c>
      <c r="H907" s="2" t="str">
        <f>"Q"&amp;ROUNDUP(MONTH(VolumeByClient[[#This Row],[Date]])/3,0)&amp;" "&amp;YEAR(VolumeByClient[[#This Row],[Date]])</f>
        <v>Q1 2021</v>
      </c>
      <c r="I907" s="2" t="str">
        <f>VLOOKUP(VolumeByClient[[#This Row],[Date]],QuarterDates[],3,TRUE)</f>
        <v>Q1 2021</v>
      </c>
      <c r="J907" s="2" t="str">
        <f>VLOOKUP(VolumeByClient[[#This Row],[Date]],QuarterDates[],6,TRUE)</f>
        <v>2021 Q1</v>
      </c>
      <c r="K907" s="2" t="str">
        <f>_xlfn.XLOOKUP(VolumeByClient[[#This Row],[Year and Quarter]],QuarterDates[Year/Quarter],QuarterDates[Quarter2])</f>
        <v>Q1</v>
      </c>
      <c r="L907" s="2">
        <f>_xlfn.XLOOKUP(VolumeByClient[[#This Row],[Year and Quarter]],QuarterDates[Year/Quarter],QuarterDates[Year])</f>
        <v>2021</v>
      </c>
    </row>
    <row r="908" spans="1:12" x14ac:dyDescent="0.15">
      <c r="A908" s="3" t="s">
        <v>9</v>
      </c>
      <c r="B908" s="3">
        <v>44227</v>
      </c>
      <c r="C908" s="5">
        <v>222</v>
      </c>
      <c r="D908" s="2">
        <f t="shared" si="14"/>
        <v>7</v>
      </c>
      <c r="E908" s="2" t="str">
        <f>_xlfn.XLOOKUP(VolumeByClient[[#This Row],[CLID]],GEOByClient[Mid],GEOByClient[GEOID])</f>
        <v>GEO1002</v>
      </c>
      <c r="F908" s="2" t="str">
        <f>INDEX(GEOByClient[GEOID],MATCH(VolumeByClient[[#This Row],[CLID]],GEOByClient[Right],0))</f>
        <v>GEO1002</v>
      </c>
      <c r="G908" s="2" t="str">
        <f>VLOOKUP(VolumeByClient[[#This Row],[Index Match Region ID]],GEONames[GEOID]:GEONames[GEONAME],2,FALSE)</f>
        <v>APAC</v>
      </c>
      <c r="H908" s="2" t="str">
        <f>"Q"&amp;ROUNDUP(MONTH(VolumeByClient[[#This Row],[Date]])/3,0)&amp;" "&amp;YEAR(VolumeByClient[[#This Row],[Date]])</f>
        <v>Q1 2021</v>
      </c>
      <c r="I908" s="2" t="str">
        <f>VLOOKUP(VolumeByClient[[#This Row],[Date]],QuarterDates[],3,TRUE)</f>
        <v>Q1 2021</v>
      </c>
      <c r="J908" s="2" t="str">
        <f>VLOOKUP(VolumeByClient[[#This Row],[Date]],QuarterDates[],6,TRUE)</f>
        <v>2021 Q1</v>
      </c>
      <c r="K908" s="2" t="str">
        <f>_xlfn.XLOOKUP(VolumeByClient[[#This Row],[Year and Quarter]],QuarterDates[Year/Quarter],QuarterDates[Quarter2])</f>
        <v>Q1</v>
      </c>
      <c r="L908" s="2">
        <f>_xlfn.XLOOKUP(VolumeByClient[[#This Row],[Year and Quarter]],QuarterDates[Year/Quarter],QuarterDates[Year])</f>
        <v>2021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sheetPr codeName="Sheet3"/>
  <dimension ref="A1:K54"/>
  <sheetViews>
    <sheetView workbookViewId="0">
      <selection activeCell="H2" sqref="H2"/>
    </sheetView>
  </sheetViews>
  <sheetFormatPr baseColWidth="10" defaultColWidth="8.83203125" defaultRowHeight="13" x14ac:dyDescent="0.15"/>
  <cols>
    <col min="1" max="1" width="10" bestFit="1" customWidth="1"/>
    <col min="2" max="2" width="9" bestFit="1" customWidth="1"/>
    <col min="3" max="3" width="8" customWidth="1"/>
    <col min="9" max="9" width="9" customWidth="1"/>
    <col min="11" max="11" width="12.6640625" bestFit="1" customWidth="1"/>
  </cols>
  <sheetData>
    <row r="1" spans="1:11" ht="14" thickBot="1" x14ac:dyDescent="0.2">
      <c r="A1" s="2" t="s">
        <v>0</v>
      </c>
      <c r="B1" s="2" t="s">
        <v>134</v>
      </c>
      <c r="C1" s="4" t="s">
        <v>901</v>
      </c>
      <c r="D1" s="4" t="s">
        <v>902</v>
      </c>
      <c r="E1" s="4" t="s">
        <v>903</v>
      </c>
      <c r="F1" s="4" t="s">
        <v>904</v>
      </c>
      <c r="G1" s="4" t="s">
        <v>921</v>
      </c>
      <c r="I1" s="6" t="s">
        <v>134</v>
      </c>
      <c r="J1" s="6" t="s">
        <v>898</v>
      </c>
      <c r="K1" s="6" t="s">
        <v>133</v>
      </c>
    </row>
    <row r="2" spans="1:11" ht="14" thickTop="1" x14ac:dyDescent="0.15">
      <c r="A2" s="2" t="s">
        <v>135</v>
      </c>
      <c r="B2" s="2" t="s">
        <v>57</v>
      </c>
      <c r="C2" s="2">
        <f t="shared" ref="C2:C33" si="0">LEN(A2)</f>
        <v>9</v>
      </c>
      <c r="D2" s="2" t="str">
        <f>MID(GEOByClient[[#This Row],[CLID]],3,7)</f>
        <v>CL69323</v>
      </c>
      <c r="E2" s="2" t="str">
        <f>RIGHT(GEOByClient[[#This Row],[CLID]],7)</f>
        <v>CL69323</v>
      </c>
      <c r="F2" s="2" t="b">
        <f>GEOByClient[[#This Row],[Right]]=GEOByClient[[#This Row],[Mid]]</f>
        <v>1</v>
      </c>
      <c r="G2" s="2" t="str">
        <f>VLOOKUP(GEOByClient[[#This Row],[GEOID]],GEONames[[GEOID]:[GEONAME]],2,FALSE)</f>
        <v>NAM</v>
      </c>
      <c r="I2" s="7" t="s">
        <v>57</v>
      </c>
      <c r="J2" s="9" t="s">
        <v>899</v>
      </c>
      <c r="K2" s="11">
        <f>SUMIFS(VolumeByClient[Vol],VolumeByClient[Xlookup Region ID],GEONames[[#This Row],[GEOID]])</f>
        <v>3008286</v>
      </c>
    </row>
    <row r="3" spans="1:11" x14ac:dyDescent="0.15">
      <c r="A3" s="2" t="s">
        <v>136</v>
      </c>
      <c r="B3" s="2" t="s">
        <v>57</v>
      </c>
      <c r="C3" s="2">
        <f t="shared" si="0"/>
        <v>9</v>
      </c>
      <c r="D3" s="2" t="str">
        <f>MID(GEOByClient[[#This Row],[CLID]],3,7)</f>
        <v>CL97995</v>
      </c>
      <c r="E3" s="2" t="str">
        <f>RIGHT(GEOByClient[[#This Row],[CLID]],7)</f>
        <v>CL97995</v>
      </c>
      <c r="F3" s="2" t="b">
        <f>GEOByClient[[#This Row],[Right]]=GEOByClient[[#This Row],[Mid]]</f>
        <v>1</v>
      </c>
      <c r="G3" s="2" t="str">
        <f>VLOOKUP(GEOByClient[[#This Row],[GEOID]],GEONames[[GEOID]:[GEONAME]],2,FALSE)</f>
        <v>NAM</v>
      </c>
      <c r="I3" s="7" t="s">
        <v>54</v>
      </c>
      <c r="J3" s="7" t="s">
        <v>900</v>
      </c>
      <c r="K3" s="12">
        <f>SUMIFS(VolumeByClient[Vol],VolumeByClient[Xlookup Region ID],GEONames[[#This Row],[GEOID]])</f>
        <v>880760</v>
      </c>
    </row>
    <row r="4" spans="1:11" x14ac:dyDescent="0.15">
      <c r="A4" s="2" t="s">
        <v>137</v>
      </c>
      <c r="B4" s="2" t="s">
        <v>54</v>
      </c>
      <c r="C4" s="2">
        <f t="shared" si="0"/>
        <v>9</v>
      </c>
      <c r="D4" s="2" t="str">
        <f>MID(GEOByClient[[#This Row],[CLID]],3,7)</f>
        <v>CL87299</v>
      </c>
      <c r="E4" s="2" t="str">
        <f>RIGHT(GEOByClient[[#This Row],[CLID]],7)</f>
        <v>CL87299</v>
      </c>
      <c r="F4" s="2" t="b">
        <f>GEOByClient[[#This Row],[Right]]=GEOByClient[[#This Row],[Mid]]</f>
        <v>1</v>
      </c>
      <c r="G4" s="2" t="str">
        <f>VLOOKUP(GEOByClient[[#This Row],[GEOID]],GEONames[[GEOID]:[GEONAME]],2,FALSE)</f>
        <v>EMEA</v>
      </c>
      <c r="I4" s="7" t="s">
        <v>56</v>
      </c>
      <c r="J4" s="7" t="s">
        <v>908</v>
      </c>
      <c r="K4" s="12">
        <f>SUMIFS(VolumeByClient[Vol],VolumeByClient[Xlookup Region ID],GEONames[[#This Row],[GEOID]])</f>
        <v>562005</v>
      </c>
    </row>
    <row r="5" spans="1:11" x14ac:dyDescent="0.15">
      <c r="A5" s="2" t="s">
        <v>138</v>
      </c>
      <c r="B5" s="2" t="s">
        <v>57</v>
      </c>
      <c r="C5" s="2">
        <f t="shared" si="0"/>
        <v>9</v>
      </c>
      <c r="D5" s="2" t="str">
        <f>MID(GEOByClient[[#This Row],[CLID]],3,7)</f>
        <v>CL38496</v>
      </c>
      <c r="E5" s="2" t="str">
        <f>RIGHT(GEOByClient[[#This Row],[CLID]],7)</f>
        <v>CL38496</v>
      </c>
      <c r="F5" s="2" t="b">
        <f>GEOByClient[[#This Row],[Right]]=GEOByClient[[#This Row],[Mid]]</f>
        <v>1</v>
      </c>
      <c r="G5" s="2" t="str">
        <f>VLOOKUP(GEOByClient[[#This Row],[GEOID]],GEONames[[GEOID]:[GEONAME]],2,FALSE)</f>
        <v>NAM</v>
      </c>
      <c r="I5" s="8" t="s">
        <v>55</v>
      </c>
      <c r="J5" s="10" t="s">
        <v>907</v>
      </c>
      <c r="K5" s="13">
        <f>SUMIFS(VolumeByClient[Vol],VolumeByClient[Xlookup Region ID],GEONames[[#This Row],[GEOID]])</f>
        <v>425262</v>
      </c>
    </row>
    <row r="6" spans="1:11" x14ac:dyDescent="0.15">
      <c r="A6" s="2" t="s">
        <v>139</v>
      </c>
      <c r="B6" s="2" t="s">
        <v>54</v>
      </c>
      <c r="C6" s="2">
        <f t="shared" si="0"/>
        <v>9</v>
      </c>
      <c r="D6" s="2" t="str">
        <f>MID(GEOByClient[[#This Row],[CLID]],3,7)</f>
        <v>CL75562</v>
      </c>
      <c r="E6" s="2" t="str">
        <f>RIGHT(GEOByClient[[#This Row],[CLID]],7)</f>
        <v>CL75562</v>
      </c>
      <c r="F6" s="2" t="b">
        <f>GEOByClient[[#This Row],[Right]]=GEOByClient[[#This Row],[Mid]]</f>
        <v>1</v>
      </c>
      <c r="G6" s="2" t="str">
        <f>VLOOKUP(GEOByClient[[#This Row],[GEOID]],GEONames[[GEOID]:[GEONAME]],2,FALSE)</f>
        <v>EMEA</v>
      </c>
      <c r="I6" s="10" t="s">
        <v>909</v>
      </c>
      <c r="J6" s="10"/>
      <c r="K6" s="14">
        <f>SUBTOTAL(109,GEONames[Vol])</f>
        <v>4876313</v>
      </c>
    </row>
    <row r="7" spans="1:11" x14ac:dyDescent="0.15">
      <c r="A7" s="2" t="s">
        <v>140</v>
      </c>
      <c r="B7" s="2" t="s">
        <v>57</v>
      </c>
      <c r="C7" s="2">
        <f t="shared" si="0"/>
        <v>9</v>
      </c>
      <c r="D7" s="2" t="str">
        <f>MID(GEOByClient[[#This Row],[CLID]],3,7)</f>
        <v>CL31601</v>
      </c>
      <c r="E7" s="2" t="str">
        <f>RIGHT(GEOByClient[[#This Row],[CLID]],7)</f>
        <v>CL31601</v>
      </c>
      <c r="F7" s="2" t="b">
        <f>GEOByClient[[#This Row],[Right]]=GEOByClient[[#This Row],[Mid]]</f>
        <v>1</v>
      </c>
      <c r="G7" s="2" t="str">
        <f>VLOOKUP(GEOByClient[[#This Row],[GEOID]],GEONames[[GEOID]:[GEONAME]],2,FALSE)</f>
        <v>NAM</v>
      </c>
      <c r="K7" s="15">
        <f>GEONames[[#Totals],[Vol]] - SUM(VolumeByClient[Vol])</f>
        <v>0</v>
      </c>
    </row>
    <row r="8" spans="1:11" x14ac:dyDescent="0.15">
      <c r="A8" s="2" t="s">
        <v>141</v>
      </c>
      <c r="B8" s="2" t="s">
        <v>57</v>
      </c>
      <c r="C8" s="2">
        <f t="shared" si="0"/>
        <v>9</v>
      </c>
      <c r="D8" s="2" t="str">
        <f>MID(GEOByClient[[#This Row],[CLID]],3,7)</f>
        <v>CL33189</v>
      </c>
      <c r="E8" s="2" t="str">
        <f>RIGHT(GEOByClient[[#This Row],[CLID]],7)</f>
        <v>CL33189</v>
      </c>
      <c r="F8" s="2" t="b">
        <f>GEOByClient[[#This Row],[Right]]=GEOByClient[[#This Row],[Mid]]</f>
        <v>1</v>
      </c>
      <c r="G8" s="2" t="str">
        <f>VLOOKUP(GEOByClient[[#This Row],[GEOID]],GEONames[[GEOID]:[GEONAME]],2,FALSE)</f>
        <v>NAM</v>
      </c>
    </row>
    <row r="9" spans="1:11" x14ac:dyDescent="0.15">
      <c r="A9" s="2" t="s">
        <v>142</v>
      </c>
      <c r="B9" s="2" t="s">
        <v>57</v>
      </c>
      <c r="C9" s="2">
        <f t="shared" si="0"/>
        <v>9</v>
      </c>
      <c r="D9" s="2" t="str">
        <f>MID(GEOByClient[[#This Row],[CLID]],3,7)</f>
        <v>CL22140</v>
      </c>
      <c r="E9" s="2" t="str">
        <f>RIGHT(GEOByClient[[#This Row],[CLID]],7)</f>
        <v>CL22140</v>
      </c>
      <c r="F9" s="2" t="b">
        <f>GEOByClient[[#This Row],[Right]]=GEOByClient[[#This Row],[Mid]]</f>
        <v>1</v>
      </c>
      <c r="G9" s="2" t="str">
        <f>VLOOKUP(GEOByClient[[#This Row],[GEOID]],GEONames[[GEOID]:[GEONAME]],2,FALSE)</f>
        <v>NAM</v>
      </c>
    </row>
    <row r="10" spans="1:11" x14ac:dyDescent="0.15">
      <c r="A10" s="2" t="s">
        <v>143</v>
      </c>
      <c r="B10" s="2" t="s">
        <v>56</v>
      </c>
      <c r="C10" s="2">
        <f t="shared" si="0"/>
        <v>9</v>
      </c>
      <c r="D10" s="2" t="str">
        <f>MID(GEOByClient[[#This Row],[CLID]],3,7)</f>
        <v>CL49960</v>
      </c>
      <c r="E10" s="2" t="str">
        <f>RIGHT(GEOByClient[[#This Row],[CLID]],7)</f>
        <v>CL49960</v>
      </c>
      <c r="F10" s="2" t="b">
        <f>GEOByClient[[#This Row],[Right]]=GEOByClient[[#This Row],[Mid]]</f>
        <v>1</v>
      </c>
      <c r="G10" s="2" t="str">
        <f>VLOOKUP(GEOByClient[[#This Row],[GEOID]],GEONames[[GEOID]:[GEONAME]],2,FALSE)</f>
        <v>APAC</v>
      </c>
    </row>
    <row r="11" spans="1:11" x14ac:dyDescent="0.15">
      <c r="A11" s="2" t="s">
        <v>144</v>
      </c>
      <c r="B11" s="2" t="s">
        <v>55</v>
      </c>
      <c r="C11" s="2">
        <f t="shared" si="0"/>
        <v>9</v>
      </c>
      <c r="D11" s="2" t="str">
        <f>MID(GEOByClient[[#This Row],[CLID]],3,7)</f>
        <v>CL43946</v>
      </c>
      <c r="E11" s="2" t="str">
        <f>RIGHT(GEOByClient[[#This Row],[CLID]],7)</f>
        <v>CL43946</v>
      </c>
      <c r="F11" s="2" t="b">
        <f>GEOByClient[[#This Row],[Right]]=GEOByClient[[#This Row],[Mid]]</f>
        <v>1</v>
      </c>
      <c r="G11" s="2" t="str">
        <f>VLOOKUP(GEOByClient[[#This Row],[GEOID]],GEONames[[GEOID]:[GEONAME]],2,FALSE)</f>
        <v>LATAM</v>
      </c>
    </row>
    <row r="12" spans="1:11" x14ac:dyDescent="0.15">
      <c r="A12" s="2" t="s">
        <v>145</v>
      </c>
      <c r="B12" s="2" t="s">
        <v>57</v>
      </c>
      <c r="C12" s="2">
        <f t="shared" si="0"/>
        <v>9</v>
      </c>
      <c r="D12" s="2" t="str">
        <f>MID(GEOByClient[[#This Row],[CLID]],3,7)</f>
        <v>CL37714</v>
      </c>
      <c r="E12" s="2" t="str">
        <f>RIGHT(GEOByClient[[#This Row],[CLID]],7)</f>
        <v>CL37714</v>
      </c>
      <c r="F12" s="2" t="b">
        <f>GEOByClient[[#This Row],[Right]]=GEOByClient[[#This Row],[Mid]]</f>
        <v>1</v>
      </c>
      <c r="G12" s="2" t="str">
        <f>VLOOKUP(GEOByClient[[#This Row],[GEOID]],GEONames[[GEOID]:[GEONAME]],2,FALSE)</f>
        <v>NAM</v>
      </c>
    </row>
    <row r="13" spans="1:11" x14ac:dyDescent="0.15">
      <c r="A13" s="2" t="s">
        <v>146</v>
      </c>
      <c r="B13" s="2" t="s">
        <v>56</v>
      </c>
      <c r="C13" s="2">
        <f t="shared" si="0"/>
        <v>9</v>
      </c>
      <c r="D13" s="2" t="str">
        <f>MID(GEOByClient[[#This Row],[CLID]],3,7)</f>
        <v>CL75274</v>
      </c>
      <c r="E13" s="2" t="str">
        <f>RIGHT(GEOByClient[[#This Row],[CLID]],7)</f>
        <v>CL75274</v>
      </c>
      <c r="F13" s="2" t="b">
        <f>GEOByClient[[#This Row],[Right]]=GEOByClient[[#This Row],[Mid]]</f>
        <v>1</v>
      </c>
      <c r="G13" s="2" t="str">
        <f>VLOOKUP(GEOByClient[[#This Row],[GEOID]],GEONames[[GEOID]:[GEONAME]],2,FALSE)</f>
        <v>APAC</v>
      </c>
    </row>
    <row r="14" spans="1:11" x14ac:dyDescent="0.15">
      <c r="A14" s="2" t="s">
        <v>147</v>
      </c>
      <c r="B14" s="2" t="s">
        <v>57</v>
      </c>
      <c r="C14" s="2">
        <f t="shared" si="0"/>
        <v>9</v>
      </c>
      <c r="D14" s="2" t="str">
        <f>MID(GEOByClient[[#This Row],[CLID]],3,7)</f>
        <v>CL61534</v>
      </c>
      <c r="E14" s="2" t="str">
        <f>RIGHT(GEOByClient[[#This Row],[CLID]],7)</f>
        <v>CL61534</v>
      </c>
      <c r="F14" s="2" t="b">
        <f>GEOByClient[[#This Row],[Right]]=GEOByClient[[#This Row],[Mid]]</f>
        <v>1</v>
      </c>
      <c r="G14" s="2" t="str">
        <f>VLOOKUP(GEOByClient[[#This Row],[GEOID]],GEONames[[GEOID]:[GEONAME]],2,FALSE)</f>
        <v>NAM</v>
      </c>
    </row>
    <row r="15" spans="1:11" x14ac:dyDescent="0.15">
      <c r="A15" s="2" t="s">
        <v>148</v>
      </c>
      <c r="B15" s="2" t="s">
        <v>55</v>
      </c>
      <c r="C15" s="2">
        <f t="shared" si="0"/>
        <v>9</v>
      </c>
      <c r="D15" s="2" t="str">
        <f>MID(GEOByClient[[#This Row],[CLID]],3,7)</f>
        <v>CL85641</v>
      </c>
      <c r="E15" s="2" t="str">
        <f>RIGHT(GEOByClient[[#This Row],[CLID]],7)</f>
        <v>CL85641</v>
      </c>
      <c r="F15" s="2" t="b">
        <f>GEOByClient[[#This Row],[Right]]=GEOByClient[[#This Row],[Mid]]</f>
        <v>1</v>
      </c>
      <c r="G15" s="2" t="str">
        <f>VLOOKUP(GEOByClient[[#This Row],[GEOID]],GEONames[[GEOID]:[GEONAME]],2,FALSE)</f>
        <v>LATAM</v>
      </c>
    </row>
    <row r="16" spans="1:11" x14ac:dyDescent="0.15">
      <c r="A16" s="2" t="s">
        <v>149</v>
      </c>
      <c r="B16" s="2" t="s">
        <v>57</v>
      </c>
      <c r="C16" s="2">
        <f t="shared" si="0"/>
        <v>9</v>
      </c>
      <c r="D16" s="2" t="str">
        <f>MID(GEOByClient[[#This Row],[CLID]],3,7)</f>
        <v>CL46663</v>
      </c>
      <c r="E16" s="2" t="str">
        <f>RIGHT(GEOByClient[[#This Row],[CLID]],7)</f>
        <v>CL46663</v>
      </c>
      <c r="F16" s="2" t="b">
        <f>GEOByClient[[#This Row],[Right]]=GEOByClient[[#This Row],[Mid]]</f>
        <v>1</v>
      </c>
      <c r="G16" s="2" t="str">
        <f>VLOOKUP(GEOByClient[[#This Row],[GEOID]],GEONames[[GEOID]:[GEONAME]],2,FALSE)</f>
        <v>NAM</v>
      </c>
    </row>
    <row r="17" spans="1:7" x14ac:dyDescent="0.15">
      <c r="A17" s="2" t="s">
        <v>150</v>
      </c>
      <c r="B17" s="2" t="s">
        <v>57</v>
      </c>
      <c r="C17" s="2">
        <f t="shared" si="0"/>
        <v>9</v>
      </c>
      <c r="D17" s="2" t="str">
        <f>MID(GEOByClient[[#This Row],[CLID]],3,7)</f>
        <v>CL17270</v>
      </c>
      <c r="E17" s="2" t="str">
        <f>RIGHT(GEOByClient[[#This Row],[CLID]],7)</f>
        <v>CL17270</v>
      </c>
      <c r="F17" s="2" t="b">
        <f>GEOByClient[[#This Row],[Right]]=GEOByClient[[#This Row],[Mid]]</f>
        <v>1</v>
      </c>
      <c r="G17" s="2" t="str">
        <f>VLOOKUP(GEOByClient[[#This Row],[GEOID]],GEONames[[GEOID]:[GEONAME]],2,FALSE)</f>
        <v>NAM</v>
      </c>
    </row>
    <row r="18" spans="1:7" x14ac:dyDescent="0.15">
      <c r="A18" s="2" t="s">
        <v>151</v>
      </c>
      <c r="B18" s="2" t="s">
        <v>57</v>
      </c>
      <c r="C18" s="2">
        <f t="shared" si="0"/>
        <v>9</v>
      </c>
      <c r="D18" s="2" t="str">
        <f>MID(GEOByClient[[#This Row],[CLID]],3,7)</f>
        <v>CL57593</v>
      </c>
      <c r="E18" s="2" t="str">
        <f>RIGHT(GEOByClient[[#This Row],[CLID]],7)</f>
        <v>CL57593</v>
      </c>
      <c r="F18" s="2" t="b">
        <f>GEOByClient[[#This Row],[Right]]=GEOByClient[[#This Row],[Mid]]</f>
        <v>1</v>
      </c>
      <c r="G18" s="2" t="str">
        <f>VLOOKUP(GEOByClient[[#This Row],[GEOID]],GEONames[[GEOID]:[GEONAME]],2,FALSE)</f>
        <v>NAM</v>
      </c>
    </row>
    <row r="19" spans="1:7" x14ac:dyDescent="0.15">
      <c r="A19" s="2" t="s">
        <v>152</v>
      </c>
      <c r="B19" s="2" t="s">
        <v>57</v>
      </c>
      <c r="C19" s="2">
        <f t="shared" si="0"/>
        <v>9</v>
      </c>
      <c r="D19" s="2" t="str">
        <f>MID(GEOByClient[[#This Row],[CLID]],3,7)</f>
        <v>CL96680</v>
      </c>
      <c r="E19" s="2" t="str">
        <f>RIGHT(GEOByClient[[#This Row],[CLID]],7)</f>
        <v>CL96680</v>
      </c>
      <c r="F19" s="2" t="b">
        <f>GEOByClient[[#This Row],[Right]]=GEOByClient[[#This Row],[Mid]]</f>
        <v>1</v>
      </c>
      <c r="G19" s="2" t="str">
        <f>VLOOKUP(GEOByClient[[#This Row],[GEOID]],GEONames[[GEOID]:[GEONAME]],2,FALSE)</f>
        <v>NAM</v>
      </c>
    </row>
    <row r="20" spans="1:7" x14ac:dyDescent="0.15">
      <c r="A20" s="2" t="s">
        <v>153</v>
      </c>
      <c r="B20" s="2" t="s">
        <v>57</v>
      </c>
      <c r="C20" s="2">
        <f t="shared" si="0"/>
        <v>9</v>
      </c>
      <c r="D20" s="2" t="str">
        <f>MID(GEOByClient[[#This Row],[CLID]],3,7)</f>
        <v>CL79204</v>
      </c>
      <c r="E20" s="2" t="str">
        <f>RIGHT(GEOByClient[[#This Row],[CLID]],7)</f>
        <v>CL79204</v>
      </c>
      <c r="F20" s="2" t="b">
        <f>GEOByClient[[#This Row],[Right]]=GEOByClient[[#This Row],[Mid]]</f>
        <v>1</v>
      </c>
      <c r="G20" s="2" t="str">
        <f>VLOOKUP(GEOByClient[[#This Row],[GEOID]],GEONames[[GEOID]:[GEONAME]],2,FALSE)</f>
        <v>NAM</v>
      </c>
    </row>
    <row r="21" spans="1:7" x14ac:dyDescent="0.15">
      <c r="A21" s="2" t="s">
        <v>154</v>
      </c>
      <c r="B21" s="2" t="s">
        <v>57</v>
      </c>
      <c r="C21" s="2">
        <f t="shared" si="0"/>
        <v>9</v>
      </c>
      <c r="D21" s="2" t="str">
        <f>MID(GEOByClient[[#This Row],[CLID]],3,7)</f>
        <v>CL83029</v>
      </c>
      <c r="E21" s="2" t="str">
        <f>RIGHT(GEOByClient[[#This Row],[CLID]],7)</f>
        <v>CL83029</v>
      </c>
      <c r="F21" s="2" t="b">
        <f>GEOByClient[[#This Row],[Right]]=GEOByClient[[#This Row],[Mid]]</f>
        <v>1</v>
      </c>
      <c r="G21" s="2" t="str">
        <f>VLOOKUP(GEOByClient[[#This Row],[GEOID]],GEONames[[GEOID]:[GEONAME]],2,FALSE)</f>
        <v>NAM</v>
      </c>
    </row>
    <row r="22" spans="1:7" x14ac:dyDescent="0.15">
      <c r="A22" s="2" t="s">
        <v>155</v>
      </c>
      <c r="B22" s="2" t="s">
        <v>55</v>
      </c>
      <c r="C22" s="2">
        <f t="shared" si="0"/>
        <v>9</v>
      </c>
      <c r="D22" s="2" t="str">
        <f>MID(GEOByClient[[#This Row],[CLID]],3,7)</f>
        <v>CL22675</v>
      </c>
      <c r="E22" s="2" t="str">
        <f>RIGHT(GEOByClient[[#This Row],[CLID]],7)</f>
        <v>CL22675</v>
      </c>
      <c r="F22" s="2" t="b">
        <f>GEOByClient[[#This Row],[Right]]=GEOByClient[[#This Row],[Mid]]</f>
        <v>1</v>
      </c>
      <c r="G22" s="2" t="str">
        <f>VLOOKUP(GEOByClient[[#This Row],[GEOID]],GEONames[[GEOID]:[GEONAME]],2,FALSE)</f>
        <v>LATAM</v>
      </c>
    </row>
    <row r="23" spans="1:7" x14ac:dyDescent="0.15">
      <c r="A23" s="2" t="s">
        <v>156</v>
      </c>
      <c r="B23" s="2" t="s">
        <v>56</v>
      </c>
      <c r="C23" s="2">
        <f t="shared" si="0"/>
        <v>9</v>
      </c>
      <c r="D23" s="2" t="str">
        <f>MID(GEOByClient[[#This Row],[CLID]],3,7)</f>
        <v>CL83083</v>
      </c>
      <c r="E23" s="2" t="str">
        <f>RIGHT(GEOByClient[[#This Row],[CLID]],7)</f>
        <v>CL83083</v>
      </c>
      <c r="F23" s="2" t="b">
        <f>GEOByClient[[#This Row],[Right]]=GEOByClient[[#This Row],[Mid]]</f>
        <v>1</v>
      </c>
      <c r="G23" s="2" t="str">
        <f>VLOOKUP(GEOByClient[[#This Row],[GEOID]],GEONames[[GEOID]:[GEONAME]],2,FALSE)</f>
        <v>APAC</v>
      </c>
    </row>
    <row r="24" spans="1:7" x14ac:dyDescent="0.15">
      <c r="A24" s="2" t="s">
        <v>157</v>
      </c>
      <c r="B24" s="2" t="s">
        <v>55</v>
      </c>
      <c r="C24" s="2">
        <f t="shared" si="0"/>
        <v>9</v>
      </c>
      <c r="D24" s="2" t="str">
        <f>MID(GEOByClient[[#This Row],[CLID]],3,7)</f>
        <v>CL36191</v>
      </c>
      <c r="E24" s="2" t="str">
        <f>RIGHT(GEOByClient[[#This Row],[CLID]],7)</f>
        <v>CL36191</v>
      </c>
      <c r="F24" s="2" t="b">
        <f>GEOByClient[[#This Row],[Right]]=GEOByClient[[#This Row],[Mid]]</f>
        <v>1</v>
      </c>
      <c r="G24" s="2" t="str">
        <f>VLOOKUP(GEOByClient[[#This Row],[GEOID]],GEONames[[GEOID]:[GEONAME]],2,FALSE)</f>
        <v>LATAM</v>
      </c>
    </row>
    <row r="25" spans="1:7" x14ac:dyDescent="0.15">
      <c r="A25" s="2" t="s">
        <v>158</v>
      </c>
      <c r="B25" s="2" t="s">
        <v>55</v>
      </c>
      <c r="C25" s="2">
        <f t="shared" si="0"/>
        <v>9</v>
      </c>
      <c r="D25" s="2" t="str">
        <f>MID(GEOByClient[[#This Row],[CLID]],3,7)</f>
        <v>CL81431</v>
      </c>
      <c r="E25" s="2" t="str">
        <f>RIGHT(GEOByClient[[#This Row],[CLID]],7)</f>
        <v>CL81431</v>
      </c>
      <c r="F25" s="2" t="b">
        <f>GEOByClient[[#This Row],[Right]]=GEOByClient[[#This Row],[Mid]]</f>
        <v>1</v>
      </c>
      <c r="G25" s="2" t="str">
        <f>VLOOKUP(GEOByClient[[#This Row],[GEOID]],GEONames[[GEOID]:[GEONAME]],2,FALSE)</f>
        <v>LATAM</v>
      </c>
    </row>
    <row r="26" spans="1:7" x14ac:dyDescent="0.15">
      <c r="A26" s="2" t="s">
        <v>159</v>
      </c>
      <c r="B26" s="2" t="s">
        <v>56</v>
      </c>
      <c r="C26" s="2">
        <f t="shared" si="0"/>
        <v>9</v>
      </c>
      <c r="D26" s="2" t="str">
        <f>MID(GEOByClient[[#This Row],[CLID]],3,7)</f>
        <v>CL96487</v>
      </c>
      <c r="E26" s="2" t="str">
        <f>RIGHT(GEOByClient[[#This Row],[CLID]],7)</f>
        <v>CL96487</v>
      </c>
      <c r="F26" s="2" t="b">
        <f>GEOByClient[[#This Row],[Right]]=GEOByClient[[#This Row],[Mid]]</f>
        <v>1</v>
      </c>
      <c r="G26" s="2" t="str">
        <f>VLOOKUP(GEOByClient[[#This Row],[GEOID]],GEONames[[GEOID]:[GEONAME]],2,FALSE)</f>
        <v>APAC</v>
      </c>
    </row>
    <row r="27" spans="1:7" x14ac:dyDescent="0.15">
      <c r="A27" s="2" t="s">
        <v>160</v>
      </c>
      <c r="B27" s="2" t="s">
        <v>57</v>
      </c>
      <c r="C27" s="2">
        <f t="shared" si="0"/>
        <v>9</v>
      </c>
      <c r="D27" s="2" t="str">
        <f>MID(GEOByClient[[#This Row],[CLID]],3,7)</f>
        <v>CL52426</v>
      </c>
      <c r="E27" s="2" t="str">
        <f>RIGHT(GEOByClient[[#This Row],[CLID]],7)</f>
        <v>CL52426</v>
      </c>
      <c r="F27" s="2" t="b">
        <f>GEOByClient[[#This Row],[Right]]=GEOByClient[[#This Row],[Mid]]</f>
        <v>1</v>
      </c>
      <c r="G27" s="2" t="str">
        <f>VLOOKUP(GEOByClient[[#This Row],[GEOID]],GEONames[[GEOID]:[GEONAME]],2,FALSE)</f>
        <v>NAM</v>
      </c>
    </row>
    <row r="28" spans="1:7" x14ac:dyDescent="0.15">
      <c r="A28" s="2" t="s">
        <v>161</v>
      </c>
      <c r="B28" s="2" t="s">
        <v>57</v>
      </c>
      <c r="C28" s="2">
        <f t="shared" si="0"/>
        <v>9</v>
      </c>
      <c r="D28" s="2" t="str">
        <f>MID(GEOByClient[[#This Row],[CLID]],3,7)</f>
        <v>CL64939</v>
      </c>
      <c r="E28" s="2" t="str">
        <f>RIGHT(GEOByClient[[#This Row],[CLID]],7)</f>
        <v>CL64939</v>
      </c>
      <c r="F28" s="2" t="b">
        <f>GEOByClient[[#This Row],[Right]]=GEOByClient[[#This Row],[Mid]]</f>
        <v>1</v>
      </c>
      <c r="G28" s="2" t="str">
        <f>VLOOKUP(GEOByClient[[#This Row],[GEOID]],GEONames[[GEOID]:[GEONAME]],2,FALSE)</f>
        <v>NAM</v>
      </c>
    </row>
    <row r="29" spans="1:7" x14ac:dyDescent="0.15">
      <c r="A29" s="2" t="s">
        <v>162</v>
      </c>
      <c r="B29" s="2" t="s">
        <v>57</v>
      </c>
      <c r="C29" s="2">
        <f t="shared" si="0"/>
        <v>9</v>
      </c>
      <c r="D29" s="2" t="str">
        <f>MID(GEOByClient[[#This Row],[CLID]],3,7)</f>
        <v>CL50651</v>
      </c>
      <c r="E29" s="2" t="str">
        <f>RIGHT(GEOByClient[[#This Row],[CLID]],7)</f>
        <v>CL50651</v>
      </c>
      <c r="F29" s="2" t="b">
        <f>GEOByClient[[#This Row],[Right]]=GEOByClient[[#This Row],[Mid]]</f>
        <v>1</v>
      </c>
      <c r="G29" s="2" t="str">
        <f>VLOOKUP(GEOByClient[[#This Row],[GEOID]],GEONames[[GEOID]:[GEONAME]],2,FALSE)</f>
        <v>NAM</v>
      </c>
    </row>
    <row r="30" spans="1:7" x14ac:dyDescent="0.15">
      <c r="A30" s="2" t="s">
        <v>163</v>
      </c>
      <c r="B30" s="2" t="s">
        <v>57</v>
      </c>
      <c r="C30" s="2">
        <f t="shared" si="0"/>
        <v>9</v>
      </c>
      <c r="D30" s="2" t="str">
        <f>MID(GEOByClient[[#This Row],[CLID]],3,7)</f>
        <v>CL13213</v>
      </c>
      <c r="E30" s="2" t="str">
        <f>RIGHT(GEOByClient[[#This Row],[CLID]],7)</f>
        <v>CL13213</v>
      </c>
      <c r="F30" s="2" t="b">
        <f>GEOByClient[[#This Row],[Right]]=GEOByClient[[#This Row],[Mid]]</f>
        <v>1</v>
      </c>
      <c r="G30" s="2" t="str">
        <f>VLOOKUP(GEOByClient[[#This Row],[GEOID]],GEONames[[GEOID]:[GEONAME]],2,FALSE)</f>
        <v>NAM</v>
      </c>
    </row>
    <row r="31" spans="1:7" x14ac:dyDescent="0.15">
      <c r="A31" s="2" t="s">
        <v>164</v>
      </c>
      <c r="B31" s="2" t="s">
        <v>54</v>
      </c>
      <c r="C31" s="2">
        <f t="shared" si="0"/>
        <v>9</v>
      </c>
      <c r="D31" s="2" t="str">
        <f>MID(GEOByClient[[#This Row],[CLID]],3,7)</f>
        <v>CL90358</v>
      </c>
      <c r="E31" s="2" t="str">
        <f>RIGHT(GEOByClient[[#This Row],[CLID]],7)</f>
        <v>CL90358</v>
      </c>
      <c r="F31" s="2" t="b">
        <f>GEOByClient[[#This Row],[Right]]=GEOByClient[[#This Row],[Mid]]</f>
        <v>1</v>
      </c>
      <c r="G31" s="2" t="str">
        <f>VLOOKUP(GEOByClient[[#This Row],[GEOID]],GEONames[[GEOID]:[GEONAME]],2,FALSE)</f>
        <v>EMEA</v>
      </c>
    </row>
    <row r="32" spans="1:7" x14ac:dyDescent="0.15">
      <c r="A32" s="2" t="s">
        <v>165</v>
      </c>
      <c r="B32" s="2" t="s">
        <v>54</v>
      </c>
      <c r="C32" s="2">
        <f t="shared" si="0"/>
        <v>9</v>
      </c>
      <c r="D32" s="2" t="str">
        <f>MID(GEOByClient[[#This Row],[CLID]],3,7)</f>
        <v>CL71409</v>
      </c>
      <c r="E32" s="2" t="str">
        <f>RIGHT(GEOByClient[[#This Row],[CLID]],7)</f>
        <v>CL71409</v>
      </c>
      <c r="F32" s="2" t="b">
        <f>GEOByClient[[#This Row],[Right]]=GEOByClient[[#This Row],[Mid]]</f>
        <v>1</v>
      </c>
      <c r="G32" s="2" t="str">
        <f>VLOOKUP(GEOByClient[[#This Row],[GEOID]],GEONames[[GEOID]:[GEONAME]],2,FALSE)</f>
        <v>EMEA</v>
      </c>
    </row>
    <row r="33" spans="1:7" x14ac:dyDescent="0.15">
      <c r="A33" s="2" t="s">
        <v>166</v>
      </c>
      <c r="B33" s="2" t="s">
        <v>56</v>
      </c>
      <c r="C33" s="2">
        <f t="shared" si="0"/>
        <v>9</v>
      </c>
      <c r="D33" s="2" t="str">
        <f>MID(GEOByClient[[#This Row],[CLID]],3,7)</f>
        <v>CL24510</v>
      </c>
      <c r="E33" s="2" t="str">
        <f>RIGHT(GEOByClient[[#This Row],[CLID]],7)</f>
        <v>CL24510</v>
      </c>
      <c r="F33" s="2" t="b">
        <f>GEOByClient[[#This Row],[Right]]=GEOByClient[[#This Row],[Mid]]</f>
        <v>1</v>
      </c>
      <c r="G33" s="2" t="str">
        <f>VLOOKUP(GEOByClient[[#This Row],[GEOID]],GEONames[[GEOID]:[GEONAME]],2,FALSE)</f>
        <v>APAC</v>
      </c>
    </row>
    <row r="34" spans="1:7" x14ac:dyDescent="0.15">
      <c r="A34" s="2" t="s">
        <v>167</v>
      </c>
      <c r="B34" s="2" t="s">
        <v>56</v>
      </c>
      <c r="C34" s="2">
        <f t="shared" ref="C34:C54" si="1">LEN(A34)</f>
        <v>9</v>
      </c>
      <c r="D34" s="2" t="str">
        <f>MID(GEOByClient[[#This Row],[CLID]],3,7)</f>
        <v>CL95487</v>
      </c>
      <c r="E34" s="2" t="str">
        <f>RIGHT(GEOByClient[[#This Row],[CLID]],7)</f>
        <v>CL95487</v>
      </c>
      <c r="F34" s="2" t="b">
        <f>GEOByClient[[#This Row],[Right]]=GEOByClient[[#This Row],[Mid]]</f>
        <v>1</v>
      </c>
      <c r="G34" s="2" t="str">
        <f>VLOOKUP(GEOByClient[[#This Row],[GEOID]],GEONames[[GEOID]:[GEONAME]],2,FALSE)</f>
        <v>APAC</v>
      </c>
    </row>
    <row r="35" spans="1:7" x14ac:dyDescent="0.15">
      <c r="A35" s="2" t="s">
        <v>168</v>
      </c>
      <c r="B35" s="2" t="s">
        <v>55</v>
      </c>
      <c r="C35" s="2">
        <f t="shared" si="1"/>
        <v>9</v>
      </c>
      <c r="D35" s="2" t="str">
        <f>MID(GEOByClient[[#This Row],[CLID]],3,7)</f>
        <v>CL23634</v>
      </c>
      <c r="E35" s="2" t="str">
        <f>RIGHT(GEOByClient[[#This Row],[CLID]],7)</f>
        <v>CL23634</v>
      </c>
      <c r="F35" s="2" t="b">
        <f>GEOByClient[[#This Row],[Right]]=GEOByClient[[#This Row],[Mid]]</f>
        <v>1</v>
      </c>
      <c r="G35" s="2" t="str">
        <f>VLOOKUP(GEOByClient[[#This Row],[GEOID]],GEONames[[GEOID]:[GEONAME]],2,FALSE)</f>
        <v>LATAM</v>
      </c>
    </row>
    <row r="36" spans="1:7" x14ac:dyDescent="0.15">
      <c r="A36" s="2" t="s">
        <v>169</v>
      </c>
      <c r="B36" s="2" t="s">
        <v>57</v>
      </c>
      <c r="C36" s="2">
        <f t="shared" si="1"/>
        <v>9</v>
      </c>
      <c r="D36" s="2" t="str">
        <f>MID(GEOByClient[[#This Row],[CLID]],3,7)</f>
        <v>CL50297</v>
      </c>
      <c r="E36" s="2" t="str">
        <f>RIGHT(GEOByClient[[#This Row],[CLID]],7)</f>
        <v>CL50297</v>
      </c>
      <c r="F36" s="2" t="b">
        <f>GEOByClient[[#This Row],[Right]]=GEOByClient[[#This Row],[Mid]]</f>
        <v>1</v>
      </c>
      <c r="G36" s="2" t="str">
        <f>VLOOKUP(GEOByClient[[#This Row],[GEOID]],GEONames[[GEOID]:[GEONAME]],2,FALSE)</f>
        <v>NAM</v>
      </c>
    </row>
    <row r="37" spans="1:7" x14ac:dyDescent="0.15">
      <c r="A37" s="2" t="s">
        <v>170</v>
      </c>
      <c r="B37" s="2" t="s">
        <v>56</v>
      </c>
      <c r="C37" s="2">
        <f t="shared" si="1"/>
        <v>9</v>
      </c>
      <c r="D37" s="2" t="str">
        <f>MID(GEOByClient[[#This Row],[CLID]],3,7)</f>
        <v>CL35993</v>
      </c>
      <c r="E37" s="2" t="str">
        <f>RIGHT(GEOByClient[[#This Row],[CLID]],7)</f>
        <v>CL35993</v>
      </c>
      <c r="F37" s="2" t="b">
        <f>GEOByClient[[#This Row],[Right]]=GEOByClient[[#This Row],[Mid]]</f>
        <v>1</v>
      </c>
      <c r="G37" s="2" t="str">
        <f>VLOOKUP(GEOByClient[[#This Row],[GEOID]],GEONames[[GEOID]:[GEONAME]],2,FALSE)</f>
        <v>APAC</v>
      </c>
    </row>
    <row r="38" spans="1:7" x14ac:dyDescent="0.15">
      <c r="A38" s="2" t="s">
        <v>171</v>
      </c>
      <c r="B38" s="2" t="s">
        <v>56</v>
      </c>
      <c r="C38" s="2">
        <f t="shared" si="1"/>
        <v>9</v>
      </c>
      <c r="D38" s="2" t="str">
        <f>MID(GEOByClient[[#This Row],[CLID]],3,7)</f>
        <v>CL60563</v>
      </c>
      <c r="E38" s="2" t="str">
        <f>RIGHT(GEOByClient[[#This Row],[CLID]],7)</f>
        <v>CL60563</v>
      </c>
      <c r="F38" s="2" t="b">
        <f>GEOByClient[[#This Row],[Right]]=GEOByClient[[#This Row],[Mid]]</f>
        <v>1</v>
      </c>
      <c r="G38" s="2" t="str">
        <f>VLOOKUP(GEOByClient[[#This Row],[GEOID]],GEONames[[GEOID]:[GEONAME]],2,FALSE)</f>
        <v>APAC</v>
      </c>
    </row>
    <row r="39" spans="1:7" x14ac:dyDescent="0.15">
      <c r="A39" s="2" t="s">
        <v>172</v>
      </c>
      <c r="B39" s="2" t="s">
        <v>55</v>
      </c>
      <c r="C39" s="2">
        <f t="shared" si="1"/>
        <v>9</v>
      </c>
      <c r="D39" s="2" t="str">
        <f>MID(GEOByClient[[#This Row],[CLID]],3,7)</f>
        <v>CL11420</v>
      </c>
      <c r="E39" s="2" t="str">
        <f>RIGHT(GEOByClient[[#This Row],[CLID]],7)</f>
        <v>CL11420</v>
      </c>
      <c r="F39" s="2" t="b">
        <f>GEOByClient[[#This Row],[Right]]=GEOByClient[[#This Row],[Mid]]</f>
        <v>1</v>
      </c>
      <c r="G39" s="2" t="str">
        <f>VLOOKUP(GEOByClient[[#This Row],[GEOID]],GEONames[[GEOID]:[GEONAME]],2,FALSE)</f>
        <v>LATAM</v>
      </c>
    </row>
    <row r="40" spans="1:7" x14ac:dyDescent="0.15">
      <c r="A40" s="2" t="s">
        <v>173</v>
      </c>
      <c r="B40" s="2" t="s">
        <v>54</v>
      </c>
      <c r="C40" s="2">
        <f t="shared" si="1"/>
        <v>9</v>
      </c>
      <c r="D40" s="2" t="str">
        <f>MID(GEOByClient[[#This Row],[CLID]],3,7)</f>
        <v>CL13257</v>
      </c>
      <c r="E40" s="2" t="str">
        <f>RIGHT(GEOByClient[[#This Row],[CLID]],7)</f>
        <v>CL13257</v>
      </c>
      <c r="F40" s="2" t="b">
        <f>GEOByClient[[#This Row],[Right]]=GEOByClient[[#This Row],[Mid]]</f>
        <v>1</v>
      </c>
      <c r="G40" s="2" t="str">
        <f>VLOOKUP(GEOByClient[[#This Row],[GEOID]],GEONames[[GEOID]:[GEONAME]],2,FALSE)</f>
        <v>EMEA</v>
      </c>
    </row>
    <row r="41" spans="1:7" x14ac:dyDescent="0.15">
      <c r="A41" s="2" t="s">
        <v>174</v>
      </c>
      <c r="B41" s="2" t="s">
        <v>57</v>
      </c>
      <c r="C41" s="2">
        <f t="shared" si="1"/>
        <v>9</v>
      </c>
      <c r="D41" s="2" t="str">
        <f>MID(GEOByClient[[#This Row],[CLID]],3,7)</f>
        <v>CL94846</v>
      </c>
      <c r="E41" s="2" t="str">
        <f>RIGHT(GEOByClient[[#This Row],[CLID]],7)</f>
        <v>CL94846</v>
      </c>
      <c r="F41" s="2" t="b">
        <f>GEOByClient[[#This Row],[Right]]=GEOByClient[[#This Row],[Mid]]</f>
        <v>1</v>
      </c>
      <c r="G41" s="2" t="str">
        <f>VLOOKUP(GEOByClient[[#This Row],[GEOID]],GEONames[[GEOID]:[GEONAME]],2,FALSE)</f>
        <v>NAM</v>
      </c>
    </row>
    <row r="42" spans="1:7" x14ac:dyDescent="0.15">
      <c r="A42" s="2" t="s">
        <v>175</v>
      </c>
      <c r="B42" s="2" t="s">
        <v>54</v>
      </c>
      <c r="C42" s="2">
        <f t="shared" si="1"/>
        <v>9</v>
      </c>
      <c r="D42" s="2" t="str">
        <f>MID(GEOByClient[[#This Row],[CLID]],3,7)</f>
        <v>CL87149</v>
      </c>
      <c r="E42" s="2" t="str">
        <f>RIGHT(GEOByClient[[#This Row],[CLID]],7)</f>
        <v>CL87149</v>
      </c>
      <c r="F42" s="2" t="b">
        <f>GEOByClient[[#This Row],[Right]]=GEOByClient[[#This Row],[Mid]]</f>
        <v>1</v>
      </c>
      <c r="G42" s="2" t="str">
        <f>VLOOKUP(GEOByClient[[#This Row],[GEOID]],GEONames[[GEOID]:[GEONAME]],2,FALSE)</f>
        <v>EMEA</v>
      </c>
    </row>
    <row r="43" spans="1:7" x14ac:dyDescent="0.15">
      <c r="A43" s="2" t="s">
        <v>176</v>
      </c>
      <c r="B43" s="2" t="s">
        <v>55</v>
      </c>
      <c r="C43" s="2">
        <f t="shared" si="1"/>
        <v>9</v>
      </c>
      <c r="D43" s="2" t="str">
        <f>MID(GEOByClient[[#This Row],[CLID]],3,7)</f>
        <v>CL49900</v>
      </c>
      <c r="E43" s="2" t="str">
        <f>RIGHT(GEOByClient[[#This Row],[CLID]],7)</f>
        <v>CL49900</v>
      </c>
      <c r="F43" s="2" t="b">
        <f>GEOByClient[[#This Row],[Right]]=GEOByClient[[#This Row],[Mid]]</f>
        <v>1</v>
      </c>
      <c r="G43" s="2" t="str">
        <f>VLOOKUP(GEOByClient[[#This Row],[GEOID]],GEONames[[GEOID]:[GEONAME]],2,FALSE)</f>
        <v>LATAM</v>
      </c>
    </row>
    <row r="44" spans="1:7" x14ac:dyDescent="0.15">
      <c r="A44" s="2" t="s">
        <v>177</v>
      </c>
      <c r="B44" s="2" t="s">
        <v>54</v>
      </c>
      <c r="C44" s="2">
        <f t="shared" si="1"/>
        <v>9</v>
      </c>
      <c r="D44" s="2" t="str">
        <f>MID(GEOByClient[[#This Row],[CLID]],3,7)</f>
        <v>CL29380</v>
      </c>
      <c r="E44" s="2" t="str">
        <f>RIGHT(GEOByClient[[#This Row],[CLID]],7)</f>
        <v>CL29380</v>
      </c>
      <c r="F44" s="2" t="b">
        <f>GEOByClient[[#This Row],[Right]]=GEOByClient[[#This Row],[Mid]]</f>
        <v>1</v>
      </c>
      <c r="G44" s="2" t="str">
        <f>VLOOKUP(GEOByClient[[#This Row],[GEOID]],GEONames[[GEOID]:[GEONAME]],2,FALSE)</f>
        <v>EMEA</v>
      </c>
    </row>
    <row r="45" spans="1:7" x14ac:dyDescent="0.15">
      <c r="A45" s="2" t="s">
        <v>178</v>
      </c>
      <c r="B45" s="2" t="s">
        <v>55</v>
      </c>
      <c r="C45" s="2">
        <f t="shared" si="1"/>
        <v>9</v>
      </c>
      <c r="D45" s="2" t="str">
        <f>MID(GEOByClient[[#This Row],[CLID]],3,7)</f>
        <v>CL37879</v>
      </c>
      <c r="E45" s="2" t="str">
        <f>RIGHT(GEOByClient[[#This Row],[CLID]],7)</f>
        <v>CL37879</v>
      </c>
      <c r="F45" s="2" t="b">
        <f>GEOByClient[[#This Row],[Right]]=GEOByClient[[#This Row],[Mid]]</f>
        <v>1</v>
      </c>
      <c r="G45" s="2" t="str">
        <f>VLOOKUP(GEOByClient[[#This Row],[GEOID]],GEONames[[GEOID]:[GEONAME]],2,FALSE)</f>
        <v>LATAM</v>
      </c>
    </row>
    <row r="46" spans="1:7" x14ac:dyDescent="0.15">
      <c r="A46" s="2" t="s">
        <v>179</v>
      </c>
      <c r="B46" s="2" t="s">
        <v>56</v>
      </c>
      <c r="C46" s="2">
        <f t="shared" si="1"/>
        <v>9</v>
      </c>
      <c r="D46" s="2" t="str">
        <f>MID(GEOByClient[[#This Row],[CLID]],3,7)</f>
        <v>CL55399</v>
      </c>
      <c r="E46" s="2" t="str">
        <f>RIGHT(GEOByClient[[#This Row],[CLID]],7)</f>
        <v>CL55399</v>
      </c>
      <c r="F46" s="2" t="b">
        <f>GEOByClient[[#This Row],[Right]]=GEOByClient[[#This Row],[Mid]]</f>
        <v>1</v>
      </c>
      <c r="G46" s="2" t="str">
        <f>VLOOKUP(GEOByClient[[#This Row],[GEOID]],GEONames[[GEOID]:[GEONAME]],2,FALSE)</f>
        <v>APAC</v>
      </c>
    </row>
    <row r="47" spans="1:7" x14ac:dyDescent="0.15">
      <c r="A47" s="2" t="s">
        <v>180</v>
      </c>
      <c r="B47" s="2" t="s">
        <v>56</v>
      </c>
      <c r="C47" s="2">
        <f t="shared" si="1"/>
        <v>9</v>
      </c>
      <c r="D47" s="2" t="str">
        <f>MID(GEOByClient[[#This Row],[CLID]],3,7)</f>
        <v>CL44634</v>
      </c>
      <c r="E47" s="2" t="str">
        <f>RIGHT(GEOByClient[[#This Row],[CLID]],7)</f>
        <v>CL44634</v>
      </c>
      <c r="F47" s="2" t="b">
        <f>GEOByClient[[#This Row],[Right]]=GEOByClient[[#This Row],[Mid]]</f>
        <v>1</v>
      </c>
      <c r="G47" s="2" t="str">
        <f>VLOOKUP(GEOByClient[[#This Row],[GEOID]],GEONames[[GEOID]:[GEONAME]],2,FALSE)</f>
        <v>APAC</v>
      </c>
    </row>
    <row r="48" spans="1:7" x14ac:dyDescent="0.15">
      <c r="A48" s="2" t="s">
        <v>181</v>
      </c>
      <c r="B48" s="2" t="s">
        <v>55</v>
      </c>
      <c r="C48" s="2">
        <f t="shared" si="1"/>
        <v>9</v>
      </c>
      <c r="D48" s="2" t="str">
        <f>MID(GEOByClient[[#This Row],[CLID]],3,7)</f>
        <v>CL67438</v>
      </c>
      <c r="E48" s="2" t="str">
        <f>RIGHT(GEOByClient[[#This Row],[CLID]],7)</f>
        <v>CL67438</v>
      </c>
      <c r="F48" s="2" t="b">
        <f>GEOByClient[[#This Row],[Right]]=GEOByClient[[#This Row],[Mid]]</f>
        <v>1</v>
      </c>
      <c r="G48" s="2" t="str">
        <f>VLOOKUP(GEOByClient[[#This Row],[GEOID]],GEONames[[GEOID]:[GEONAME]],2,FALSE)</f>
        <v>LATAM</v>
      </c>
    </row>
    <row r="49" spans="1:7" x14ac:dyDescent="0.15">
      <c r="A49" s="2" t="s">
        <v>182</v>
      </c>
      <c r="B49" s="2" t="s">
        <v>56</v>
      </c>
      <c r="C49" s="2">
        <f t="shared" si="1"/>
        <v>9</v>
      </c>
      <c r="D49" s="2" t="str">
        <f>MID(GEOByClient[[#This Row],[CLID]],3,7)</f>
        <v>CL79103</v>
      </c>
      <c r="E49" s="2" t="str">
        <f>RIGHT(GEOByClient[[#This Row],[CLID]],7)</f>
        <v>CL79103</v>
      </c>
      <c r="F49" s="2" t="b">
        <f>GEOByClient[[#This Row],[Right]]=GEOByClient[[#This Row],[Mid]]</f>
        <v>1</v>
      </c>
      <c r="G49" s="2" t="str">
        <f>VLOOKUP(GEOByClient[[#This Row],[GEOID]],GEONames[[GEOID]:[GEONAME]],2,FALSE)</f>
        <v>APAC</v>
      </c>
    </row>
    <row r="50" spans="1:7" x14ac:dyDescent="0.15">
      <c r="A50" s="2" t="s">
        <v>183</v>
      </c>
      <c r="B50" s="2" t="s">
        <v>56</v>
      </c>
      <c r="C50" s="2">
        <f t="shared" si="1"/>
        <v>9</v>
      </c>
      <c r="D50" s="2" t="str">
        <f>MID(GEOByClient[[#This Row],[CLID]],3,7)</f>
        <v>CL99768</v>
      </c>
      <c r="E50" s="2" t="str">
        <f>RIGHT(GEOByClient[[#This Row],[CLID]],7)</f>
        <v>CL99768</v>
      </c>
      <c r="F50" s="2" t="b">
        <f>GEOByClient[[#This Row],[Right]]=GEOByClient[[#This Row],[Mid]]</f>
        <v>1</v>
      </c>
      <c r="G50" s="2" t="str">
        <f>VLOOKUP(GEOByClient[[#This Row],[GEOID]],GEONames[[GEOID]:[GEONAME]],2,FALSE)</f>
        <v>APAC</v>
      </c>
    </row>
    <row r="51" spans="1:7" x14ac:dyDescent="0.15">
      <c r="A51" s="2" t="s">
        <v>184</v>
      </c>
      <c r="B51" s="2" t="s">
        <v>55</v>
      </c>
      <c r="C51" s="2">
        <f t="shared" si="1"/>
        <v>9</v>
      </c>
      <c r="D51" s="2" t="str">
        <f>MID(GEOByClient[[#This Row],[CLID]],3,7)</f>
        <v>CL28683</v>
      </c>
      <c r="E51" s="2" t="str">
        <f>RIGHT(GEOByClient[[#This Row],[CLID]],7)</f>
        <v>CL28683</v>
      </c>
      <c r="F51" s="2" t="b">
        <f>GEOByClient[[#This Row],[Right]]=GEOByClient[[#This Row],[Mid]]</f>
        <v>1</v>
      </c>
      <c r="G51" s="2" t="str">
        <f>VLOOKUP(GEOByClient[[#This Row],[GEOID]],GEONames[[GEOID]:[GEONAME]],2,FALSE)</f>
        <v>LATAM</v>
      </c>
    </row>
    <row r="52" spans="1:7" x14ac:dyDescent="0.15">
      <c r="A52" s="2" t="s">
        <v>185</v>
      </c>
      <c r="B52" s="2" t="s">
        <v>56</v>
      </c>
      <c r="C52" s="2">
        <f t="shared" si="1"/>
        <v>9</v>
      </c>
      <c r="D52" s="2" t="str">
        <f>MID(GEOByClient[[#This Row],[CLID]],3,7)</f>
        <v>CL99496</v>
      </c>
      <c r="E52" s="2" t="str">
        <f>RIGHT(GEOByClient[[#This Row],[CLID]],7)</f>
        <v>CL99496</v>
      </c>
      <c r="F52" s="2" t="b">
        <f>GEOByClient[[#This Row],[Right]]=GEOByClient[[#This Row],[Mid]]</f>
        <v>1</v>
      </c>
      <c r="G52" s="2" t="str">
        <f>VLOOKUP(GEOByClient[[#This Row],[GEOID]],GEONames[[GEOID]:[GEONAME]],2,FALSE)</f>
        <v>APAC</v>
      </c>
    </row>
    <row r="53" spans="1:7" x14ac:dyDescent="0.15">
      <c r="A53" s="2" t="s">
        <v>186</v>
      </c>
      <c r="B53" s="2" t="s">
        <v>54</v>
      </c>
      <c r="C53" s="2">
        <f t="shared" si="1"/>
        <v>9</v>
      </c>
      <c r="D53" s="2" t="str">
        <f>MID(GEOByClient[[#This Row],[CLID]],3,7)</f>
        <v>CL92654</v>
      </c>
      <c r="E53" s="2" t="str">
        <f>RIGHT(GEOByClient[[#This Row],[CLID]],7)</f>
        <v>CL92654</v>
      </c>
      <c r="F53" s="2" t="b">
        <f>GEOByClient[[#This Row],[Right]]=GEOByClient[[#This Row],[Mid]]</f>
        <v>1</v>
      </c>
      <c r="G53" s="2" t="str">
        <f>VLOOKUP(GEOByClient[[#This Row],[GEOID]],GEONames[[GEOID]:[GEONAME]],2,FALSE)</f>
        <v>EMEA</v>
      </c>
    </row>
    <row r="54" spans="1:7" x14ac:dyDescent="0.15">
      <c r="A54" s="2" t="s">
        <v>187</v>
      </c>
      <c r="B54" s="2" t="s">
        <v>56</v>
      </c>
      <c r="C54" s="2">
        <f t="shared" si="1"/>
        <v>9</v>
      </c>
      <c r="D54" s="2" t="str">
        <f>MID(GEOByClient[[#This Row],[CLID]],3,7)</f>
        <v>CL82440</v>
      </c>
      <c r="E54" s="2" t="str">
        <f>RIGHT(GEOByClient[[#This Row],[CLID]],7)</f>
        <v>CL82440</v>
      </c>
      <c r="F54" s="2" t="b">
        <f>GEOByClient[[#This Row],[Right]]=GEOByClient[[#This Row],[Mid]]</f>
        <v>1</v>
      </c>
      <c r="G54" s="2" t="str">
        <f>VLOOKUP(GEOByClient[[#This Row],[GEOID]],GEONames[[GEOID]:[GEONAME]],2,FALSE)</f>
        <v>APAC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180D-E94A-B843-9BD9-E96BB3021880}">
  <sheetPr codeName="Sheet4"/>
  <dimension ref="A1:C908"/>
  <sheetViews>
    <sheetView workbookViewId="0">
      <selection activeCell="A2" sqref="A2:A54"/>
    </sheetView>
  </sheetViews>
  <sheetFormatPr baseColWidth="10" defaultColWidth="8.83203125" defaultRowHeight="13" x14ac:dyDescent="0.15"/>
  <cols>
    <col min="2" max="2" width="7.1640625" customWidth="1"/>
    <col min="3" max="3" width="5.83203125" bestFit="1" customWidth="1"/>
  </cols>
  <sheetData>
    <row r="1" spans="1:3" ht="14" x14ac:dyDescent="0.15">
      <c r="A1" t="s">
        <v>0</v>
      </c>
      <c r="B1" t="s">
        <v>61</v>
      </c>
      <c r="C1" t="s">
        <v>133</v>
      </c>
    </row>
    <row r="2" spans="1:3" ht="28" x14ac:dyDescent="0.15">
      <c r="A2" s="1" t="s">
        <v>23</v>
      </c>
      <c r="B2" s="1" t="s">
        <v>118</v>
      </c>
      <c r="C2" t="s">
        <v>188</v>
      </c>
    </row>
    <row r="3" spans="1:3" ht="28" x14ac:dyDescent="0.15">
      <c r="A3" s="1"/>
      <c r="B3" s="1" t="s">
        <v>119</v>
      </c>
      <c r="C3" t="s">
        <v>189</v>
      </c>
    </row>
    <row r="4" spans="1:3" ht="28" x14ac:dyDescent="0.15">
      <c r="A4" s="1"/>
      <c r="B4" s="1" t="s">
        <v>120</v>
      </c>
      <c r="C4" t="s">
        <v>190</v>
      </c>
    </row>
    <row r="5" spans="1:3" ht="28" x14ac:dyDescent="0.15">
      <c r="A5" s="1"/>
      <c r="B5" s="1" t="s">
        <v>121</v>
      </c>
      <c r="C5" t="s">
        <v>102</v>
      </c>
    </row>
    <row r="6" spans="1:3" ht="28" x14ac:dyDescent="0.15">
      <c r="A6" s="1"/>
      <c r="B6" s="1" t="s">
        <v>122</v>
      </c>
      <c r="C6" t="s">
        <v>191</v>
      </c>
    </row>
    <row r="7" spans="1:3" ht="28" x14ac:dyDescent="0.15">
      <c r="A7" s="1"/>
      <c r="B7" s="1" t="s">
        <v>123</v>
      </c>
      <c r="C7" t="s">
        <v>79</v>
      </c>
    </row>
    <row r="8" spans="1:3" ht="28" x14ac:dyDescent="0.15">
      <c r="A8" s="1"/>
      <c r="B8" s="1" t="s">
        <v>124</v>
      </c>
      <c r="C8" t="s">
        <v>192</v>
      </c>
    </row>
    <row r="9" spans="1:3" ht="28" x14ac:dyDescent="0.15">
      <c r="A9" s="1"/>
      <c r="B9" s="1" t="s">
        <v>58</v>
      </c>
      <c r="C9" t="s">
        <v>193</v>
      </c>
    </row>
    <row r="10" spans="1:3" ht="28" x14ac:dyDescent="0.15">
      <c r="A10" s="1"/>
      <c r="B10" s="1" t="s">
        <v>59</v>
      </c>
      <c r="C10" t="s">
        <v>194</v>
      </c>
    </row>
    <row r="11" spans="1:3" ht="28" x14ac:dyDescent="0.15">
      <c r="A11" s="1"/>
      <c r="B11" s="1" t="s">
        <v>60</v>
      </c>
      <c r="C11" t="s">
        <v>195</v>
      </c>
    </row>
    <row r="12" spans="1:3" ht="28" x14ac:dyDescent="0.15">
      <c r="A12" s="1"/>
      <c r="B12" s="1" t="s">
        <v>125</v>
      </c>
      <c r="C12" t="s">
        <v>196</v>
      </c>
    </row>
    <row r="13" spans="1:3" ht="28" x14ac:dyDescent="0.15">
      <c r="A13" s="1"/>
      <c r="B13" s="1" t="s">
        <v>126</v>
      </c>
      <c r="C13" t="s">
        <v>197</v>
      </c>
    </row>
    <row r="14" spans="1:3" ht="28" x14ac:dyDescent="0.15">
      <c r="A14" s="1"/>
      <c r="B14" s="1" t="s">
        <v>127</v>
      </c>
      <c r="C14" t="s">
        <v>116</v>
      </c>
    </row>
    <row r="15" spans="1:3" ht="28" x14ac:dyDescent="0.15">
      <c r="A15" s="1"/>
      <c r="B15" s="1" t="s">
        <v>128</v>
      </c>
      <c r="C15" t="s">
        <v>198</v>
      </c>
    </row>
    <row r="16" spans="1:3" ht="28" x14ac:dyDescent="0.15">
      <c r="A16" s="1"/>
      <c r="B16" s="1" t="s">
        <v>129</v>
      </c>
      <c r="C16" t="s">
        <v>199</v>
      </c>
    </row>
    <row r="17" spans="1:3" ht="28" x14ac:dyDescent="0.15">
      <c r="A17" s="1"/>
      <c r="B17" s="1" t="s">
        <v>130</v>
      </c>
      <c r="C17" t="s">
        <v>91</v>
      </c>
    </row>
    <row r="18" spans="1:3" ht="28" x14ac:dyDescent="0.15">
      <c r="A18" s="1" t="s">
        <v>33</v>
      </c>
      <c r="B18" s="1" t="s">
        <v>131</v>
      </c>
      <c r="C18" t="s">
        <v>200</v>
      </c>
    </row>
    <row r="19" spans="1:3" ht="28" x14ac:dyDescent="0.15">
      <c r="A19" s="1"/>
      <c r="B19" s="1" t="s">
        <v>132</v>
      </c>
      <c r="C19" t="s">
        <v>201</v>
      </c>
    </row>
    <row r="20" spans="1:3" ht="28" x14ac:dyDescent="0.15">
      <c r="A20" s="1"/>
      <c r="B20" s="1" t="s">
        <v>118</v>
      </c>
      <c r="C20" t="s">
        <v>202</v>
      </c>
    </row>
    <row r="21" spans="1:3" ht="28" x14ac:dyDescent="0.15">
      <c r="A21" s="1"/>
      <c r="B21" s="1" t="s">
        <v>119</v>
      </c>
      <c r="C21" t="s">
        <v>203</v>
      </c>
    </row>
    <row r="22" spans="1:3" ht="28" x14ac:dyDescent="0.15">
      <c r="A22" s="1"/>
      <c r="B22" s="1" t="s">
        <v>120</v>
      </c>
      <c r="C22" t="s">
        <v>112</v>
      </c>
    </row>
    <row r="23" spans="1:3" ht="28" x14ac:dyDescent="0.15">
      <c r="A23" s="1"/>
      <c r="B23" s="1" t="s">
        <v>121</v>
      </c>
      <c r="C23" t="s">
        <v>204</v>
      </c>
    </row>
    <row r="24" spans="1:3" ht="28" x14ac:dyDescent="0.15">
      <c r="A24" s="1"/>
      <c r="B24" s="1" t="s">
        <v>122</v>
      </c>
      <c r="C24" t="s">
        <v>205</v>
      </c>
    </row>
    <row r="25" spans="1:3" ht="28" x14ac:dyDescent="0.15">
      <c r="A25" s="1"/>
      <c r="B25" s="1" t="s">
        <v>123</v>
      </c>
      <c r="C25" t="s">
        <v>206</v>
      </c>
    </row>
    <row r="26" spans="1:3" ht="28" x14ac:dyDescent="0.15">
      <c r="A26" s="1"/>
      <c r="B26" s="1" t="s">
        <v>124</v>
      </c>
      <c r="C26" t="s">
        <v>207</v>
      </c>
    </row>
    <row r="27" spans="1:3" ht="28" x14ac:dyDescent="0.15">
      <c r="A27" s="1"/>
      <c r="B27" s="1" t="s">
        <v>58</v>
      </c>
      <c r="C27" t="s">
        <v>208</v>
      </c>
    </row>
    <row r="28" spans="1:3" ht="28" x14ac:dyDescent="0.15">
      <c r="A28" s="1"/>
      <c r="B28" s="1" t="s">
        <v>59</v>
      </c>
      <c r="C28" t="s">
        <v>209</v>
      </c>
    </row>
    <row r="29" spans="1:3" ht="28" x14ac:dyDescent="0.15">
      <c r="A29" s="1"/>
      <c r="B29" s="1" t="s">
        <v>60</v>
      </c>
      <c r="C29" t="s">
        <v>210</v>
      </c>
    </row>
    <row r="30" spans="1:3" ht="28" x14ac:dyDescent="0.15">
      <c r="A30" s="1"/>
      <c r="B30" s="1" t="s">
        <v>125</v>
      </c>
      <c r="C30" t="s">
        <v>211</v>
      </c>
    </row>
    <row r="31" spans="1:3" ht="28" x14ac:dyDescent="0.15">
      <c r="A31" s="1"/>
      <c r="B31" s="1" t="s">
        <v>126</v>
      </c>
      <c r="C31" t="s">
        <v>212</v>
      </c>
    </row>
    <row r="32" spans="1:3" ht="28" x14ac:dyDescent="0.15">
      <c r="A32" s="1"/>
      <c r="B32" s="1" t="s">
        <v>127</v>
      </c>
      <c r="C32" t="s">
        <v>213</v>
      </c>
    </row>
    <row r="33" spans="1:3" ht="28" x14ac:dyDescent="0.15">
      <c r="A33" s="1"/>
      <c r="B33" s="1" t="s">
        <v>128</v>
      </c>
      <c r="C33" t="s">
        <v>214</v>
      </c>
    </row>
    <row r="34" spans="1:3" ht="28" x14ac:dyDescent="0.15">
      <c r="A34" s="1"/>
      <c r="B34" s="1" t="s">
        <v>129</v>
      </c>
      <c r="C34" t="s">
        <v>215</v>
      </c>
    </row>
    <row r="35" spans="1:3" ht="28" x14ac:dyDescent="0.15">
      <c r="A35" s="1"/>
      <c r="B35" s="1" t="s">
        <v>130</v>
      </c>
      <c r="C35" t="s">
        <v>216</v>
      </c>
    </row>
    <row r="36" spans="1:3" ht="28" x14ac:dyDescent="0.15">
      <c r="A36" s="1" t="s">
        <v>22</v>
      </c>
      <c r="B36" s="1" t="s">
        <v>131</v>
      </c>
      <c r="C36" t="s">
        <v>217</v>
      </c>
    </row>
    <row r="37" spans="1:3" ht="28" x14ac:dyDescent="0.15">
      <c r="A37" s="1"/>
      <c r="B37" s="1" t="s">
        <v>132</v>
      </c>
      <c r="C37" t="s">
        <v>218</v>
      </c>
    </row>
    <row r="38" spans="1:3" ht="28" x14ac:dyDescent="0.15">
      <c r="A38" s="1"/>
      <c r="B38" s="1" t="s">
        <v>118</v>
      </c>
      <c r="C38" t="s">
        <v>219</v>
      </c>
    </row>
    <row r="39" spans="1:3" ht="28" x14ac:dyDescent="0.15">
      <c r="A39" s="1"/>
      <c r="B39" s="1" t="s">
        <v>119</v>
      </c>
      <c r="C39" t="s">
        <v>220</v>
      </c>
    </row>
    <row r="40" spans="1:3" ht="28" x14ac:dyDescent="0.15">
      <c r="A40" s="1"/>
      <c r="B40" s="1" t="s">
        <v>120</v>
      </c>
      <c r="C40" t="s">
        <v>218</v>
      </c>
    </row>
    <row r="41" spans="1:3" ht="28" x14ac:dyDescent="0.15">
      <c r="A41" s="1"/>
      <c r="B41" s="1" t="s">
        <v>121</v>
      </c>
      <c r="C41" t="s">
        <v>221</v>
      </c>
    </row>
    <row r="42" spans="1:3" ht="28" x14ac:dyDescent="0.15">
      <c r="A42" s="1"/>
      <c r="B42" s="1" t="s">
        <v>122</v>
      </c>
      <c r="C42" t="s">
        <v>222</v>
      </c>
    </row>
    <row r="43" spans="1:3" ht="28" x14ac:dyDescent="0.15">
      <c r="A43" s="1"/>
      <c r="B43" s="1" t="s">
        <v>123</v>
      </c>
      <c r="C43" t="s">
        <v>223</v>
      </c>
    </row>
    <row r="44" spans="1:3" ht="28" x14ac:dyDescent="0.15">
      <c r="A44" s="1"/>
      <c r="B44" s="1" t="s">
        <v>124</v>
      </c>
      <c r="C44" t="s">
        <v>224</v>
      </c>
    </row>
    <row r="45" spans="1:3" ht="28" x14ac:dyDescent="0.15">
      <c r="A45" s="1"/>
      <c r="B45" s="1" t="s">
        <v>58</v>
      </c>
      <c r="C45" t="s">
        <v>225</v>
      </c>
    </row>
    <row r="46" spans="1:3" ht="28" x14ac:dyDescent="0.15">
      <c r="A46" s="1"/>
      <c r="B46" s="1" t="s">
        <v>59</v>
      </c>
      <c r="C46" t="s">
        <v>226</v>
      </c>
    </row>
    <row r="47" spans="1:3" ht="28" x14ac:dyDescent="0.15">
      <c r="A47" s="1"/>
      <c r="B47" s="1" t="s">
        <v>60</v>
      </c>
      <c r="C47" t="s">
        <v>221</v>
      </c>
    </row>
    <row r="48" spans="1:3" ht="28" x14ac:dyDescent="0.15">
      <c r="A48" s="1"/>
      <c r="B48" s="1" t="s">
        <v>126</v>
      </c>
      <c r="C48" t="s">
        <v>227</v>
      </c>
    </row>
    <row r="49" spans="1:3" ht="28" x14ac:dyDescent="0.15">
      <c r="A49" s="1"/>
      <c r="B49" s="1" t="s">
        <v>127</v>
      </c>
      <c r="C49" t="s">
        <v>228</v>
      </c>
    </row>
    <row r="50" spans="1:3" ht="28" x14ac:dyDescent="0.15">
      <c r="A50" s="1"/>
      <c r="B50" s="1" t="s">
        <v>128</v>
      </c>
      <c r="C50" t="s">
        <v>229</v>
      </c>
    </row>
    <row r="51" spans="1:3" ht="28" x14ac:dyDescent="0.15">
      <c r="A51" s="1"/>
      <c r="B51" s="1" t="s">
        <v>129</v>
      </c>
      <c r="C51" t="s">
        <v>86</v>
      </c>
    </row>
    <row r="52" spans="1:3" ht="28" x14ac:dyDescent="0.15">
      <c r="A52" s="1"/>
      <c r="B52" s="1" t="s">
        <v>130</v>
      </c>
      <c r="C52" t="s">
        <v>88</v>
      </c>
    </row>
    <row r="53" spans="1:3" ht="28" x14ac:dyDescent="0.15">
      <c r="A53" s="1" t="s">
        <v>49</v>
      </c>
      <c r="B53" s="1" t="s">
        <v>121</v>
      </c>
      <c r="C53" t="s">
        <v>230</v>
      </c>
    </row>
    <row r="54" spans="1:3" ht="28" x14ac:dyDescent="0.15">
      <c r="A54" s="1"/>
      <c r="B54" s="1" t="s">
        <v>122</v>
      </c>
      <c r="C54" t="s">
        <v>231</v>
      </c>
    </row>
    <row r="55" spans="1:3" ht="28" x14ac:dyDescent="0.15">
      <c r="A55" s="1"/>
      <c r="B55" s="1" t="s">
        <v>123</v>
      </c>
      <c r="C55" t="s">
        <v>232</v>
      </c>
    </row>
    <row r="56" spans="1:3" ht="28" x14ac:dyDescent="0.15">
      <c r="A56" s="1"/>
      <c r="B56" s="1" t="s">
        <v>124</v>
      </c>
      <c r="C56" t="s">
        <v>233</v>
      </c>
    </row>
    <row r="57" spans="1:3" ht="28" x14ac:dyDescent="0.15">
      <c r="A57" s="1"/>
      <c r="B57" s="1" t="s">
        <v>58</v>
      </c>
      <c r="C57" t="s">
        <v>234</v>
      </c>
    </row>
    <row r="58" spans="1:3" ht="28" x14ac:dyDescent="0.15">
      <c r="A58" s="1"/>
      <c r="B58" s="1" t="s">
        <v>59</v>
      </c>
      <c r="C58" t="s">
        <v>235</v>
      </c>
    </row>
    <row r="59" spans="1:3" ht="28" x14ac:dyDescent="0.15">
      <c r="A59" s="1"/>
      <c r="B59" s="1" t="s">
        <v>60</v>
      </c>
      <c r="C59" t="s">
        <v>230</v>
      </c>
    </row>
    <row r="60" spans="1:3" ht="28" x14ac:dyDescent="0.15">
      <c r="A60" s="1"/>
      <c r="B60" s="1" t="s">
        <v>125</v>
      </c>
      <c r="C60" t="s">
        <v>98</v>
      </c>
    </row>
    <row r="61" spans="1:3" ht="28" x14ac:dyDescent="0.15">
      <c r="A61" s="1"/>
      <c r="B61" s="1" t="s">
        <v>126</v>
      </c>
      <c r="C61" t="s">
        <v>236</v>
      </c>
    </row>
    <row r="62" spans="1:3" ht="28" x14ac:dyDescent="0.15">
      <c r="A62" s="1"/>
      <c r="B62" s="1" t="s">
        <v>127</v>
      </c>
      <c r="C62" t="s">
        <v>237</v>
      </c>
    </row>
    <row r="63" spans="1:3" ht="28" x14ac:dyDescent="0.15">
      <c r="A63" s="1"/>
      <c r="B63" s="1" t="s">
        <v>128</v>
      </c>
      <c r="C63" t="s">
        <v>238</v>
      </c>
    </row>
    <row r="64" spans="1:3" ht="28" x14ac:dyDescent="0.15">
      <c r="A64" s="1"/>
      <c r="B64" s="1" t="s">
        <v>129</v>
      </c>
      <c r="C64" t="s">
        <v>239</v>
      </c>
    </row>
    <row r="65" spans="1:3" ht="28" x14ac:dyDescent="0.15">
      <c r="A65" s="1"/>
      <c r="B65" s="1" t="s">
        <v>130</v>
      </c>
      <c r="C65" t="s">
        <v>240</v>
      </c>
    </row>
    <row r="66" spans="1:3" ht="28" x14ac:dyDescent="0.15">
      <c r="A66" s="1" t="s">
        <v>35</v>
      </c>
      <c r="B66" s="1" t="s">
        <v>131</v>
      </c>
      <c r="C66" t="s">
        <v>241</v>
      </c>
    </row>
    <row r="67" spans="1:3" ht="28" x14ac:dyDescent="0.15">
      <c r="A67" s="1"/>
      <c r="B67" s="1" t="s">
        <v>132</v>
      </c>
      <c r="C67" t="s">
        <v>242</v>
      </c>
    </row>
    <row r="68" spans="1:3" ht="28" x14ac:dyDescent="0.15">
      <c r="A68" s="1"/>
      <c r="B68" s="1" t="s">
        <v>118</v>
      </c>
      <c r="C68" t="s">
        <v>243</v>
      </c>
    </row>
    <row r="69" spans="1:3" ht="28" x14ac:dyDescent="0.15">
      <c r="A69" s="1"/>
      <c r="B69" s="1" t="s">
        <v>119</v>
      </c>
      <c r="C69" t="s">
        <v>244</v>
      </c>
    </row>
    <row r="70" spans="1:3" ht="28" x14ac:dyDescent="0.15">
      <c r="A70" s="1"/>
      <c r="B70" s="1" t="s">
        <v>120</v>
      </c>
      <c r="C70" t="s">
        <v>245</v>
      </c>
    </row>
    <row r="71" spans="1:3" ht="28" x14ac:dyDescent="0.15">
      <c r="A71" s="1"/>
      <c r="B71" s="1" t="s">
        <v>121</v>
      </c>
      <c r="C71" t="s">
        <v>246</v>
      </c>
    </row>
    <row r="72" spans="1:3" ht="28" x14ac:dyDescent="0.15">
      <c r="A72" s="1"/>
      <c r="B72" s="1" t="s">
        <v>122</v>
      </c>
      <c r="C72" t="s">
        <v>247</v>
      </c>
    </row>
    <row r="73" spans="1:3" ht="28" x14ac:dyDescent="0.15">
      <c r="A73" s="1"/>
      <c r="B73" s="1" t="s">
        <v>123</v>
      </c>
      <c r="C73" t="s">
        <v>248</v>
      </c>
    </row>
    <row r="74" spans="1:3" ht="28" x14ac:dyDescent="0.15">
      <c r="A74" s="1"/>
      <c r="B74" s="1" t="s">
        <v>124</v>
      </c>
      <c r="C74" t="s">
        <v>249</v>
      </c>
    </row>
    <row r="75" spans="1:3" ht="28" x14ac:dyDescent="0.15">
      <c r="A75" s="1"/>
      <c r="B75" s="1" t="s">
        <v>58</v>
      </c>
      <c r="C75" t="s">
        <v>250</v>
      </c>
    </row>
    <row r="76" spans="1:3" ht="28" x14ac:dyDescent="0.15">
      <c r="A76" s="1"/>
      <c r="B76" s="1" t="s">
        <v>59</v>
      </c>
      <c r="C76" t="s">
        <v>251</v>
      </c>
    </row>
    <row r="77" spans="1:3" ht="28" x14ac:dyDescent="0.15">
      <c r="A77" s="1"/>
      <c r="B77" s="1" t="s">
        <v>60</v>
      </c>
      <c r="C77" t="s">
        <v>243</v>
      </c>
    </row>
    <row r="78" spans="1:3" ht="28" x14ac:dyDescent="0.15">
      <c r="A78" s="1"/>
      <c r="B78" s="1" t="s">
        <v>125</v>
      </c>
      <c r="C78" t="s">
        <v>252</v>
      </c>
    </row>
    <row r="79" spans="1:3" ht="28" x14ac:dyDescent="0.15">
      <c r="A79" s="1"/>
      <c r="B79" s="1" t="s">
        <v>126</v>
      </c>
      <c r="C79" t="s">
        <v>253</v>
      </c>
    </row>
    <row r="80" spans="1:3" ht="28" x14ac:dyDescent="0.15">
      <c r="A80" s="1"/>
      <c r="B80" s="1" t="s">
        <v>127</v>
      </c>
      <c r="C80" t="s">
        <v>254</v>
      </c>
    </row>
    <row r="81" spans="1:3" ht="28" x14ac:dyDescent="0.15">
      <c r="A81" s="1"/>
      <c r="B81" s="1" t="s">
        <v>128</v>
      </c>
      <c r="C81" t="s">
        <v>255</v>
      </c>
    </row>
    <row r="82" spans="1:3" ht="28" x14ac:dyDescent="0.15">
      <c r="A82" s="1"/>
      <c r="B82" s="1" t="s">
        <v>129</v>
      </c>
      <c r="C82" t="s">
        <v>256</v>
      </c>
    </row>
    <row r="83" spans="1:3" ht="28" x14ac:dyDescent="0.15">
      <c r="A83" s="1"/>
      <c r="B83" s="1" t="s">
        <v>130</v>
      </c>
      <c r="C83" t="s">
        <v>257</v>
      </c>
    </row>
    <row r="84" spans="1:3" ht="28" x14ac:dyDescent="0.15">
      <c r="A84" s="1" t="s">
        <v>44</v>
      </c>
      <c r="B84" s="1" t="s">
        <v>124</v>
      </c>
      <c r="C84" t="s">
        <v>258</v>
      </c>
    </row>
    <row r="85" spans="1:3" ht="28" x14ac:dyDescent="0.15">
      <c r="A85" s="1"/>
      <c r="B85" s="1" t="s">
        <v>58</v>
      </c>
      <c r="C85" t="s">
        <v>104</v>
      </c>
    </row>
    <row r="86" spans="1:3" ht="28" x14ac:dyDescent="0.15">
      <c r="A86" s="1"/>
      <c r="B86" s="1" t="s">
        <v>59</v>
      </c>
      <c r="C86" t="s">
        <v>259</v>
      </c>
    </row>
    <row r="87" spans="1:3" ht="28" x14ac:dyDescent="0.15">
      <c r="A87" s="1"/>
      <c r="B87" s="1" t="s">
        <v>60</v>
      </c>
      <c r="C87" t="s">
        <v>260</v>
      </c>
    </row>
    <row r="88" spans="1:3" ht="28" x14ac:dyDescent="0.15">
      <c r="A88" s="1"/>
      <c r="B88" s="1" t="s">
        <v>128</v>
      </c>
      <c r="C88" t="s">
        <v>261</v>
      </c>
    </row>
    <row r="89" spans="1:3" ht="28" x14ac:dyDescent="0.15">
      <c r="A89" s="1"/>
      <c r="B89" s="1" t="s">
        <v>129</v>
      </c>
      <c r="C89" t="s">
        <v>262</v>
      </c>
    </row>
    <row r="90" spans="1:3" ht="28" x14ac:dyDescent="0.15">
      <c r="A90" s="1"/>
      <c r="B90" s="1" t="s">
        <v>130</v>
      </c>
      <c r="C90" t="s">
        <v>101</v>
      </c>
    </row>
    <row r="91" spans="1:3" ht="28" x14ac:dyDescent="0.15">
      <c r="A91" s="1" t="s">
        <v>28</v>
      </c>
      <c r="B91" s="1" t="s">
        <v>131</v>
      </c>
      <c r="C91" t="s">
        <v>263</v>
      </c>
    </row>
    <row r="92" spans="1:3" ht="28" x14ac:dyDescent="0.15">
      <c r="A92" s="1"/>
      <c r="B92" s="1" t="s">
        <v>132</v>
      </c>
      <c r="C92" t="s">
        <v>264</v>
      </c>
    </row>
    <row r="93" spans="1:3" ht="28" x14ac:dyDescent="0.15">
      <c r="A93" s="1"/>
      <c r="B93" s="1" t="s">
        <v>118</v>
      </c>
      <c r="C93" t="s">
        <v>265</v>
      </c>
    </row>
    <row r="94" spans="1:3" ht="28" x14ac:dyDescent="0.15">
      <c r="A94" s="1"/>
      <c r="B94" s="1" t="s">
        <v>119</v>
      </c>
      <c r="C94" t="s">
        <v>266</v>
      </c>
    </row>
    <row r="95" spans="1:3" ht="28" x14ac:dyDescent="0.15">
      <c r="A95" s="1"/>
      <c r="B95" s="1" t="s">
        <v>120</v>
      </c>
      <c r="C95" t="s">
        <v>267</v>
      </c>
    </row>
    <row r="96" spans="1:3" ht="28" x14ac:dyDescent="0.15">
      <c r="A96" s="1"/>
      <c r="B96" s="1" t="s">
        <v>121</v>
      </c>
      <c r="C96" t="s">
        <v>111</v>
      </c>
    </row>
    <row r="97" spans="1:3" ht="28" x14ac:dyDescent="0.15">
      <c r="A97" s="1"/>
      <c r="B97" s="1" t="s">
        <v>122</v>
      </c>
      <c r="C97" t="s">
        <v>268</v>
      </c>
    </row>
    <row r="98" spans="1:3" ht="28" x14ac:dyDescent="0.15">
      <c r="A98" s="1"/>
      <c r="B98" s="1" t="s">
        <v>123</v>
      </c>
      <c r="C98" t="s">
        <v>269</v>
      </c>
    </row>
    <row r="99" spans="1:3" ht="28" x14ac:dyDescent="0.15">
      <c r="A99" s="1"/>
      <c r="B99" s="1" t="s">
        <v>124</v>
      </c>
      <c r="C99" t="s">
        <v>88</v>
      </c>
    </row>
    <row r="100" spans="1:3" ht="28" x14ac:dyDescent="0.15">
      <c r="A100" s="1"/>
      <c r="B100" s="1" t="s">
        <v>58</v>
      </c>
      <c r="C100" t="s">
        <v>218</v>
      </c>
    </row>
    <row r="101" spans="1:3" ht="28" x14ac:dyDescent="0.15">
      <c r="A101" s="1"/>
      <c r="B101" s="1" t="s">
        <v>59</v>
      </c>
      <c r="C101" t="s">
        <v>270</v>
      </c>
    </row>
    <row r="102" spans="1:3" ht="28" x14ac:dyDescent="0.15">
      <c r="A102" s="1"/>
      <c r="B102" s="1" t="s">
        <v>60</v>
      </c>
      <c r="C102" t="s">
        <v>271</v>
      </c>
    </row>
    <row r="103" spans="1:3" ht="28" x14ac:dyDescent="0.15">
      <c r="A103" s="1"/>
      <c r="B103" s="1" t="s">
        <v>125</v>
      </c>
      <c r="C103" t="s">
        <v>94</v>
      </c>
    </row>
    <row r="104" spans="1:3" ht="28" x14ac:dyDescent="0.15">
      <c r="A104" s="1"/>
      <c r="B104" s="1" t="s">
        <v>126</v>
      </c>
      <c r="C104" t="s">
        <v>272</v>
      </c>
    </row>
    <row r="105" spans="1:3" ht="28" x14ac:dyDescent="0.15">
      <c r="A105" s="1"/>
      <c r="B105" s="1" t="s">
        <v>127</v>
      </c>
      <c r="C105" t="s">
        <v>273</v>
      </c>
    </row>
    <row r="106" spans="1:3" ht="28" x14ac:dyDescent="0.15">
      <c r="A106" s="1"/>
      <c r="B106" s="1" t="s">
        <v>128</v>
      </c>
      <c r="C106" t="s">
        <v>274</v>
      </c>
    </row>
    <row r="107" spans="1:3" ht="28" x14ac:dyDescent="0.15">
      <c r="A107" s="1"/>
      <c r="B107" s="1" t="s">
        <v>129</v>
      </c>
      <c r="C107" t="s">
        <v>190</v>
      </c>
    </row>
    <row r="108" spans="1:3" ht="28" x14ac:dyDescent="0.15">
      <c r="A108" s="1"/>
      <c r="B108" s="1" t="s">
        <v>130</v>
      </c>
      <c r="C108" t="s">
        <v>275</v>
      </c>
    </row>
    <row r="109" spans="1:3" ht="28" x14ac:dyDescent="0.15">
      <c r="A109" s="1" t="s">
        <v>30</v>
      </c>
      <c r="B109" s="1" t="s">
        <v>131</v>
      </c>
      <c r="C109" t="s">
        <v>276</v>
      </c>
    </row>
    <row r="110" spans="1:3" ht="28" x14ac:dyDescent="0.15">
      <c r="A110" s="1"/>
      <c r="B110" s="1" t="s">
        <v>132</v>
      </c>
      <c r="C110" t="s">
        <v>100</v>
      </c>
    </row>
    <row r="111" spans="1:3" ht="28" x14ac:dyDescent="0.15">
      <c r="A111" s="1"/>
      <c r="B111" s="1" t="s">
        <v>118</v>
      </c>
      <c r="C111" t="s">
        <v>277</v>
      </c>
    </row>
    <row r="112" spans="1:3" ht="28" x14ac:dyDescent="0.15">
      <c r="A112" s="1"/>
      <c r="B112" s="1" t="s">
        <v>119</v>
      </c>
      <c r="C112" t="s">
        <v>278</v>
      </c>
    </row>
    <row r="113" spans="1:3" ht="28" x14ac:dyDescent="0.15">
      <c r="A113" s="1"/>
      <c r="B113" s="1" t="s">
        <v>120</v>
      </c>
      <c r="C113" t="s">
        <v>279</v>
      </c>
    </row>
    <row r="114" spans="1:3" ht="28" x14ac:dyDescent="0.15">
      <c r="A114" s="1"/>
      <c r="B114" s="1" t="s">
        <v>121</v>
      </c>
      <c r="C114" t="s">
        <v>280</v>
      </c>
    </row>
    <row r="115" spans="1:3" ht="28" x14ac:dyDescent="0.15">
      <c r="A115" s="1"/>
      <c r="B115" s="1" t="s">
        <v>122</v>
      </c>
      <c r="C115" t="s">
        <v>281</v>
      </c>
    </row>
    <row r="116" spans="1:3" ht="28" x14ac:dyDescent="0.15">
      <c r="A116" s="1"/>
      <c r="B116" s="1" t="s">
        <v>123</v>
      </c>
      <c r="C116" t="s">
        <v>282</v>
      </c>
    </row>
    <row r="117" spans="1:3" ht="28" x14ac:dyDescent="0.15">
      <c r="A117" s="1"/>
      <c r="B117" s="1" t="s">
        <v>124</v>
      </c>
      <c r="C117" t="s">
        <v>83</v>
      </c>
    </row>
    <row r="118" spans="1:3" ht="28" x14ac:dyDescent="0.15">
      <c r="A118" s="1"/>
      <c r="B118" s="1" t="s">
        <v>58</v>
      </c>
      <c r="C118" t="s">
        <v>83</v>
      </c>
    </row>
    <row r="119" spans="1:3" ht="28" x14ac:dyDescent="0.15">
      <c r="A119" s="1"/>
      <c r="B119" s="1" t="s">
        <v>59</v>
      </c>
      <c r="C119" t="s">
        <v>283</v>
      </c>
    </row>
    <row r="120" spans="1:3" ht="28" x14ac:dyDescent="0.15">
      <c r="A120" s="1"/>
      <c r="B120" s="1" t="s">
        <v>60</v>
      </c>
      <c r="C120" t="s">
        <v>284</v>
      </c>
    </row>
    <row r="121" spans="1:3" ht="28" x14ac:dyDescent="0.15">
      <c r="A121" s="1"/>
      <c r="B121" s="1" t="s">
        <v>125</v>
      </c>
      <c r="C121" t="s">
        <v>285</v>
      </c>
    </row>
    <row r="122" spans="1:3" ht="28" x14ac:dyDescent="0.15">
      <c r="A122" s="1"/>
      <c r="B122" s="1" t="s">
        <v>126</v>
      </c>
      <c r="C122" t="s">
        <v>286</v>
      </c>
    </row>
    <row r="123" spans="1:3" ht="28" x14ac:dyDescent="0.15">
      <c r="A123" s="1"/>
      <c r="B123" s="1" t="s">
        <v>127</v>
      </c>
      <c r="C123" t="s">
        <v>287</v>
      </c>
    </row>
    <row r="124" spans="1:3" ht="28" x14ac:dyDescent="0.15">
      <c r="A124" s="1"/>
      <c r="B124" s="1" t="s">
        <v>128</v>
      </c>
      <c r="C124" t="s">
        <v>288</v>
      </c>
    </row>
    <row r="125" spans="1:3" ht="28" x14ac:dyDescent="0.15">
      <c r="A125" s="1"/>
      <c r="B125" s="1" t="s">
        <v>129</v>
      </c>
      <c r="C125" t="s">
        <v>289</v>
      </c>
    </row>
    <row r="126" spans="1:3" ht="28" x14ac:dyDescent="0.15">
      <c r="A126" s="1"/>
      <c r="B126" s="1" t="s">
        <v>130</v>
      </c>
      <c r="C126" t="s">
        <v>228</v>
      </c>
    </row>
    <row r="127" spans="1:3" ht="28" x14ac:dyDescent="0.15">
      <c r="A127" s="1" t="s">
        <v>6</v>
      </c>
      <c r="B127" s="1" t="s">
        <v>131</v>
      </c>
      <c r="C127" t="s">
        <v>71</v>
      </c>
    </row>
    <row r="128" spans="1:3" ht="28" x14ac:dyDescent="0.15">
      <c r="A128" s="1"/>
      <c r="B128" s="1" t="s">
        <v>132</v>
      </c>
      <c r="C128" t="s">
        <v>290</v>
      </c>
    </row>
    <row r="129" spans="1:3" ht="28" x14ac:dyDescent="0.15">
      <c r="A129" s="1"/>
      <c r="B129" s="1" t="s">
        <v>118</v>
      </c>
      <c r="C129" t="s">
        <v>80</v>
      </c>
    </row>
    <row r="130" spans="1:3" ht="28" x14ac:dyDescent="0.15">
      <c r="A130" s="1"/>
      <c r="B130" s="1" t="s">
        <v>119</v>
      </c>
      <c r="C130" t="s">
        <v>291</v>
      </c>
    </row>
    <row r="131" spans="1:3" ht="28" x14ac:dyDescent="0.15">
      <c r="A131" s="1"/>
      <c r="B131" s="1" t="s">
        <v>120</v>
      </c>
      <c r="C131" t="s">
        <v>292</v>
      </c>
    </row>
    <row r="132" spans="1:3" ht="28" x14ac:dyDescent="0.15">
      <c r="A132" s="1"/>
      <c r="B132" s="1" t="s">
        <v>121</v>
      </c>
      <c r="C132" t="s">
        <v>293</v>
      </c>
    </row>
    <row r="133" spans="1:3" ht="28" x14ac:dyDescent="0.15">
      <c r="A133" s="1"/>
      <c r="B133" s="1" t="s">
        <v>122</v>
      </c>
      <c r="C133" t="s">
        <v>72</v>
      </c>
    </row>
    <row r="134" spans="1:3" ht="28" x14ac:dyDescent="0.15">
      <c r="A134" s="1"/>
      <c r="B134" s="1" t="s">
        <v>123</v>
      </c>
      <c r="C134" t="s">
        <v>294</v>
      </c>
    </row>
    <row r="135" spans="1:3" ht="28" x14ac:dyDescent="0.15">
      <c r="A135" s="1"/>
      <c r="B135" s="1" t="s">
        <v>124</v>
      </c>
      <c r="C135" t="s">
        <v>293</v>
      </c>
    </row>
    <row r="136" spans="1:3" ht="28" x14ac:dyDescent="0.15">
      <c r="A136" s="1"/>
      <c r="B136" s="1" t="s">
        <v>58</v>
      </c>
      <c r="C136" t="s">
        <v>295</v>
      </c>
    </row>
    <row r="137" spans="1:3" ht="28" x14ac:dyDescent="0.15">
      <c r="A137" s="1"/>
      <c r="B137" s="1" t="s">
        <v>59</v>
      </c>
      <c r="C137" t="s">
        <v>296</v>
      </c>
    </row>
    <row r="138" spans="1:3" ht="28" x14ac:dyDescent="0.15">
      <c r="A138" s="1"/>
      <c r="B138" s="1" t="s">
        <v>60</v>
      </c>
      <c r="C138" t="s">
        <v>297</v>
      </c>
    </row>
    <row r="139" spans="1:3" ht="28" x14ac:dyDescent="0.15">
      <c r="A139" s="1"/>
      <c r="B139" s="1" t="s">
        <v>125</v>
      </c>
      <c r="C139" t="s">
        <v>298</v>
      </c>
    </row>
    <row r="140" spans="1:3" ht="28" x14ac:dyDescent="0.15">
      <c r="A140" s="1"/>
      <c r="B140" s="1" t="s">
        <v>126</v>
      </c>
      <c r="C140" t="s">
        <v>299</v>
      </c>
    </row>
    <row r="141" spans="1:3" ht="28" x14ac:dyDescent="0.15">
      <c r="A141" s="1"/>
      <c r="B141" s="1" t="s">
        <v>127</v>
      </c>
      <c r="C141" t="s">
        <v>80</v>
      </c>
    </row>
    <row r="142" spans="1:3" ht="28" x14ac:dyDescent="0.15">
      <c r="A142" s="1"/>
      <c r="B142" s="1" t="s">
        <v>128</v>
      </c>
      <c r="C142" t="s">
        <v>300</v>
      </c>
    </row>
    <row r="143" spans="1:3" ht="28" x14ac:dyDescent="0.15">
      <c r="A143" s="1"/>
      <c r="B143" s="1" t="s">
        <v>129</v>
      </c>
      <c r="C143" t="s">
        <v>301</v>
      </c>
    </row>
    <row r="144" spans="1:3" ht="28" x14ac:dyDescent="0.15">
      <c r="A144" s="1"/>
      <c r="B144" s="1" t="s">
        <v>130</v>
      </c>
      <c r="C144" t="s">
        <v>302</v>
      </c>
    </row>
    <row r="145" spans="1:3" ht="28" x14ac:dyDescent="0.15">
      <c r="A145" s="1" t="s">
        <v>15</v>
      </c>
      <c r="B145" s="1" t="s">
        <v>131</v>
      </c>
      <c r="C145" t="s">
        <v>303</v>
      </c>
    </row>
    <row r="146" spans="1:3" ht="28" x14ac:dyDescent="0.15">
      <c r="A146" s="1"/>
      <c r="B146" s="1" t="s">
        <v>132</v>
      </c>
      <c r="C146" t="s">
        <v>304</v>
      </c>
    </row>
    <row r="147" spans="1:3" ht="28" x14ac:dyDescent="0.15">
      <c r="A147" s="1"/>
      <c r="B147" s="1" t="s">
        <v>118</v>
      </c>
      <c r="C147" t="s">
        <v>305</v>
      </c>
    </row>
    <row r="148" spans="1:3" ht="28" x14ac:dyDescent="0.15">
      <c r="A148" s="1"/>
      <c r="B148" s="1" t="s">
        <v>119</v>
      </c>
      <c r="C148" t="s">
        <v>306</v>
      </c>
    </row>
    <row r="149" spans="1:3" ht="28" x14ac:dyDescent="0.15">
      <c r="A149" s="1"/>
      <c r="B149" s="1" t="s">
        <v>120</v>
      </c>
      <c r="C149" t="s">
        <v>307</v>
      </c>
    </row>
    <row r="150" spans="1:3" ht="28" x14ac:dyDescent="0.15">
      <c r="A150" s="1"/>
      <c r="B150" s="1" t="s">
        <v>121</v>
      </c>
      <c r="C150" t="s">
        <v>308</v>
      </c>
    </row>
    <row r="151" spans="1:3" ht="28" x14ac:dyDescent="0.15">
      <c r="A151" s="1"/>
      <c r="B151" s="1" t="s">
        <v>122</v>
      </c>
      <c r="C151" t="s">
        <v>309</v>
      </c>
    </row>
    <row r="152" spans="1:3" ht="28" x14ac:dyDescent="0.15">
      <c r="A152" s="1"/>
      <c r="B152" s="1" t="s">
        <v>123</v>
      </c>
      <c r="C152" t="s">
        <v>303</v>
      </c>
    </row>
    <row r="153" spans="1:3" ht="28" x14ac:dyDescent="0.15">
      <c r="A153" s="1"/>
      <c r="B153" s="1" t="s">
        <v>124</v>
      </c>
      <c r="C153" t="s">
        <v>310</v>
      </c>
    </row>
    <row r="154" spans="1:3" ht="28" x14ac:dyDescent="0.15">
      <c r="A154" s="1"/>
      <c r="B154" s="1" t="s">
        <v>58</v>
      </c>
      <c r="C154" t="s">
        <v>311</v>
      </c>
    </row>
    <row r="155" spans="1:3" ht="28" x14ac:dyDescent="0.15">
      <c r="A155" s="1"/>
      <c r="B155" s="1" t="s">
        <v>59</v>
      </c>
      <c r="C155" t="s">
        <v>312</v>
      </c>
    </row>
    <row r="156" spans="1:3" ht="28" x14ac:dyDescent="0.15">
      <c r="A156" s="1"/>
      <c r="B156" s="1" t="s">
        <v>60</v>
      </c>
      <c r="C156" t="s">
        <v>313</v>
      </c>
    </row>
    <row r="157" spans="1:3" ht="28" x14ac:dyDescent="0.15">
      <c r="A157" s="1"/>
      <c r="B157" s="1" t="s">
        <v>125</v>
      </c>
      <c r="C157" t="s">
        <v>314</v>
      </c>
    </row>
    <row r="158" spans="1:3" ht="28" x14ac:dyDescent="0.15">
      <c r="A158" s="1"/>
      <c r="B158" s="1" t="s">
        <v>126</v>
      </c>
      <c r="C158" t="s">
        <v>315</v>
      </c>
    </row>
    <row r="159" spans="1:3" ht="28" x14ac:dyDescent="0.15">
      <c r="A159" s="1"/>
      <c r="B159" s="1" t="s">
        <v>127</v>
      </c>
      <c r="C159" t="s">
        <v>316</v>
      </c>
    </row>
    <row r="160" spans="1:3" ht="28" x14ac:dyDescent="0.15">
      <c r="A160" s="1"/>
      <c r="B160" s="1" t="s">
        <v>128</v>
      </c>
      <c r="C160" t="s">
        <v>317</v>
      </c>
    </row>
    <row r="161" spans="1:3" ht="28" x14ac:dyDescent="0.15">
      <c r="A161" s="1"/>
      <c r="B161" s="1" t="s">
        <v>129</v>
      </c>
      <c r="C161" t="s">
        <v>102</v>
      </c>
    </row>
    <row r="162" spans="1:3" ht="28" x14ac:dyDescent="0.15">
      <c r="A162" s="1"/>
      <c r="B162" s="1" t="s">
        <v>130</v>
      </c>
      <c r="C162" t="s">
        <v>75</v>
      </c>
    </row>
    <row r="163" spans="1:3" ht="28" x14ac:dyDescent="0.15">
      <c r="A163" s="1" t="s">
        <v>36</v>
      </c>
      <c r="B163" s="1" t="s">
        <v>131</v>
      </c>
      <c r="C163" t="s">
        <v>318</v>
      </c>
    </row>
    <row r="164" spans="1:3" ht="28" x14ac:dyDescent="0.15">
      <c r="A164" s="1"/>
      <c r="B164" s="1" t="s">
        <v>132</v>
      </c>
      <c r="C164" t="s">
        <v>319</v>
      </c>
    </row>
    <row r="165" spans="1:3" ht="28" x14ac:dyDescent="0.15">
      <c r="A165" s="1"/>
      <c r="B165" s="1" t="s">
        <v>118</v>
      </c>
      <c r="C165" t="s">
        <v>320</v>
      </c>
    </row>
    <row r="166" spans="1:3" ht="28" x14ac:dyDescent="0.15">
      <c r="A166" s="1"/>
      <c r="B166" s="1" t="s">
        <v>119</v>
      </c>
      <c r="C166" t="s">
        <v>321</v>
      </c>
    </row>
    <row r="167" spans="1:3" ht="28" x14ac:dyDescent="0.15">
      <c r="A167" s="1"/>
      <c r="B167" s="1" t="s">
        <v>120</v>
      </c>
      <c r="C167" t="s">
        <v>322</v>
      </c>
    </row>
    <row r="168" spans="1:3" ht="28" x14ac:dyDescent="0.15">
      <c r="A168" s="1"/>
      <c r="B168" s="1" t="s">
        <v>121</v>
      </c>
      <c r="C168" t="s">
        <v>323</v>
      </c>
    </row>
    <row r="169" spans="1:3" ht="28" x14ac:dyDescent="0.15">
      <c r="A169" s="1"/>
      <c r="B169" s="1" t="s">
        <v>122</v>
      </c>
      <c r="C169" t="s">
        <v>324</v>
      </c>
    </row>
    <row r="170" spans="1:3" ht="28" x14ac:dyDescent="0.15">
      <c r="A170" s="1"/>
      <c r="B170" s="1" t="s">
        <v>123</v>
      </c>
      <c r="C170" t="s">
        <v>325</v>
      </c>
    </row>
    <row r="171" spans="1:3" ht="28" x14ac:dyDescent="0.15">
      <c r="A171" s="1"/>
      <c r="B171" s="1" t="s">
        <v>124</v>
      </c>
      <c r="C171" t="s">
        <v>326</v>
      </c>
    </row>
    <row r="172" spans="1:3" ht="28" x14ac:dyDescent="0.15">
      <c r="A172" s="1"/>
      <c r="B172" s="1" t="s">
        <v>58</v>
      </c>
      <c r="C172" t="s">
        <v>327</v>
      </c>
    </row>
    <row r="173" spans="1:3" ht="28" x14ac:dyDescent="0.15">
      <c r="A173" s="1"/>
      <c r="B173" s="1" t="s">
        <v>59</v>
      </c>
      <c r="C173" t="s">
        <v>328</v>
      </c>
    </row>
    <row r="174" spans="1:3" ht="28" x14ac:dyDescent="0.15">
      <c r="A174" s="1"/>
      <c r="B174" s="1" t="s">
        <v>60</v>
      </c>
      <c r="C174" t="s">
        <v>328</v>
      </c>
    </row>
    <row r="175" spans="1:3" ht="28" x14ac:dyDescent="0.15">
      <c r="A175" s="1"/>
      <c r="B175" s="1" t="s">
        <v>125</v>
      </c>
      <c r="C175" t="s">
        <v>329</v>
      </c>
    </row>
    <row r="176" spans="1:3" ht="28" x14ac:dyDescent="0.15">
      <c r="A176" s="1"/>
      <c r="B176" s="1" t="s">
        <v>126</v>
      </c>
      <c r="C176" t="s">
        <v>330</v>
      </c>
    </row>
    <row r="177" spans="1:3" ht="28" x14ac:dyDescent="0.15">
      <c r="A177" s="1"/>
      <c r="B177" s="1" t="s">
        <v>127</v>
      </c>
      <c r="C177" t="s">
        <v>331</v>
      </c>
    </row>
    <row r="178" spans="1:3" ht="28" x14ac:dyDescent="0.15">
      <c r="A178" s="1"/>
      <c r="B178" s="1" t="s">
        <v>128</v>
      </c>
      <c r="C178" t="s">
        <v>332</v>
      </c>
    </row>
    <row r="179" spans="1:3" ht="28" x14ac:dyDescent="0.15">
      <c r="A179" s="1"/>
      <c r="B179" s="1" t="s">
        <v>129</v>
      </c>
      <c r="C179" t="s">
        <v>333</v>
      </c>
    </row>
    <row r="180" spans="1:3" ht="28" x14ac:dyDescent="0.15">
      <c r="A180" s="1"/>
      <c r="B180" s="1" t="s">
        <v>130</v>
      </c>
      <c r="C180" t="s">
        <v>334</v>
      </c>
    </row>
    <row r="181" spans="1:3" ht="28" x14ac:dyDescent="0.15">
      <c r="A181" s="1" t="s">
        <v>3</v>
      </c>
      <c r="B181" s="1" t="s">
        <v>131</v>
      </c>
      <c r="C181" t="s">
        <v>335</v>
      </c>
    </row>
    <row r="182" spans="1:3" ht="28" x14ac:dyDescent="0.15">
      <c r="A182" s="1"/>
      <c r="B182" s="1" t="s">
        <v>132</v>
      </c>
      <c r="C182" t="s">
        <v>336</v>
      </c>
    </row>
    <row r="183" spans="1:3" ht="28" x14ac:dyDescent="0.15">
      <c r="A183" s="1"/>
      <c r="B183" s="1" t="s">
        <v>118</v>
      </c>
      <c r="C183" t="s">
        <v>337</v>
      </c>
    </row>
    <row r="184" spans="1:3" ht="28" x14ac:dyDescent="0.15">
      <c r="A184" s="1"/>
      <c r="B184" s="1" t="s">
        <v>119</v>
      </c>
      <c r="C184" t="s">
        <v>338</v>
      </c>
    </row>
    <row r="185" spans="1:3" ht="28" x14ac:dyDescent="0.15">
      <c r="A185" s="1"/>
      <c r="B185" s="1" t="s">
        <v>120</v>
      </c>
      <c r="C185" t="s">
        <v>339</v>
      </c>
    </row>
    <row r="186" spans="1:3" ht="28" x14ac:dyDescent="0.15">
      <c r="A186" s="1"/>
      <c r="B186" s="1" t="s">
        <v>121</v>
      </c>
      <c r="C186" t="s">
        <v>340</v>
      </c>
    </row>
    <row r="187" spans="1:3" ht="28" x14ac:dyDescent="0.15">
      <c r="A187" s="1"/>
      <c r="B187" s="1" t="s">
        <v>122</v>
      </c>
      <c r="C187" t="s">
        <v>341</v>
      </c>
    </row>
    <row r="188" spans="1:3" ht="28" x14ac:dyDescent="0.15">
      <c r="A188" s="1"/>
      <c r="B188" s="1" t="s">
        <v>123</v>
      </c>
      <c r="C188" t="s">
        <v>335</v>
      </c>
    </row>
    <row r="189" spans="1:3" ht="28" x14ac:dyDescent="0.15">
      <c r="A189" s="1"/>
      <c r="B189" s="1" t="s">
        <v>124</v>
      </c>
      <c r="C189" t="s">
        <v>342</v>
      </c>
    </row>
    <row r="190" spans="1:3" ht="28" x14ac:dyDescent="0.15">
      <c r="A190" s="1"/>
      <c r="B190" s="1" t="s">
        <v>58</v>
      </c>
      <c r="C190" t="s">
        <v>343</v>
      </c>
    </row>
    <row r="191" spans="1:3" ht="28" x14ac:dyDescent="0.15">
      <c r="A191" s="1"/>
      <c r="B191" s="1" t="s">
        <v>59</v>
      </c>
      <c r="C191" t="s">
        <v>344</v>
      </c>
    </row>
    <row r="192" spans="1:3" ht="28" x14ac:dyDescent="0.15">
      <c r="A192" s="1"/>
      <c r="B192" s="1" t="s">
        <v>60</v>
      </c>
      <c r="C192" t="s">
        <v>345</v>
      </c>
    </row>
    <row r="193" spans="1:3" ht="28" x14ac:dyDescent="0.15">
      <c r="A193" s="1"/>
      <c r="B193" s="1" t="s">
        <v>125</v>
      </c>
      <c r="C193" t="s">
        <v>346</v>
      </c>
    </row>
    <row r="194" spans="1:3" ht="28" x14ac:dyDescent="0.15">
      <c r="A194" s="1"/>
      <c r="B194" s="1" t="s">
        <v>126</v>
      </c>
      <c r="C194" t="s">
        <v>347</v>
      </c>
    </row>
    <row r="195" spans="1:3" ht="28" x14ac:dyDescent="0.15">
      <c r="A195" s="1"/>
      <c r="B195" s="1" t="s">
        <v>127</v>
      </c>
      <c r="C195" t="s">
        <v>348</v>
      </c>
    </row>
    <row r="196" spans="1:3" ht="28" x14ac:dyDescent="0.15">
      <c r="A196" s="1"/>
      <c r="B196" s="1" t="s">
        <v>128</v>
      </c>
      <c r="C196" t="s">
        <v>349</v>
      </c>
    </row>
    <row r="197" spans="1:3" ht="28" x14ac:dyDescent="0.15">
      <c r="A197" s="1"/>
      <c r="B197" s="1" t="s">
        <v>129</v>
      </c>
      <c r="C197" t="s">
        <v>350</v>
      </c>
    </row>
    <row r="198" spans="1:3" ht="28" x14ac:dyDescent="0.15">
      <c r="A198" s="1"/>
      <c r="B198" s="1" t="s">
        <v>130</v>
      </c>
      <c r="C198" t="s">
        <v>351</v>
      </c>
    </row>
    <row r="199" spans="1:3" ht="28" x14ac:dyDescent="0.15">
      <c r="A199" s="1" t="s">
        <v>25</v>
      </c>
      <c r="B199" s="1" t="s">
        <v>132</v>
      </c>
      <c r="C199" t="s">
        <v>87</v>
      </c>
    </row>
    <row r="200" spans="1:3" ht="28" x14ac:dyDescent="0.15">
      <c r="A200" s="1"/>
      <c r="B200" s="1" t="s">
        <v>118</v>
      </c>
      <c r="C200" t="s">
        <v>352</v>
      </c>
    </row>
    <row r="201" spans="1:3" ht="28" x14ac:dyDescent="0.15">
      <c r="A201" s="1"/>
      <c r="B201" s="1" t="s">
        <v>119</v>
      </c>
      <c r="C201" t="s">
        <v>108</v>
      </c>
    </row>
    <row r="202" spans="1:3" ht="28" x14ac:dyDescent="0.15">
      <c r="A202" s="1"/>
      <c r="B202" s="1" t="s">
        <v>120</v>
      </c>
      <c r="C202" t="s">
        <v>353</v>
      </c>
    </row>
    <row r="203" spans="1:3" ht="28" x14ac:dyDescent="0.15">
      <c r="A203" s="1"/>
      <c r="B203" s="1" t="s">
        <v>121</v>
      </c>
      <c r="C203" t="s">
        <v>354</v>
      </c>
    </row>
    <row r="204" spans="1:3" ht="28" x14ac:dyDescent="0.15">
      <c r="A204" s="1"/>
      <c r="B204" s="1" t="s">
        <v>122</v>
      </c>
      <c r="C204" t="s">
        <v>96</v>
      </c>
    </row>
    <row r="205" spans="1:3" ht="28" x14ac:dyDescent="0.15">
      <c r="A205" s="1"/>
      <c r="B205" s="1" t="s">
        <v>123</v>
      </c>
      <c r="C205" t="s">
        <v>355</v>
      </c>
    </row>
    <row r="206" spans="1:3" ht="28" x14ac:dyDescent="0.15">
      <c r="A206" s="1"/>
      <c r="B206" s="1" t="s">
        <v>124</v>
      </c>
      <c r="C206" t="s">
        <v>356</v>
      </c>
    </row>
    <row r="207" spans="1:3" ht="28" x14ac:dyDescent="0.15">
      <c r="A207" s="1"/>
      <c r="B207" s="1" t="s">
        <v>58</v>
      </c>
      <c r="C207" t="s">
        <v>357</v>
      </c>
    </row>
    <row r="208" spans="1:3" ht="28" x14ac:dyDescent="0.15">
      <c r="A208" s="1"/>
      <c r="B208" s="1" t="s">
        <v>59</v>
      </c>
      <c r="C208" t="s">
        <v>358</v>
      </c>
    </row>
    <row r="209" spans="1:3" ht="28" x14ac:dyDescent="0.15">
      <c r="A209" s="1"/>
      <c r="B209" s="1" t="s">
        <v>60</v>
      </c>
      <c r="C209" t="s">
        <v>354</v>
      </c>
    </row>
    <row r="210" spans="1:3" ht="28" x14ac:dyDescent="0.15">
      <c r="A210" s="1"/>
      <c r="B210" s="1" t="s">
        <v>125</v>
      </c>
      <c r="C210" t="s">
        <v>83</v>
      </c>
    </row>
    <row r="211" spans="1:3" ht="28" x14ac:dyDescent="0.15">
      <c r="A211" s="1"/>
      <c r="B211" s="1" t="s">
        <v>126</v>
      </c>
      <c r="C211" t="s">
        <v>359</v>
      </c>
    </row>
    <row r="212" spans="1:3" ht="28" x14ac:dyDescent="0.15">
      <c r="A212" s="1"/>
      <c r="B212" s="1" t="s">
        <v>127</v>
      </c>
      <c r="C212" t="s">
        <v>106</v>
      </c>
    </row>
    <row r="213" spans="1:3" ht="28" x14ac:dyDescent="0.15">
      <c r="A213" s="1"/>
      <c r="B213" s="1" t="s">
        <v>128</v>
      </c>
      <c r="C213" t="s">
        <v>360</v>
      </c>
    </row>
    <row r="214" spans="1:3" ht="28" x14ac:dyDescent="0.15">
      <c r="A214" s="1"/>
      <c r="B214" s="1" t="s">
        <v>129</v>
      </c>
      <c r="C214" t="s">
        <v>361</v>
      </c>
    </row>
    <row r="215" spans="1:3" ht="28" x14ac:dyDescent="0.15">
      <c r="A215" s="1"/>
      <c r="B215" s="1" t="s">
        <v>130</v>
      </c>
      <c r="C215" t="s">
        <v>362</v>
      </c>
    </row>
    <row r="216" spans="1:3" ht="28" x14ac:dyDescent="0.15">
      <c r="A216" s="1" t="s">
        <v>41</v>
      </c>
      <c r="B216" s="1" t="s">
        <v>131</v>
      </c>
      <c r="C216" t="s">
        <v>363</v>
      </c>
    </row>
    <row r="217" spans="1:3" ht="28" x14ac:dyDescent="0.15">
      <c r="A217" s="1"/>
      <c r="B217" s="1" t="s">
        <v>132</v>
      </c>
      <c r="C217" t="s">
        <v>364</v>
      </c>
    </row>
    <row r="218" spans="1:3" ht="28" x14ac:dyDescent="0.15">
      <c r="A218" s="1"/>
      <c r="B218" s="1" t="s">
        <v>118</v>
      </c>
      <c r="C218" t="s">
        <v>365</v>
      </c>
    </row>
    <row r="219" spans="1:3" ht="28" x14ac:dyDescent="0.15">
      <c r="A219" s="1"/>
      <c r="B219" s="1" t="s">
        <v>119</v>
      </c>
      <c r="C219" t="s">
        <v>366</v>
      </c>
    </row>
    <row r="220" spans="1:3" ht="28" x14ac:dyDescent="0.15">
      <c r="A220" s="1"/>
      <c r="B220" s="1" t="s">
        <v>120</v>
      </c>
      <c r="C220" t="s">
        <v>367</v>
      </c>
    </row>
    <row r="221" spans="1:3" ht="28" x14ac:dyDescent="0.15">
      <c r="A221" s="1"/>
      <c r="B221" s="1" t="s">
        <v>121</v>
      </c>
      <c r="C221" t="s">
        <v>286</v>
      </c>
    </row>
    <row r="222" spans="1:3" ht="28" x14ac:dyDescent="0.15">
      <c r="A222" s="1"/>
      <c r="B222" s="1" t="s">
        <v>122</v>
      </c>
      <c r="C222" t="s">
        <v>368</v>
      </c>
    </row>
    <row r="223" spans="1:3" ht="28" x14ac:dyDescent="0.15">
      <c r="A223" s="1"/>
      <c r="B223" s="1" t="s">
        <v>123</v>
      </c>
      <c r="C223" t="s">
        <v>369</v>
      </c>
    </row>
    <row r="224" spans="1:3" ht="28" x14ac:dyDescent="0.15">
      <c r="A224" s="1"/>
      <c r="B224" s="1" t="s">
        <v>124</v>
      </c>
      <c r="C224" t="s">
        <v>370</v>
      </c>
    </row>
    <row r="225" spans="1:3" ht="28" x14ac:dyDescent="0.15">
      <c r="A225" s="1"/>
      <c r="B225" s="1" t="s">
        <v>58</v>
      </c>
      <c r="C225" t="s">
        <v>288</v>
      </c>
    </row>
    <row r="226" spans="1:3" ht="28" x14ac:dyDescent="0.15">
      <c r="A226" s="1"/>
      <c r="B226" s="1" t="s">
        <v>59</v>
      </c>
      <c r="C226" t="s">
        <v>371</v>
      </c>
    </row>
    <row r="227" spans="1:3" ht="28" x14ac:dyDescent="0.15">
      <c r="A227" s="1"/>
      <c r="B227" s="1" t="s">
        <v>60</v>
      </c>
      <c r="C227" t="s">
        <v>203</v>
      </c>
    </row>
    <row r="228" spans="1:3" ht="28" x14ac:dyDescent="0.15">
      <c r="A228" s="1"/>
      <c r="B228" s="1" t="s">
        <v>125</v>
      </c>
      <c r="C228" t="s">
        <v>372</v>
      </c>
    </row>
    <row r="229" spans="1:3" ht="28" x14ac:dyDescent="0.15">
      <c r="A229" s="1"/>
      <c r="B229" s="1" t="s">
        <v>126</v>
      </c>
      <c r="C229" t="s">
        <v>109</v>
      </c>
    </row>
    <row r="230" spans="1:3" ht="28" x14ac:dyDescent="0.15">
      <c r="A230" s="1"/>
      <c r="B230" s="1" t="s">
        <v>127</v>
      </c>
      <c r="C230" t="s">
        <v>373</v>
      </c>
    </row>
    <row r="231" spans="1:3" ht="28" x14ac:dyDescent="0.15">
      <c r="A231" s="1"/>
      <c r="B231" s="1" t="s">
        <v>128</v>
      </c>
      <c r="C231" t="s">
        <v>107</v>
      </c>
    </row>
    <row r="232" spans="1:3" ht="28" x14ac:dyDescent="0.15">
      <c r="A232" s="1"/>
      <c r="B232" s="1" t="s">
        <v>129</v>
      </c>
      <c r="C232" t="s">
        <v>117</v>
      </c>
    </row>
    <row r="233" spans="1:3" ht="28" x14ac:dyDescent="0.15">
      <c r="A233" s="1"/>
      <c r="B233" s="1" t="s">
        <v>130</v>
      </c>
      <c r="C233" t="s">
        <v>374</v>
      </c>
    </row>
    <row r="234" spans="1:3" ht="28" x14ac:dyDescent="0.15">
      <c r="A234" s="1" t="s">
        <v>21</v>
      </c>
      <c r="B234" s="1" t="s">
        <v>131</v>
      </c>
      <c r="C234" t="s">
        <v>375</v>
      </c>
    </row>
    <row r="235" spans="1:3" ht="28" x14ac:dyDescent="0.15">
      <c r="A235" s="1"/>
      <c r="B235" s="1" t="s">
        <v>132</v>
      </c>
      <c r="C235" t="s">
        <v>326</v>
      </c>
    </row>
    <row r="236" spans="1:3" ht="28" x14ac:dyDescent="0.15">
      <c r="A236" s="1"/>
      <c r="B236" s="1" t="s">
        <v>118</v>
      </c>
      <c r="C236" t="s">
        <v>376</v>
      </c>
    </row>
    <row r="237" spans="1:3" ht="28" x14ac:dyDescent="0.15">
      <c r="A237" s="1"/>
      <c r="B237" s="1" t="s">
        <v>119</v>
      </c>
      <c r="C237" t="s">
        <v>377</v>
      </c>
    </row>
    <row r="238" spans="1:3" ht="28" x14ac:dyDescent="0.15">
      <c r="A238" s="1"/>
      <c r="B238" s="1" t="s">
        <v>120</v>
      </c>
      <c r="C238" t="s">
        <v>378</v>
      </c>
    </row>
    <row r="239" spans="1:3" ht="28" x14ac:dyDescent="0.15">
      <c r="A239" s="1"/>
      <c r="B239" s="1" t="s">
        <v>121</v>
      </c>
      <c r="C239" t="s">
        <v>379</v>
      </c>
    </row>
    <row r="240" spans="1:3" ht="28" x14ac:dyDescent="0.15">
      <c r="A240" s="1"/>
      <c r="B240" s="1" t="s">
        <v>122</v>
      </c>
      <c r="C240" t="s">
        <v>380</v>
      </c>
    </row>
    <row r="241" spans="1:3" ht="28" x14ac:dyDescent="0.15">
      <c r="A241" s="1"/>
      <c r="B241" s="1" t="s">
        <v>123</v>
      </c>
      <c r="C241" t="s">
        <v>381</v>
      </c>
    </row>
    <row r="242" spans="1:3" ht="28" x14ac:dyDescent="0.15">
      <c r="A242" s="1"/>
      <c r="B242" s="1" t="s">
        <v>124</v>
      </c>
      <c r="C242" t="s">
        <v>382</v>
      </c>
    </row>
    <row r="243" spans="1:3" ht="28" x14ac:dyDescent="0.15">
      <c r="A243" s="1"/>
      <c r="B243" s="1" t="s">
        <v>58</v>
      </c>
      <c r="C243" t="s">
        <v>383</v>
      </c>
    </row>
    <row r="244" spans="1:3" ht="28" x14ac:dyDescent="0.15">
      <c r="A244" s="1"/>
      <c r="B244" s="1" t="s">
        <v>59</v>
      </c>
      <c r="C244" t="s">
        <v>379</v>
      </c>
    </row>
    <row r="245" spans="1:3" ht="28" x14ac:dyDescent="0.15">
      <c r="A245" s="1"/>
      <c r="B245" s="1" t="s">
        <v>60</v>
      </c>
      <c r="C245" t="s">
        <v>384</v>
      </c>
    </row>
    <row r="246" spans="1:3" ht="28" x14ac:dyDescent="0.15">
      <c r="A246" s="1"/>
      <c r="B246" s="1" t="s">
        <v>125</v>
      </c>
      <c r="C246" t="s">
        <v>385</v>
      </c>
    </row>
    <row r="247" spans="1:3" ht="28" x14ac:dyDescent="0.15">
      <c r="A247" s="1"/>
      <c r="B247" s="1" t="s">
        <v>126</v>
      </c>
      <c r="C247" t="s">
        <v>386</v>
      </c>
    </row>
    <row r="248" spans="1:3" ht="28" x14ac:dyDescent="0.15">
      <c r="A248" s="1"/>
      <c r="B248" s="1" t="s">
        <v>127</v>
      </c>
      <c r="C248" t="s">
        <v>387</v>
      </c>
    </row>
    <row r="249" spans="1:3" ht="28" x14ac:dyDescent="0.15">
      <c r="A249" s="1"/>
      <c r="B249" s="1" t="s">
        <v>128</v>
      </c>
      <c r="C249" t="s">
        <v>388</v>
      </c>
    </row>
    <row r="250" spans="1:3" ht="28" x14ac:dyDescent="0.15">
      <c r="A250" s="1"/>
      <c r="B250" s="1" t="s">
        <v>129</v>
      </c>
      <c r="C250" t="s">
        <v>389</v>
      </c>
    </row>
    <row r="251" spans="1:3" ht="28" x14ac:dyDescent="0.15">
      <c r="A251" s="1"/>
      <c r="B251" s="1" t="s">
        <v>130</v>
      </c>
      <c r="C251" t="s">
        <v>390</v>
      </c>
    </row>
    <row r="252" spans="1:3" ht="28" x14ac:dyDescent="0.15">
      <c r="A252" s="1" t="s">
        <v>14</v>
      </c>
      <c r="B252" s="1" t="s">
        <v>131</v>
      </c>
      <c r="C252" t="s">
        <v>391</v>
      </c>
    </row>
    <row r="253" spans="1:3" ht="28" x14ac:dyDescent="0.15">
      <c r="A253" s="1"/>
      <c r="B253" s="1" t="s">
        <v>132</v>
      </c>
      <c r="C253" t="s">
        <v>392</v>
      </c>
    </row>
    <row r="254" spans="1:3" ht="28" x14ac:dyDescent="0.15">
      <c r="A254" s="1"/>
      <c r="B254" s="1" t="s">
        <v>118</v>
      </c>
      <c r="C254" t="s">
        <v>393</v>
      </c>
    </row>
    <row r="255" spans="1:3" ht="28" x14ac:dyDescent="0.15">
      <c r="A255" s="1"/>
      <c r="B255" s="1" t="s">
        <v>119</v>
      </c>
      <c r="C255" t="s">
        <v>394</v>
      </c>
    </row>
    <row r="256" spans="1:3" ht="28" x14ac:dyDescent="0.15">
      <c r="A256" s="1"/>
      <c r="B256" s="1" t="s">
        <v>120</v>
      </c>
      <c r="C256" t="s">
        <v>395</v>
      </c>
    </row>
    <row r="257" spans="1:3" ht="28" x14ac:dyDescent="0.15">
      <c r="A257" s="1"/>
      <c r="B257" s="1" t="s">
        <v>121</v>
      </c>
      <c r="C257" t="s">
        <v>393</v>
      </c>
    </row>
    <row r="258" spans="1:3" ht="28" x14ac:dyDescent="0.15">
      <c r="A258" s="1"/>
      <c r="B258" s="1" t="s">
        <v>122</v>
      </c>
      <c r="C258" t="s">
        <v>396</v>
      </c>
    </row>
    <row r="259" spans="1:3" ht="28" x14ac:dyDescent="0.15">
      <c r="A259" s="1"/>
      <c r="B259" s="1" t="s">
        <v>123</v>
      </c>
      <c r="C259" t="s">
        <v>397</v>
      </c>
    </row>
    <row r="260" spans="1:3" ht="28" x14ac:dyDescent="0.15">
      <c r="A260" s="1"/>
      <c r="B260" s="1" t="s">
        <v>124</v>
      </c>
      <c r="C260" t="s">
        <v>398</v>
      </c>
    </row>
    <row r="261" spans="1:3" ht="28" x14ac:dyDescent="0.15">
      <c r="A261" s="1"/>
      <c r="B261" s="1" t="s">
        <v>58</v>
      </c>
      <c r="C261" t="s">
        <v>399</v>
      </c>
    </row>
    <row r="262" spans="1:3" ht="28" x14ac:dyDescent="0.15">
      <c r="A262" s="1"/>
      <c r="B262" s="1" t="s">
        <v>59</v>
      </c>
      <c r="C262" t="s">
        <v>400</v>
      </c>
    </row>
    <row r="263" spans="1:3" ht="28" x14ac:dyDescent="0.15">
      <c r="A263" s="1"/>
      <c r="B263" s="1" t="s">
        <v>60</v>
      </c>
      <c r="C263" t="s">
        <v>222</v>
      </c>
    </row>
    <row r="264" spans="1:3" ht="28" x14ac:dyDescent="0.15">
      <c r="A264" s="1"/>
      <c r="B264" s="1" t="s">
        <v>125</v>
      </c>
      <c r="C264" t="s">
        <v>401</v>
      </c>
    </row>
    <row r="265" spans="1:3" ht="28" x14ac:dyDescent="0.15">
      <c r="A265" s="1"/>
      <c r="B265" s="1" t="s">
        <v>126</v>
      </c>
      <c r="C265" t="s">
        <v>308</v>
      </c>
    </row>
    <row r="266" spans="1:3" ht="28" x14ac:dyDescent="0.15">
      <c r="A266" s="1"/>
      <c r="B266" s="1" t="s">
        <v>127</v>
      </c>
      <c r="C266" t="s">
        <v>402</v>
      </c>
    </row>
    <row r="267" spans="1:3" ht="28" x14ac:dyDescent="0.15">
      <c r="A267" s="1"/>
      <c r="B267" s="1" t="s">
        <v>128</v>
      </c>
      <c r="C267" t="s">
        <v>403</v>
      </c>
    </row>
    <row r="268" spans="1:3" ht="28" x14ac:dyDescent="0.15">
      <c r="A268" s="1"/>
      <c r="B268" s="1" t="s">
        <v>129</v>
      </c>
      <c r="C268" t="s">
        <v>404</v>
      </c>
    </row>
    <row r="269" spans="1:3" ht="28" x14ac:dyDescent="0.15">
      <c r="A269" s="1"/>
      <c r="B269" s="1" t="s">
        <v>130</v>
      </c>
      <c r="C269" t="s">
        <v>391</v>
      </c>
    </row>
    <row r="270" spans="1:3" ht="28" x14ac:dyDescent="0.15">
      <c r="A270" s="1" t="s">
        <v>17</v>
      </c>
      <c r="B270" s="1" t="s">
        <v>131</v>
      </c>
      <c r="C270" t="s">
        <v>405</v>
      </c>
    </row>
    <row r="271" spans="1:3" ht="28" x14ac:dyDescent="0.15">
      <c r="A271" s="1"/>
      <c r="B271" s="1" t="s">
        <v>132</v>
      </c>
      <c r="C271" t="s">
        <v>406</v>
      </c>
    </row>
    <row r="272" spans="1:3" ht="28" x14ac:dyDescent="0.15">
      <c r="A272" s="1"/>
      <c r="B272" s="1" t="s">
        <v>118</v>
      </c>
      <c r="C272" t="s">
        <v>407</v>
      </c>
    </row>
    <row r="273" spans="1:3" ht="28" x14ac:dyDescent="0.15">
      <c r="A273" s="1"/>
      <c r="B273" s="1" t="s">
        <v>119</v>
      </c>
      <c r="C273" t="s">
        <v>408</v>
      </c>
    </row>
    <row r="274" spans="1:3" ht="28" x14ac:dyDescent="0.15">
      <c r="A274" s="1"/>
      <c r="B274" s="1" t="s">
        <v>120</v>
      </c>
      <c r="C274" t="s">
        <v>409</v>
      </c>
    </row>
    <row r="275" spans="1:3" ht="28" x14ac:dyDescent="0.15">
      <c r="A275" s="1"/>
      <c r="B275" s="1" t="s">
        <v>121</v>
      </c>
      <c r="C275" t="s">
        <v>410</v>
      </c>
    </row>
    <row r="276" spans="1:3" ht="28" x14ac:dyDescent="0.15">
      <c r="A276" s="1"/>
      <c r="B276" s="1" t="s">
        <v>122</v>
      </c>
      <c r="C276" t="s">
        <v>345</v>
      </c>
    </row>
    <row r="277" spans="1:3" ht="28" x14ac:dyDescent="0.15">
      <c r="A277" s="1"/>
      <c r="B277" s="1" t="s">
        <v>123</v>
      </c>
      <c r="C277" t="s">
        <v>411</v>
      </c>
    </row>
    <row r="278" spans="1:3" ht="28" x14ac:dyDescent="0.15">
      <c r="A278" s="1"/>
      <c r="B278" s="1" t="s">
        <v>124</v>
      </c>
      <c r="C278" t="s">
        <v>412</v>
      </c>
    </row>
    <row r="279" spans="1:3" ht="28" x14ac:dyDescent="0.15">
      <c r="A279" s="1"/>
      <c r="B279" s="1" t="s">
        <v>58</v>
      </c>
      <c r="C279" t="s">
        <v>413</v>
      </c>
    </row>
    <row r="280" spans="1:3" ht="28" x14ac:dyDescent="0.15">
      <c r="A280" s="1"/>
      <c r="B280" s="1" t="s">
        <v>59</v>
      </c>
      <c r="C280" t="s">
        <v>414</v>
      </c>
    </row>
    <row r="281" spans="1:3" ht="28" x14ac:dyDescent="0.15">
      <c r="A281" s="1"/>
      <c r="B281" s="1" t="s">
        <v>60</v>
      </c>
      <c r="C281" t="s">
        <v>415</v>
      </c>
    </row>
    <row r="282" spans="1:3" ht="28" x14ac:dyDescent="0.15">
      <c r="A282" s="1"/>
      <c r="B282" s="1" t="s">
        <v>125</v>
      </c>
      <c r="C282" t="s">
        <v>416</v>
      </c>
    </row>
    <row r="283" spans="1:3" ht="28" x14ac:dyDescent="0.15">
      <c r="A283" s="1"/>
      <c r="B283" s="1" t="s">
        <v>126</v>
      </c>
      <c r="C283" t="s">
        <v>417</v>
      </c>
    </row>
    <row r="284" spans="1:3" ht="28" x14ac:dyDescent="0.15">
      <c r="A284" s="1"/>
      <c r="B284" s="1" t="s">
        <v>127</v>
      </c>
      <c r="C284" t="s">
        <v>418</v>
      </c>
    </row>
    <row r="285" spans="1:3" ht="28" x14ac:dyDescent="0.15">
      <c r="A285" s="1"/>
      <c r="B285" s="1" t="s">
        <v>128</v>
      </c>
      <c r="C285" t="s">
        <v>419</v>
      </c>
    </row>
    <row r="286" spans="1:3" ht="28" x14ac:dyDescent="0.15">
      <c r="A286" s="1"/>
      <c r="B286" s="1" t="s">
        <v>129</v>
      </c>
      <c r="C286" t="s">
        <v>420</v>
      </c>
    </row>
    <row r="287" spans="1:3" ht="28" x14ac:dyDescent="0.15">
      <c r="A287" s="1"/>
      <c r="B287" s="1" t="s">
        <v>130</v>
      </c>
      <c r="C287" t="s">
        <v>421</v>
      </c>
    </row>
    <row r="288" spans="1:3" ht="28" x14ac:dyDescent="0.15">
      <c r="A288" s="1" t="s">
        <v>8</v>
      </c>
      <c r="B288" s="1" t="s">
        <v>131</v>
      </c>
      <c r="C288" t="s">
        <v>422</v>
      </c>
    </row>
    <row r="289" spans="1:3" ht="28" x14ac:dyDescent="0.15">
      <c r="A289" s="1"/>
      <c r="B289" s="1" t="s">
        <v>132</v>
      </c>
      <c r="C289" t="s">
        <v>423</v>
      </c>
    </row>
    <row r="290" spans="1:3" ht="28" x14ac:dyDescent="0.15">
      <c r="A290" s="1"/>
      <c r="B290" s="1" t="s">
        <v>118</v>
      </c>
      <c r="C290" t="s">
        <v>424</v>
      </c>
    </row>
    <row r="291" spans="1:3" ht="28" x14ac:dyDescent="0.15">
      <c r="A291" s="1"/>
      <c r="B291" s="1" t="s">
        <v>119</v>
      </c>
      <c r="C291" t="s">
        <v>425</v>
      </c>
    </row>
    <row r="292" spans="1:3" ht="28" x14ac:dyDescent="0.15">
      <c r="A292" s="1"/>
      <c r="B292" s="1" t="s">
        <v>120</v>
      </c>
      <c r="C292" t="s">
        <v>426</v>
      </c>
    </row>
    <row r="293" spans="1:3" ht="28" x14ac:dyDescent="0.15">
      <c r="A293" s="1"/>
      <c r="B293" s="1" t="s">
        <v>121</v>
      </c>
      <c r="C293" t="s">
        <v>427</v>
      </c>
    </row>
    <row r="294" spans="1:3" ht="28" x14ac:dyDescent="0.15">
      <c r="A294" s="1"/>
      <c r="B294" s="1" t="s">
        <v>122</v>
      </c>
      <c r="C294" t="s">
        <v>428</v>
      </c>
    </row>
    <row r="295" spans="1:3" ht="28" x14ac:dyDescent="0.15">
      <c r="A295" s="1"/>
      <c r="B295" s="1" t="s">
        <v>123</v>
      </c>
      <c r="C295" t="s">
        <v>429</v>
      </c>
    </row>
    <row r="296" spans="1:3" ht="28" x14ac:dyDescent="0.15">
      <c r="A296" s="1"/>
      <c r="B296" s="1" t="s">
        <v>124</v>
      </c>
      <c r="C296" t="s">
        <v>430</v>
      </c>
    </row>
    <row r="297" spans="1:3" ht="28" x14ac:dyDescent="0.15">
      <c r="A297" s="1"/>
      <c r="B297" s="1" t="s">
        <v>58</v>
      </c>
      <c r="C297" t="s">
        <v>422</v>
      </c>
    </row>
    <row r="298" spans="1:3" ht="28" x14ac:dyDescent="0.15">
      <c r="A298" s="1"/>
      <c r="B298" s="1" t="s">
        <v>59</v>
      </c>
      <c r="C298" t="s">
        <v>431</v>
      </c>
    </row>
    <row r="299" spans="1:3" ht="28" x14ac:dyDescent="0.15">
      <c r="A299" s="1"/>
      <c r="B299" s="1" t="s">
        <v>60</v>
      </c>
      <c r="C299" t="s">
        <v>432</v>
      </c>
    </row>
    <row r="300" spans="1:3" ht="28" x14ac:dyDescent="0.15">
      <c r="A300" s="1"/>
      <c r="B300" s="1" t="s">
        <v>125</v>
      </c>
      <c r="C300" t="s">
        <v>433</v>
      </c>
    </row>
    <row r="301" spans="1:3" ht="28" x14ac:dyDescent="0.15">
      <c r="A301" s="1"/>
      <c r="B301" s="1" t="s">
        <v>126</v>
      </c>
      <c r="C301" t="s">
        <v>434</v>
      </c>
    </row>
    <row r="302" spans="1:3" ht="28" x14ac:dyDescent="0.15">
      <c r="A302" s="1"/>
      <c r="B302" s="1" t="s">
        <v>127</v>
      </c>
      <c r="C302" t="s">
        <v>435</v>
      </c>
    </row>
    <row r="303" spans="1:3" ht="28" x14ac:dyDescent="0.15">
      <c r="A303" s="1"/>
      <c r="B303" s="1" t="s">
        <v>128</v>
      </c>
      <c r="C303" t="s">
        <v>436</v>
      </c>
    </row>
    <row r="304" spans="1:3" ht="28" x14ac:dyDescent="0.15">
      <c r="A304" s="1"/>
      <c r="B304" s="1" t="s">
        <v>129</v>
      </c>
      <c r="C304" t="s">
        <v>437</v>
      </c>
    </row>
    <row r="305" spans="1:3" ht="28" x14ac:dyDescent="0.15">
      <c r="A305" s="1"/>
      <c r="B305" s="1" t="s">
        <v>130</v>
      </c>
      <c r="C305" t="s">
        <v>438</v>
      </c>
    </row>
    <row r="306" spans="1:3" ht="28" x14ac:dyDescent="0.15">
      <c r="A306" s="1" t="s">
        <v>12</v>
      </c>
      <c r="B306" s="1" t="s">
        <v>122</v>
      </c>
      <c r="C306" t="s">
        <v>439</v>
      </c>
    </row>
    <row r="307" spans="1:3" ht="28" x14ac:dyDescent="0.15">
      <c r="A307" s="1"/>
      <c r="B307" s="1" t="s">
        <v>123</v>
      </c>
      <c r="C307" t="s">
        <v>440</v>
      </c>
    </row>
    <row r="308" spans="1:3" ht="28" x14ac:dyDescent="0.15">
      <c r="A308" s="1"/>
      <c r="B308" s="1" t="s">
        <v>124</v>
      </c>
      <c r="C308" t="s">
        <v>441</v>
      </c>
    </row>
    <row r="309" spans="1:3" ht="28" x14ac:dyDescent="0.15">
      <c r="A309" s="1"/>
      <c r="B309" s="1" t="s">
        <v>58</v>
      </c>
      <c r="C309" t="s">
        <v>442</v>
      </c>
    </row>
    <row r="310" spans="1:3" ht="28" x14ac:dyDescent="0.15">
      <c r="A310" s="1"/>
      <c r="B310" s="1" t="s">
        <v>59</v>
      </c>
      <c r="C310" t="s">
        <v>443</v>
      </c>
    </row>
    <row r="311" spans="1:3" ht="28" x14ac:dyDescent="0.15">
      <c r="A311" s="1"/>
      <c r="B311" s="1" t="s">
        <v>60</v>
      </c>
      <c r="C311" t="s">
        <v>444</v>
      </c>
    </row>
    <row r="312" spans="1:3" ht="28" x14ac:dyDescent="0.15">
      <c r="A312" s="1"/>
      <c r="B312" s="1" t="s">
        <v>125</v>
      </c>
      <c r="C312" t="s">
        <v>445</v>
      </c>
    </row>
    <row r="313" spans="1:3" ht="28" x14ac:dyDescent="0.15">
      <c r="A313" s="1"/>
      <c r="B313" s="1" t="s">
        <v>126</v>
      </c>
      <c r="C313" t="s">
        <v>446</v>
      </c>
    </row>
    <row r="314" spans="1:3" ht="28" x14ac:dyDescent="0.15">
      <c r="A314" s="1"/>
      <c r="B314" s="1" t="s">
        <v>127</v>
      </c>
      <c r="C314" t="s">
        <v>447</v>
      </c>
    </row>
    <row r="315" spans="1:3" ht="28" x14ac:dyDescent="0.15">
      <c r="A315" s="1"/>
      <c r="B315" s="1" t="s">
        <v>128</v>
      </c>
      <c r="C315" t="s">
        <v>448</v>
      </c>
    </row>
    <row r="316" spans="1:3" ht="28" x14ac:dyDescent="0.15">
      <c r="A316" s="1"/>
      <c r="B316" s="1" t="s">
        <v>129</v>
      </c>
      <c r="C316" t="s">
        <v>449</v>
      </c>
    </row>
    <row r="317" spans="1:3" ht="28" x14ac:dyDescent="0.15">
      <c r="A317" s="1"/>
      <c r="B317" s="1" t="s">
        <v>130</v>
      </c>
      <c r="C317" t="s">
        <v>74</v>
      </c>
    </row>
    <row r="318" spans="1:3" ht="28" x14ac:dyDescent="0.15">
      <c r="A318" s="1" t="s">
        <v>51</v>
      </c>
      <c r="B318" s="1" t="s">
        <v>131</v>
      </c>
      <c r="C318" t="s">
        <v>450</v>
      </c>
    </row>
    <row r="319" spans="1:3" ht="28" x14ac:dyDescent="0.15">
      <c r="A319" s="1"/>
      <c r="B319" s="1" t="s">
        <v>132</v>
      </c>
      <c r="C319" t="s">
        <v>451</v>
      </c>
    </row>
    <row r="320" spans="1:3" ht="28" x14ac:dyDescent="0.15">
      <c r="A320" s="1"/>
      <c r="B320" s="1" t="s">
        <v>118</v>
      </c>
      <c r="C320" t="s">
        <v>452</v>
      </c>
    </row>
    <row r="321" spans="1:3" ht="28" x14ac:dyDescent="0.15">
      <c r="A321" s="1"/>
      <c r="B321" s="1" t="s">
        <v>119</v>
      </c>
      <c r="C321" t="s">
        <v>453</v>
      </c>
    </row>
    <row r="322" spans="1:3" ht="28" x14ac:dyDescent="0.15">
      <c r="A322" s="1"/>
      <c r="B322" s="1" t="s">
        <v>120</v>
      </c>
      <c r="C322" t="s">
        <v>454</v>
      </c>
    </row>
    <row r="323" spans="1:3" ht="28" x14ac:dyDescent="0.15">
      <c r="A323" s="1"/>
      <c r="B323" s="1" t="s">
        <v>121</v>
      </c>
      <c r="C323" t="s">
        <v>455</v>
      </c>
    </row>
    <row r="324" spans="1:3" ht="28" x14ac:dyDescent="0.15">
      <c r="A324" s="1"/>
      <c r="B324" s="1" t="s">
        <v>122</v>
      </c>
      <c r="C324" t="s">
        <v>456</v>
      </c>
    </row>
    <row r="325" spans="1:3" ht="28" x14ac:dyDescent="0.15">
      <c r="A325" s="1"/>
      <c r="B325" s="1" t="s">
        <v>123</v>
      </c>
      <c r="C325" t="s">
        <v>457</v>
      </c>
    </row>
    <row r="326" spans="1:3" ht="28" x14ac:dyDescent="0.15">
      <c r="A326" s="1"/>
      <c r="B326" s="1" t="s">
        <v>124</v>
      </c>
      <c r="C326" t="s">
        <v>458</v>
      </c>
    </row>
    <row r="327" spans="1:3" ht="28" x14ac:dyDescent="0.15">
      <c r="A327" s="1"/>
      <c r="B327" s="1" t="s">
        <v>58</v>
      </c>
      <c r="C327" t="s">
        <v>459</v>
      </c>
    </row>
    <row r="328" spans="1:3" ht="28" x14ac:dyDescent="0.15">
      <c r="A328" s="1"/>
      <c r="B328" s="1" t="s">
        <v>59</v>
      </c>
      <c r="C328" t="s">
        <v>450</v>
      </c>
    </row>
    <row r="329" spans="1:3" ht="28" x14ac:dyDescent="0.15">
      <c r="A329" s="1"/>
      <c r="B329" s="1" t="s">
        <v>60</v>
      </c>
      <c r="C329" t="s">
        <v>460</v>
      </c>
    </row>
    <row r="330" spans="1:3" ht="28" x14ac:dyDescent="0.15">
      <c r="A330" s="1"/>
      <c r="B330" s="1" t="s">
        <v>125</v>
      </c>
      <c r="C330" t="s">
        <v>461</v>
      </c>
    </row>
    <row r="331" spans="1:3" ht="28" x14ac:dyDescent="0.15">
      <c r="A331" s="1"/>
      <c r="B331" s="1" t="s">
        <v>126</v>
      </c>
      <c r="C331" t="s">
        <v>462</v>
      </c>
    </row>
    <row r="332" spans="1:3" ht="28" x14ac:dyDescent="0.15">
      <c r="A332" s="1"/>
      <c r="B332" s="1" t="s">
        <v>127</v>
      </c>
      <c r="C332" t="s">
        <v>463</v>
      </c>
    </row>
    <row r="333" spans="1:3" ht="28" x14ac:dyDescent="0.15">
      <c r="A333" s="1"/>
      <c r="B333" s="1" t="s">
        <v>128</v>
      </c>
      <c r="C333" t="s">
        <v>464</v>
      </c>
    </row>
    <row r="334" spans="1:3" ht="28" x14ac:dyDescent="0.15">
      <c r="A334" s="1"/>
      <c r="B334" s="1" t="s">
        <v>129</v>
      </c>
      <c r="C334" t="s">
        <v>465</v>
      </c>
    </row>
    <row r="335" spans="1:3" ht="28" x14ac:dyDescent="0.15">
      <c r="A335" s="1"/>
      <c r="B335" s="1" t="s">
        <v>130</v>
      </c>
      <c r="C335" t="s">
        <v>466</v>
      </c>
    </row>
    <row r="336" spans="1:3" ht="28" x14ac:dyDescent="0.15">
      <c r="A336" s="1" t="s">
        <v>16</v>
      </c>
      <c r="B336" s="1" t="s">
        <v>131</v>
      </c>
      <c r="C336" t="s">
        <v>467</v>
      </c>
    </row>
    <row r="337" spans="1:3" ht="28" x14ac:dyDescent="0.15">
      <c r="A337" s="1"/>
      <c r="B337" s="1" t="s">
        <v>132</v>
      </c>
      <c r="C337" t="s">
        <v>468</v>
      </c>
    </row>
    <row r="338" spans="1:3" ht="28" x14ac:dyDescent="0.15">
      <c r="A338" s="1"/>
      <c r="B338" s="1" t="s">
        <v>118</v>
      </c>
      <c r="C338" t="s">
        <v>469</v>
      </c>
    </row>
    <row r="339" spans="1:3" ht="28" x14ac:dyDescent="0.15">
      <c r="A339" s="1"/>
      <c r="B339" s="1" t="s">
        <v>119</v>
      </c>
      <c r="C339" t="s">
        <v>354</v>
      </c>
    </row>
    <row r="340" spans="1:3" ht="28" x14ac:dyDescent="0.15">
      <c r="A340" s="1"/>
      <c r="B340" s="1" t="s">
        <v>120</v>
      </c>
      <c r="C340" t="s">
        <v>470</v>
      </c>
    </row>
    <row r="341" spans="1:3" ht="28" x14ac:dyDescent="0.15">
      <c r="A341" s="1"/>
      <c r="B341" s="1" t="s">
        <v>121</v>
      </c>
      <c r="C341" t="s">
        <v>85</v>
      </c>
    </row>
    <row r="342" spans="1:3" ht="28" x14ac:dyDescent="0.15">
      <c r="A342" s="1"/>
      <c r="B342" s="1" t="s">
        <v>122</v>
      </c>
      <c r="C342" t="s">
        <v>471</v>
      </c>
    </row>
    <row r="343" spans="1:3" ht="28" x14ac:dyDescent="0.15">
      <c r="A343" s="1"/>
      <c r="B343" s="1" t="s">
        <v>123</v>
      </c>
      <c r="C343" t="s">
        <v>472</v>
      </c>
    </row>
    <row r="344" spans="1:3" ht="28" x14ac:dyDescent="0.15">
      <c r="A344" s="1"/>
      <c r="B344" s="1" t="s">
        <v>124</v>
      </c>
      <c r="C344" t="s">
        <v>473</v>
      </c>
    </row>
    <row r="345" spans="1:3" ht="28" x14ac:dyDescent="0.15">
      <c r="A345" s="1"/>
      <c r="B345" s="1" t="s">
        <v>58</v>
      </c>
      <c r="C345" t="s">
        <v>474</v>
      </c>
    </row>
    <row r="346" spans="1:3" ht="28" x14ac:dyDescent="0.15">
      <c r="A346" s="1"/>
      <c r="B346" s="1" t="s">
        <v>59</v>
      </c>
      <c r="C346" t="s">
        <v>475</v>
      </c>
    </row>
    <row r="347" spans="1:3" ht="28" x14ac:dyDescent="0.15">
      <c r="A347" s="1"/>
      <c r="B347" s="1" t="s">
        <v>60</v>
      </c>
      <c r="C347" t="s">
        <v>476</v>
      </c>
    </row>
    <row r="348" spans="1:3" ht="28" x14ac:dyDescent="0.15">
      <c r="A348" s="1"/>
      <c r="B348" s="1" t="s">
        <v>130</v>
      </c>
      <c r="C348" t="s">
        <v>477</v>
      </c>
    </row>
    <row r="349" spans="1:3" ht="28" x14ac:dyDescent="0.15">
      <c r="A349" s="1" t="s">
        <v>43</v>
      </c>
      <c r="B349" s="1" t="s">
        <v>131</v>
      </c>
      <c r="C349" t="s">
        <v>478</v>
      </c>
    </row>
    <row r="350" spans="1:3" ht="28" x14ac:dyDescent="0.15">
      <c r="A350" s="1"/>
      <c r="B350" s="1" t="s">
        <v>132</v>
      </c>
      <c r="C350" t="s">
        <v>411</v>
      </c>
    </row>
    <row r="351" spans="1:3" ht="28" x14ac:dyDescent="0.15">
      <c r="A351" s="1"/>
      <c r="B351" s="1" t="s">
        <v>118</v>
      </c>
      <c r="C351" t="s">
        <v>377</v>
      </c>
    </row>
    <row r="352" spans="1:3" ht="28" x14ac:dyDescent="0.15">
      <c r="A352" s="1"/>
      <c r="B352" s="1" t="s">
        <v>119</v>
      </c>
      <c r="C352" t="s">
        <v>405</v>
      </c>
    </row>
    <row r="353" spans="1:3" ht="28" x14ac:dyDescent="0.15">
      <c r="A353" s="1"/>
      <c r="B353" s="1" t="s">
        <v>120</v>
      </c>
      <c r="C353" t="s">
        <v>479</v>
      </c>
    </row>
    <row r="354" spans="1:3" ht="28" x14ac:dyDescent="0.15">
      <c r="A354" s="1"/>
      <c r="B354" s="1" t="s">
        <v>121</v>
      </c>
      <c r="C354" t="s">
        <v>478</v>
      </c>
    </row>
    <row r="355" spans="1:3" ht="28" x14ac:dyDescent="0.15">
      <c r="A355" s="1"/>
      <c r="B355" s="1" t="s">
        <v>122</v>
      </c>
      <c r="C355" t="s">
        <v>341</v>
      </c>
    </row>
    <row r="356" spans="1:3" ht="28" x14ac:dyDescent="0.15">
      <c r="A356" s="1"/>
      <c r="B356" s="1" t="s">
        <v>123</v>
      </c>
      <c r="C356" t="s">
        <v>480</v>
      </c>
    </row>
    <row r="357" spans="1:3" ht="28" x14ac:dyDescent="0.15">
      <c r="A357" s="1"/>
      <c r="B357" s="1" t="s">
        <v>124</v>
      </c>
      <c r="C357" t="s">
        <v>481</v>
      </c>
    </row>
    <row r="358" spans="1:3" ht="28" x14ac:dyDescent="0.15">
      <c r="A358" s="1"/>
      <c r="B358" s="1" t="s">
        <v>58</v>
      </c>
      <c r="C358" t="s">
        <v>482</v>
      </c>
    </row>
    <row r="359" spans="1:3" ht="28" x14ac:dyDescent="0.15">
      <c r="A359" s="1"/>
      <c r="B359" s="1" t="s">
        <v>59</v>
      </c>
      <c r="C359" t="s">
        <v>483</v>
      </c>
    </row>
    <row r="360" spans="1:3" ht="28" x14ac:dyDescent="0.15">
      <c r="A360" s="1"/>
      <c r="B360" s="1" t="s">
        <v>60</v>
      </c>
      <c r="C360" t="s">
        <v>484</v>
      </c>
    </row>
    <row r="361" spans="1:3" ht="28" x14ac:dyDescent="0.15">
      <c r="A361" s="1"/>
      <c r="B361" s="1" t="s">
        <v>125</v>
      </c>
      <c r="C361" t="s">
        <v>485</v>
      </c>
    </row>
    <row r="362" spans="1:3" ht="28" x14ac:dyDescent="0.15">
      <c r="A362" s="1"/>
      <c r="B362" s="1" t="s">
        <v>126</v>
      </c>
      <c r="C362" t="s">
        <v>486</v>
      </c>
    </row>
    <row r="363" spans="1:3" ht="28" x14ac:dyDescent="0.15">
      <c r="A363" s="1"/>
      <c r="B363" s="1" t="s">
        <v>127</v>
      </c>
      <c r="C363" t="s">
        <v>487</v>
      </c>
    </row>
    <row r="364" spans="1:3" ht="28" x14ac:dyDescent="0.15">
      <c r="A364" s="1"/>
      <c r="B364" s="1" t="s">
        <v>128</v>
      </c>
      <c r="C364" t="s">
        <v>488</v>
      </c>
    </row>
    <row r="365" spans="1:3" ht="28" x14ac:dyDescent="0.15">
      <c r="A365" s="1"/>
      <c r="B365" s="1" t="s">
        <v>129</v>
      </c>
      <c r="C365" t="s">
        <v>489</v>
      </c>
    </row>
    <row r="366" spans="1:3" ht="28" x14ac:dyDescent="0.15">
      <c r="A366" s="1"/>
      <c r="B366" s="1" t="s">
        <v>130</v>
      </c>
      <c r="C366" t="s">
        <v>490</v>
      </c>
    </row>
    <row r="367" spans="1:3" ht="28" x14ac:dyDescent="0.15">
      <c r="A367" s="1" t="s">
        <v>26</v>
      </c>
      <c r="B367" s="1" t="s">
        <v>131</v>
      </c>
      <c r="C367" t="s">
        <v>491</v>
      </c>
    </row>
    <row r="368" spans="1:3" ht="28" x14ac:dyDescent="0.15">
      <c r="A368" s="1"/>
      <c r="B368" s="1" t="s">
        <v>132</v>
      </c>
      <c r="C368" t="s">
        <v>492</v>
      </c>
    </row>
    <row r="369" spans="1:3" ht="28" x14ac:dyDescent="0.15">
      <c r="A369" s="1"/>
      <c r="B369" s="1" t="s">
        <v>118</v>
      </c>
      <c r="C369" t="s">
        <v>493</v>
      </c>
    </row>
    <row r="370" spans="1:3" ht="28" x14ac:dyDescent="0.15">
      <c r="A370" s="1"/>
      <c r="B370" s="1" t="s">
        <v>119</v>
      </c>
      <c r="C370" t="s">
        <v>494</v>
      </c>
    </row>
    <row r="371" spans="1:3" ht="28" x14ac:dyDescent="0.15">
      <c r="A371" s="1"/>
      <c r="B371" s="1" t="s">
        <v>120</v>
      </c>
      <c r="C371" t="s">
        <v>495</v>
      </c>
    </row>
    <row r="372" spans="1:3" ht="28" x14ac:dyDescent="0.15">
      <c r="A372" s="1"/>
      <c r="B372" s="1" t="s">
        <v>121</v>
      </c>
      <c r="C372" t="s">
        <v>496</v>
      </c>
    </row>
    <row r="373" spans="1:3" ht="28" x14ac:dyDescent="0.15">
      <c r="A373" s="1"/>
      <c r="B373" s="1" t="s">
        <v>122</v>
      </c>
      <c r="C373" t="s">
        <v>227</v>
      </c>
    </row>
    <row r="374" spans="1:3" ht="28" x14ac:dyDescent="0.15">
      <c r="A374" s="1"/>
      <c r="B374" s="1" t="s">
        <v>123</v>
      </c>
      <c r="C374" t="s">
        <v>77</v>
      </c>
    </row>
    <row r="375" spans="1:3" ht="28" x14ac:dyDescent="0.15">
      <c r="A375" s="1"/>
      <c r="B375" s="1" t="s">
        <v>124</v>
      </c>
      <c r="C375" t="s">
        <v>497</v>
      </c>
    </row>
    <row r="376" spans="1:3" ht="28" x14ac:dyDescent="0.15">
      <c r="A376" s="1"/>
      <c r="B376" s="1" t="s">
        <v>58</v>
      </c>
      <c r="C376" t="s">
        <v>498</v>
      </c>
    </row>
    <row r="377" spans="1:3" ht="28" x14ac:dyDescent="0.15">
      <c r="A377" s="1"/>
      <c r="B377" s="1" t="s">
        <v>59</v>
      </c>
      <c r="C377" t="s">
        <v>94</v>
      </c>
    </row>
    <row r="378" spans="1:3" ht="28" x14ac:dyDescent="0.15">
      <c r="A378" s="1"/>
      <c r="B378" s="1" t="s">
        <v>60</v>
      </c>
      <c r="C378" t="s">
        <v>496</v>
      </c>
    </row>
    <row r="379" spans="1:3" ht="28" x14ac:dyDescent="0.15">
      <c r="A379" s="1"/>
      <c r="B379" s="1" t="s">
        <v>125</v>
      </c>
      <c r="C379" t="s">
        <v>221</v>
      </c>
    </row>
    <row r="380" spans="1:3" ht="28" x14ac:dyDescent="0.15">
      <c r="A380" s="1"/>
      <c r="B380" s="1" t="s">
        <v>126</v>
      </c>
      <c r="C380" t="s">
        <v>499</v>
      </c>
    </row>
    <row r="381" spans="1:3" ht="28" x14ac:dyDescent="0.15">
      <c r="A381" s="1"/>
      <c r="B381" s="1" t="s">
        <v>127</v>
      </c>
      <c r="C381" t="s">
        <v>500</v>
      </c>
    </row>
    <row r="382" spans="1:3" ht="28" x14ac:dyDescent="0.15">
      <c r="A382" s="1"/>
      <c r="B382" s="1" t="s">
        <v>128</v>
      </c>
      <c r="C382" t="s">
        <v>501</v>
      </c>
    </row>
    <row r="383" spans="1:3" ht="28" x14ac:dyDescent="0.15">
      <c r="A383" s="1"/>
      <c r="B383" s="1" t="s">
        <v>129</v>
      </c>
      <c r="C383" t="s">
        <v>502</v>
      </c>
    </row>
    <row r="384" spans="1:3" ht="28" x14ac:dyDescent="0.15">
      <c r="A384" s="1"/>
      <c r="B384" s="1" t="s">
        <v>130</v>
      </c>
      <c r="C384" t="s">
        <v>503</v>
      </c>
    </row>
    <row r="385" spans="1:3" ht="28" x14ac:dyDescent="0.15">
      <c r="A385" s="1" t="s">
        <v>34</v>
      </c>
      <c r="B385" s="1" t="s">
        <v>59</v>
      </c>
      <c r="C385" t="s">
        <v>504</v>
      </c>
    </row>
    <row r="386" spans="1:3" ht="28" x14ac:dyDescent="0.15">
      <c r="A386" s="1"/>
      <c r="B386" s="1" t="s">
        <v>60</v>
      </c>
      <c r="C386" t="s">
        <v>505</v>
      </c>
    </row>
    <row r="387" spans="1:3" ht="28" x14ac:dyDescent="0.15">
      <c r="A387" s="1"/>
      <c r="B387" s="1" t="s">
        <v>125</v>
      </c>
      <c r="C387" t="s">
        <v>506</v>
      </c>
    </row>
    <row r="388" spans="1:3" ht="28" x14ac:dyDescent="0.15">
      <c r="A388" s="1"/>
      <c r="B388" s="1" t="s">
        <v>126</v>
      </c>
      <c r="C388" t="s">
        <v>507</v>
      </c>
    </row>
    <row r="389" spans="1:3" ht="28" x14ac:dyDescent="0.15">
      <c r="A389" s="1"/>
      <c r="B389" s="1" t="s">
        <v>127</v>
      </c>
      <c r="C389" t="s">
        <v>508</v>
      </c>
    </row>
    <row r="390" spans="1:3" ht="28" x14ac:dyDescent="0.15">
      <c r="A390" s="1"/>
      <c r="B390" s="1" t="s">
        <v>128</v>
      </c>
      <c r="C390" t="s">
        <v>99</v>
      </c>
    </row>
    <row r="391" spans="1:3" ht="28" x14ac:dyDescent="0.15">
      <c r="A391" s="1"/>
      <c r="B391" s="1" t="s">
        <v>129</v>
      </c>
      <c r="C391" t="s">
        <v>509</v>
      </c>
    </row>
    <row r="392" spans="1:3" ht="28" x14ac:dyDescent="0.15">
      <c r="A392" s="1"/>
      <c r="B392" s="1" t="s">
        <v>130</v>
      </c>
      <c r="C392" t="s">
        <v>100</v>
      </c>
    </row>
    <row r="393" spans="1:3" ht="28" x14ac:dyDescent="0.15">
      <c r="A393" s="1" t="s">
        <v>38</v>
      </c>
      <c r="B393" s="1" t="s">
        <v>131</v>
      </c>
      <c r="C393" t="s">
        <v>510</v>
      </c>
    </row>
    <row r="394" spans="1:3" ht="28" x14ac:dyDescent="0.15">
      <c r="A394" s="1"/>
      <c r="B394" s="1" t="s">
        <v>132</v>
      </c>
      <c r="C394" t="s">
        <v>511</v>
      </c>
    </row>
    <row r="395" spans="1:3" ht="28" x14ac:dyDescent="0.15">
      <c r="A395" s="1"/>
      <c r="B395" s="1" t="s">
        <v>118</v>
      </c>
      <c r="C395" t="s">
        <v>512</v>
      </c>
    </row>
    <row r="396" spans="1:3" ht="28" x14ac:dyDescent="0.15">
      <c r="A396" s="1"/>
      <c r="B396" s="1" t="s">
        <v>119</v>
      </c>
      <c r="C396" t="s">
        <v>513</v>
      </c>
    </row>
    <row r="397" spans="1:3" ht="28" x14ac:dyDescent="0.15">
      <c r="A397" s="1"/>
      <c r="B397" s="1" t="s">
        <v>120</v>
      </c>
      <c r="C397" t="s">
        <v>514</v>
      </c>
    </row>
    <row r="398" spans="1:3" ht="28" x14ac:dyDescent="0.15">
      <c r="A398" s="1"/>
      <c r="B398" s="1" t="s">
        <v>121</v>
      </c>
      <c r="C398" t="s">
        <v>515</v>
      </c>
    </row>
    <row r="399" spans="1:3" ht="28" x14ac:dyDescent="0.15">
      <c r="A399" s="1"/>
      <c r="B399" s="1" t="s">
        <v>122</v>
      </c>
      <c r="C399" t="s">
        <v>220</v>
      </c>
    </row>
    <row r="400" spans="1:3" ht="28" x14ac:dyDescent="0.15">
      <c r="A400" s="1"/>
      <c r="B400" s="1" t="s">
        <v>123</v>
      </c>
      <c r="C400" t="s">
        <v>516</v>
      </c>
    </row>
    <row r="401" spans="1:3" ht="28" x14ac:dyDescent="0.15">
      <c r="A401" s="1"/>
      <c r="B401" s="1" t="s">
        <v>124</v>
      </c>
      <c r="C401" t="s">
        <v>516</v>
      </c>
    </row>
    <row r="402" spans="1:3" ht="28" x14ac:dyDescent="0.15">
      <c r="A402" s="1"/>
      <c r="B402" s="1" t="s">
        <v>58</v>
      </c>
      <c r="C402" t="s">
        <v>517</v>
      </c>
    </row>
    <row r="403" spans="1:3" ht="28" x14ac:dyDescent="0.15">
      <c r="A403" s="1"/>
      <c r="B403" s="1" t="s">
        <v>59</v>
      </c>
      <c r="C403" t="s">
        <v>518</v>
      </c>
    </row>
    <row r="404" spans="1:3" ht="28" x14ac:dyDescent="0.15">
      <c r="A404" s="1"/>
      <c r="B404" s="1" t="s">
        <v>60</v>
      </c>
      <c r="C404" t="s">
        <v>510</v>
      </c>
    </row>
    <row r="405" spans="1:3" ht="28" x14ac:dyDescent="0.15">
      <c r="A405" s="1"/>
      <c r="B405" s="1" t="s">
        <v>125</v>
      </c>
      <c r="C405" t="s">
        <v>519</v>
      </c>
    </row>
    <row r="406" spans="1:3" ht="28" x14ac:dyDescent="0.15">
      <c r="A406" s="1"/>
      <c r="B406" s="1" t="s">
        <v>126</v>
      </c>
      <c r="C406" t="s">
        <v>520</v>
      </c>
    </row>
    <row r="407" spans="1:3" ht="28" x14ac:dyDescent="0.15">
      <c r="A407" s="1"/>
      <c r="B407" s="1" t="s">
        <v>127</v>
      </c>
      <c r="C407" t="s">
        <v>521</v>
      </c>
    </row>
    <row r="408" spans="1:3" ht="28" x14ac:dyDescent="0.15">
      <c r="A408" s="1"/>
      <c r="B408" s="1" t="s">
        <v>128</v>
      </c>
      <c r="C408" t="s">
        <v>522</v>
      </c>
    </row>
    <row r="409" spans="1:3" ht="28" x14ac:dyDescent="0.15">
      <c r="A409" s="1"/>
      <c r="B409" s="1" t="s">
        <v>129</v>
      </c>
      <c r="C409" t="s">
        <v>523</v>
      </c>
    </row>
    <row r="410" spans="1:3" ht="28" x14ac:dyDescent="0.15">
      <c r="A410" s="1"/>
      <c r="B410" s="1" t="s">
        <v>130</v>
      </c>
      <c r="C410" t="s">
        <v>519</v>
      </c>
    </row>
    <row r="411" spans="1:3" ht="28" x14ac:dyDescent="0.15">
      <c r="A411" s="1" t="s">
        <v>13</v>
      </c>
      <c r="B411" s="1" t="s">
        <v>131</v>
      </c>
      <c r="C411" t="s">
        <v>524</v>
      </c>
    </row>
    <row r="412" spans="1:3" ht="28" x14ac:dyDescent="0.15">
      <c r="A412" s="1"/>
      <c r="B412" s="1" t="s">
        <v>132</v>
      </c>
      <c r="C412" t="s">
        <v>525</v>
      </c>
    </row>
    <row r="413" spans="1:3" ht="28" x14ac:dyDescent="0.15">
      <c r="A413" s="1"/>
      <c r="B413" s="1" t="s">
        <v>118</v>
      </c>
      <c r="C413" t="s">
        <v>526</v>
      </c>
    </row>
    <row r="414" spans="1:3" ht="28" x14ac:dyDescent="0.15">
      <c r="A414" s="1"/>
      <c r="B414" s="1" t="s">
        <v>119</v>
      </c>
      <c r="C414" t="s">
        <v>527</v>
      </c>
    </row>
    <row r="415" spans="1:3" ht="28" x14ac:dyDescent="0.15">
      <c r="A415" s="1"/>
      <c r="B415" s="1" t="s">
        <v>120</v>
      </c>
      <c r="C415" t="s">
        <v>222</v>
      </c>
    </row>
    <row r="416" spans="1:3" ht="28" x14ac:dyDescent="0.15">
      <c r="A416" s="1"/>
      <c r="B416" s="1" t="s">
        <v>121</v>
      </c>
      <c r="C416" t="s">
        <v>528</v>
      </c>
    </row>
    <row r="417" spans="1:3" ht="28" x14ac:dyDescent="0.15">
      <c r="A417" s="1"/>
      <c r="B417" s="1" t="s">
        <v>122</v>
      </c>
      <c r="C417" t="s">
        <v>529</v>
      </c>
    </row>
    <row r="418" spans="1:3" ht="28" x14ac:dyDescent="0.15">
      <c r="A418" s="1"/>
      <c r="B418" s="1" t="s">
        <v>123</v>
      </c>
      <c r="C418" t="s">
        <v>530</v>
      </c>
    </row>
    <row r="419" spans="1:3" ht="28" x14ac:dyDescent="0.15">
      <c r="A419" s="1"/>
      <c r="B419" s="1" t="s">
        <v>124</v>
      </c>
      <c r="C419" t="s">
        <v>531</v>
      </c>
    </row>
    <row r="420" spans="1:3" ht="28" x14ac:dyDescent="0.15">
      <c r="A420" s="1"/>
      <c r="B420" s="1" t="s">
        <v>58</v>
      </c>
      <c r="C420" t="s">
        <v>532</v>
      </c>
    </row>
    <row r="421" spans="1:3" ht="28" x14ac:dyDescent="0.15">
      <c r="A421" s="1"/>
      <c r="B421" s="1" t="s">
        <v>59</v>
      </c>
      <c r="C421" t="s">
        <v>533</v>
      </c>
    </row>
    <row r="422" spans="1:3" ht="28" x14ac:dyDescent="0.15">
      <c r="A422" s="1"/>
      <c r="B422" s="1" t="s">
        <v>60</v>
      </c>
      <c r="C422" t="s">
        <v>534</v>
      </c>
    </row>
    <row r="423" spans="1:3" ht="28" x14ac:dyDescent="0.15">
      <c r="A423" s="1"/>
      <c r="B423" s="1" t="s">
        <v>125</v>
      </c>
      <c r="C423" t="s">
        <v>535</v>
      </c>
    </row>
    <row r="424" spans="1:3" ht="28" x14ac:dyDescent="0.15">
      <c r="A424" s="1"/>
      <c r="B424" s="1" t="s">
        <v>126</v>
      </c>
      <c r="C424" t="s">
        <v>403</v>
      </c>
    </row>
    <row r="425" spans="1:3" ht="28" x14ac:dyDescent="0.15">
      <c r="A425" s="1"/>
      <c r="B425" s="1" t="s">
        <v>127</v>
      </c>
      <c r="C425" t="s">
        <v>536</v>
      </c>
    </row>
    <row r="426" spans="1:3" ht="28" x14ac:dyDescent="0.15">
      <c r="A426" s="1"/>
      <c r="B426" s="1" t="s">
        <v>128</v>
      </c>
      <c r="C426" t="s">
        <v>84</v>
      </c>
    </row>
    <row r="427" spans="1:3" ht="28" x14ac:dyDescent="0.15">
      <c r="A427" s="1"/>
      <c r="B427" s="1" t="s">
        <v>129</v>
      </c>
      <c r="C427" t="s">
        <v>537</v>
      </c>
    </row>
    <row r="428" spans="1:3" ht="28" x14ac:dyDescent="0.15">
      <c r="A428" s="1"/>
      <c r="B428" s="1" t="s">
        <v>130</v>
      </c>
      <c r="C428" t="s">
        <v>78</v>
      </c>
    </row>
    <row r="429" spans="1:3" ht="28" x14ac:dyDescent="0.15">
      <c r="A429" s="1" t="s">
        <v>48</v>
      </c>
      <c r="B429" s="1" t="s">
        <v>131</v>
      </c>
      <c r="C429" t="s">
        <v>538</v>
      </c>
    </row>
    <row r="430" spans="1:3" ht="28" x14ac:dyDescent="0.15">
      <c r="A430" s="1"/>
      <c r="B430" s="1" t="s">
        <v>132</v>
      </c>
      <c r="C430" t="s">
        <v>539</v>
      </c>
    </row>
    <row r="431" spans="1:3" ht="28" x14ac:dyDescent="0.15">
      <c r="A431" s="1"/>
      <c r="B431" s="1" t="s">
        <v>118</v>
      </c>
      <c r="C431" t="s">
        <v>540</v>
      </c>
    </row>
    <row r="432" spans="1:3" ht="28" x14ac:dyDescent="0.15">
      <c r="A432" s="1"/>
      <c r="B432" s="1" t="s">
        <v>119</v>
      </c>
      <c r="C432" t="s">
        <v>541</v>
      </c>
    </row>
    <row r="433" spans="1:3" ht="28" x14ac:dyDescent="0.15">
      <c r="A433" s="1"/>
      <c r="B433" s="1" t="s">
        <v>120</v>
      </c>
      <c r="C433" t="s">
        <v>542</v>
      </c>
    </row>
    <row r="434" spans="1:3" ht="28" x14ac:dyDescent="0.15">
      <c r="A434" s="1"/>
      <c r="B434" s="1" t="s">
        <v>121</v>
      </c>
      <c r="C434" t="s">
        <v>543</v>
      </c>
    </row>
    <row r="435" spans="1:3" ht="28" x14ac:dyDescent="0.15">
      <c r="A435" s="1"/>
      <c r="B435" s="1" t="s">
        <v>122</v>
      </c>
      <c r="C435" t="s">
        <v>544</v>
      </c>
    </row>
    <row r="436" spans="1:3" ht="28" x14ac:dyDescent="0.15">
      <c r="A436" s="1"/>
      <c r="B436" s="1" t="s">
        <v>123</v>
      </c>
      <c r="C436" t="s">
        <v>545</v>
      </c>
    </row>
    <row r="437" spans="1:3" ht="28" x14ac:dyDescent="0.15">
      <c r="A437" s="1"/>
      <c r="B437" s="1" t="s">
        <v>124</v>
      </c>
      <c r="C437" t="s">
        <v>546</v>
      </c>
    </row>
    <row r="438" spans="1:3" ht="28" x14ac:dyDescent="0.15">
      <c r="A438" s="1"/>
      <c r="B438" s="1" t="s">
        <v>58</v>
      </c>
      <c r="C438" t="s">
        <v>544</v>
      </c>
    </row>
    <row r="439" spans="1:3" ht="28" x14ac:dyDescent="0.15">
      <c r="A439" s="1"/>
      <c r="B439" s="1" t="s">
        <v>59</v>
      </c>
      <c r="C439" t="s">
        <v>538</v>
      </c>
    </row>
    <row r="440" spans="1:3" ht="28" x14ac:dyDescent="0.15">
      <c r="A440" s="1"/>
      <c r="B440" s="1" t="s">
        <v>60</v>
      </c>
      <c r="C440" t="s">
        <v>543</v>
      </c>
    </row>
    <row r="441" spans="1:3" ht="28" x14ac:dyDescent="0.15">
      <c r="A441" s="1"/>
      <c r="B441" s="1" t="s">
        <v>125</v>
      </c>
      <c r="C441" t="s">
        <v>547</v>
      </c>
    </row>
    <row r="442" spans="1:3" ht="28" x14ac:dyDescent="0.15">
      <c r="A442" s="1"/>
      <c r="B442" s="1" t="s">
        <v>126</v>
      </c>
      <c r="C442" t="s">
        <v>548</v>
      </c>
    </row>
    <row r="443" spans="1:3" ht="28" x14ac:dyDescent="0.15">
      <c r="A443" s="1"/>
      <c r="B443" s="1" t="s">
        <v>127</v>
      </c>
      <c r="C443" t="s">
        <v>549</v>
      </c>
    </row>
    <row r="444" spans="1:3" ht="28" x14ac:dyDescent="0.15">
      <c r="A444" s="1"/>
      <c r="B444" s="1" t="s">
        <v>128</v>
      </c>
      <c r="C444" t="s">
        <v>550</v>
      </c>
    </row>
    <row r="445" spans="1:3" ht="28" x14ac:dyDescent="0.15">
      <c r="A445" s="1"/>
      <c r="B445" s="1" t="s">
        <v>129</v>
      </c>
      <c r="C445" t="s">
        <v>551</v>
      </c>
    </row>
    <row r="446" spans="1:3" ht="28" x14ac:dyDescent="0.15">
      <c r="A446" s="1"/>
      <c r="B446" s="1" t="s">
        <v>130</v>
      </c>
      <c r="C446" t="s">
        <v>552</v>
      </c>
    </row>
    <row r="447" spans="1:3" ht="28" x14ac:dyDescent="0.15">
      <c r="A447" s="1" t="s">
        <v>24</v>
      </c>
      <c r="B447" s="1" t="s">
        <v>131</v>
      </c>
      <c r="C447" t="s">
        <v>553</v>
      </c>
    </row>
    <row r="448" spans="1:3" ht="28" x14ac:dyDescent="0.15">
      <c r="A448" s="1"/>
      <c r="B448" s="1" t="s">
        <v>132</v>
      </c>
      <c r="C448" t="s">
        <v>554</v>
      </c>
    </row>
    <row r="449" spans="1:3" ht="28" x14ac:dyDescent="0.15">
      <c r="A449" s="1"/>
      <c r="B449" s="1" t="s">
        <v>118</v>
      </c>
      <c r="C449" t="s">
        <v>554</v>
      </c>
    </row>
    <row r="450" spans="1:3" ht="28" x14ac:dyDescent="0.15">
      <c r="A450" s="1"/>
      <c r="B450" s="1" t="s">
        <v>119</v>
      </c>
      <c r="C450" t="s">
        <v>555</v>
      </c>
    </row>
    <row r="451" spans="1:3" ht="28" x14ac:dyDescent="0.15">
      <c r="A451" s="1"/>
      <c r="B451" s="1" t="s">
        <v>120</v>
      </c>
      <c r="C451" t="s">
        <v>556</v>
      </c>
    </row>
    <row r="452" spans="1:3" ht="28" x14ac:dyDescent="0.15">
      <c r="A452" s="1"/>
      <c r="B452" s="1" t="s">
        <v>121</v>
      </c>
      <c r="C452" t="s">
        <v>557</v>
      </c>
    </row>
    <row r="453" spans="1:3" ht="28" x14ac:dyDescent="0.15">
      <c r="A453" s="1"/>
      <c r="B453" s="1" t="s">
        <v>122</v>
      </c>
      <c r="C453" t="s">
        <v>558</v>
      </c>
    </row>
    <row r="454" spans="1:3" ht="28" x14ac:dyDescent="0.15">
      <c r="A454" s="1"/>
      <c r="B454" s="1" t="s">
        <v>123</v>
      </c>
      <c r="C454" t="s">
        <v>559</v>
      </c>
    </row>
    <row r="455" spans="1:3" ht="28" x14ac:dyDescent="0.15">
      <c r="A455" s="1"/>
      <c r="B455" s="1" t="s">
        <v>124</v>
      </c>
      <c r="C455" t="s">
        <v>560</v>
      </c>
    </row>
    <row r="456" spans="1:3" ht="28" x14ac:dyDescent="0.15">
      <c r="A456" s="1"/>
      <c r="B456" s="1" t="s">
        <v>58</v>
      </c>
      <c r="C456" t="s">
        <v>561</v>
      </c>
    </row>
    <row r="457" spans="1:3" ht="28" x14ac:dyDescent="0.15">
      <c r="A457" s="1"/>
      <c r="B457" s="1" t="s">
        <v>59</v>
      </c>
      <c r="C457" t="s">
        <v>562</v>
      </c>
    </row>
    <row r="458" spans="1:3" ht="28" x14ac:dyDescent="0.15">
      <c r="A458" s="1"/>
      <c r="B458" s="1" t="s">
        <v>60</v>
      </c>
      <c r="C458" t="s">
        <v>563</v>
      </c>
    </row>
    <row r="459" spans="1:3" ht="28" x14ac:dyDescent="0.15">
      <c r="A459" s="1"/>
      <c r="B459" s="1" t="s">
        <v>125</v>
      </c>
      <c r="C459" t="s">
        <v>564</v>
      </c>
    </row>
    <row r="460" spans="1:3" ht="28" x14ac:dyDescent="0.15">
      <c r="A460" s="1"/>
      <c r="B460" s="1" t="s">
        <v>126</v>
      </c>
      <c r="C460" t="s">
        <v>565</v>
      </c>
    </row>
    <row r="461" spans="1:3" ht="28" x14ac:dyDescent="0.15">
      <c r="A461" s="1"/>
      <c r="B461" s="1" t="s">
        <v>127</v>
      </c>
      <c r="C461" t="s">
        <v>566</v>
      </c>
    </row>
    <row r="462" spans="1:3" ht="28" x14ac:dyDescent="0.15">
      <c r="A462" s="1"/>
      <c r="B462" s="1" t="s">
        <v>128</v>
      </c>
      <c r="C462" t="s">
        <v>93</v>
      </c>
    </row>
    <row r="463" spans="1:3" ht="28" x14ac:dyDescent="0.15">
      <c r="A463" s="1"/>
      <c r="B463" s="1" t="s">
        <v>129</v>
      </c>
      <c r="C463" t="s">
        <v>111</v>
      </c>
    </row>
    <row r="464" spans="1:3" ht="28" x14ac:dyDescent="0.15">
      <c r="A464" s="1"/>
      <c r="B464" s="1" t="s">
        <v>130</v>
      </c>
      <c r="C464" t="s">
        <v>199</v>
      </c>
    </row>
    <row r="465" spans="1:3" ht="28" x14ac:dyDescent="0.15">
      <c r="A465" s="1" t="s">
        <v>52</v>
      </c>
      <c r="B465" s="1" t="s">
        <v>131</v>
      </c>
      <c r="C465" t="s">
        <v>567</v>
      </c>
    </row>
    <row r="466" spans="1:3" ht="28" x14ac:dyDescent="0.15">
      <c r="A466" s="1"/>
      <c r="B466" s="1" t="s">
        <v>132</v>
      </c>
      <c r="C466" t="s">
        <v>568</v>
      </c>
    </row>
    <row r="467" spans="1:3" ht="28" x14ac:dyDescent="0.15">
      <c r="A467" s="1"/>
      <c r="B467" s="1" t="s">
        <v>118</v>
      </c>
      <c r="C467" t="s">
        <v>569</v>
      </c>
    </row>
    <row r="468" spans="1:3" ht="28" x14ac:dyDescent="0.15">
      <c r="A468" s="1"/>
      <c r="B468" s="1" t="s">
        <v>119</v>
      </c>
      <c r="C468" t="s">
        <v>570</v>
      </c>
    </row>
    <row r="469" spans="1:3" ht="28" x14ac:dyDescent="0.15">
      <c r="A469" s="1"/>
      <c r="B469" s="1" t="s">
        <v>120</v>
      </c>
      <c r="C469" t="s">
        <v>571</v>
      </c>
    </row>
    <row r="470" spans="1:3" ht="28" x14ac:dyDescent="0.15">
      <c r="A470" s="1"/>
      <c r="B470" s="1" t="s">
        <v>121</v>
      </c>
      <c r="C470" t="s">
        <v>572</v>
      </c>
    </row>
    <row r="471" spans="1:3" ht="28" x14ac:dyDescent="0.15">
      <c r="A471" s="1"/>
      <c r="B471" s="1" t="s">
        <v>122</v>
      </c>
      <c r="C471" t="s">
        <v>573</v>
      </c>
    </row>
    <row r="472" spans="1:3" ht="28" x14ac:dyDescent="0.15">
      <c r="A472" s="1"/>
      <c r="B472" s="1" t="s">
        <v>123</v>
      </c>
      <c r="C472" t="s">
        <v>574</v>
      </c>
    </row>
    <row r="473" spans="1:3" ht="28" x14ac:dyDescent="0.15">
      <c r="A473" s="1"/>
      <c r="B473" s="1" t="s">
        <v>124</v>
      </c>
      <c r="C473" t="s">
        <v>575</v>
      </c>
    </row>
    <row r="474" spans="1:3" ht="28" x14ac:dyDescent="0.15">
      <c r="A474" s="1"/>
      <c r="B474" s="1" t="s">
        <v>58</v>
      </c>
      <c r="C474" t="s">
        <v>576</v>
      </c>
    </row>
    <row r="475" spans="1:3" ht="28" x14ac:dyDescent="0.15">
      <c r="A475" s="1"/>
      <c r="B475" s="1" t="s">
        <v>59</v>
      </c>
      <c r="C475" t="s">
        <v>577</v>
      </c>
    </row>
    <row r="476" spans="1:3" ht="28" x14ac:dyDescent="0.15">
      <c r="A476" s="1"/>
      <c r="B476" s="1" t="s">
        <v>60</v>
      </c>
      <c r="C476" t="s">
        <v>578</v>
      </c>
    </row>
    <row r="477" spans="1:3" ht="28" x14ac:dyDescent="0.15">
      <c r="A477" s="1"/>
      <c r="B477" s="1" t="s">
        <v>125</v>
      </c>
      <c r="C477" t="s">
        <v>579</v>
      </c>
    </row>
    <row r="478" spans="1:3" ht="28" x14ac:dyDescent="0.15">
      <c r="A478" s="1"/>
      <c r="B478" s="1" t="s">
        <v>126</v>
      </c>
      <c r="C478" t="s">
        <v>580</v>
      </c>
    </row>
    <row r="479" spans="1:3" ht="28" x14ac:dyDescent="0.15">
      <c r="A479" s="1"/>
      <c r="B479" s="1" t="s">
        <v>127</v>
      </c>
      <c r="C479" t="s">
        <v>581</v>
      </c>
    </row>
    <row r="480" spans="1:3" ht="28" x14ac:dyDescent="0.15">
      <c r="A480" s="1"/>
      <c r="B480" s="1" t="s">
        <v>128</v>
      </c>
      <c r="C480" t="s">
        <v>582</v>
      </c>
    </row>
    <row r="481" spans="1:3" ht="28" x14ac:dyDescent="0.15">
      <c r="A481" s="1"/>
      <c r="B481" s="1" t="s">
        <v>129</v>
      </c>
      <c r="C481" t="s">
        <v>583</v>
      </c>
    </row>
    <row r="482" spans="1:3" ht="28" x14ac:dyDescent="0.15">
      <c r="A482" s="1"/>
      <c r="B482" s="1" t="s">
        <v>130</v>
      </c>
      <c r="C482" t="s">
        <v>584</v>
      </c>
    </row>
    <row r="483" spans="1:3" ht="28" x14ac:dyDescent="0.15">
      <c r="A483" s="1" t="s">
        <v>37</v>
      </c>
      <c r="B483" s="1" t="s">
        <v>131</v>
      </c>
      <c r="C483" t="s">
        <v>585</v>
      </c>
    </row>
    <row r="484" spans="1:3" ht="28" x14ac:dyDescent="0.15">
      <c r="A484" s="1"/>
      <c r="B484" s="1" t="s">
        <v>132</v>
      </c>
      <c r="C484" t="s">
        <v>586</v>
      </c>
    </row>
    <row r="485" spans="1:3" ht="28" x14ac:dyDescent="0.15">
      <c r="A485" s="1"/>
      <c r="B485" s="1" t="s">
        <v>118</v>
      </c>
      <c r="C485" t="s">
        <v>587</v>
      </c>
    </row>
    <row r="486" spans="1:3" ht="28" x14ac:dyDescent="0.15">
      <c r="A486" s="1"/>
      <c r="B486" s="1" t="s">
        <v>119</v>
      </c>
      <c r="C486" t="s">
        <v>110</v>
      </c>
    </row>
    <row r="487" spans="1:3" ht="28" x14ac:dyDescent="0.15">
      <c r="A487" s="1"/>
      <c r="B487" s="1" t="s">
        <v>120</v>
      </c>
      <c r="C487" t="s">
        <v>588</v>
      </c>
    </row>
    <row r="488" spans="1:3" ht="28" x14ac:dyDescent="0.15">
      <c r="A488" s="1"/>
      <c r="B488" s="1" t="s">
        <v>121</v>
      </c>
      <c r="C488" t="s">
        <v>108</v>
      </c>
    </row>
    <row r="489" spans="1:3" ht="28" x14ac:dyDescent="0.15">
      <c r="A489" s="1"/>
      <c r="B489" s="1" t="s">
        <v>122</v>
      </c>
      <c r="C489" t="s">
        <v>274</v>
      </c>
    </row>
    <row r="490" spans="1:3" ht="28" x14ac:dyDescent="0.15">
      <c r="A490" s="1"/>
      <c r="B490" s="1" t="s">
        <v>123</v>
      </c>
      <c r="C490" t="s">
        <v>589</v>
      </c>
    </row>
    <row r="491" spans="1:3" ht="28" x14ac:dyDescent="0.15">
      <c r="A491" s="1"/>
      <c r="B491" s="1" t="s">
        <v>124</v>
      </c>
      <c r="C491" t="s">
        <v>204</v>
      </c>
    </row>
    <row r="492" spans="1:3" ht="28" x14ac:dyDescent="0.15">
      <c r="A492" s="1"/>
      <c r="B492" s="1" t="s">
        <v>58</v>
      </c>
      <c r="C492" t="s">
        <v>264</v>
      </c>
    </row>
    <row r="493" spans="1:3" ht="28" x14ac:dyDescent="0.15">
      <c r="A493" s="1"/>
      <c r="B493" s="1" t="s">
        <v>59</v>
      </c>
      <c r="C493" t="s">
        <v>590</v>
      </c>
    </row>
    <row r="494" spans="1:3" ht="28" x14ac:dyDescent="0.15">
      <c r="A494" s="1"/>
      <c r="B494" s="1" t="s">
        <v>60</v>
      </c>
      <c r="C494" t="s">
        <v>108</v>
      </c>
    </row>
    <row r="495" spans="1:3" ht="28" x14ac:dyDescent="0.15">
      <c r="A495" s="1"/>
      <c r="B495" s="1" t="s">
        <v>127</v>
      </c>
      <c r="C495" t="s">
        <v>591</v>
      </c>
    </row>
    <row r="496" spans="1:3" ht="28" x14ac:dyDescent="0.15">
      <c r="A496" s="1"/>
      <c r="B496" s="1" t="s">
        <v>128</v>
      </c>
      <c r="C496" t="s">
        <v>592</v>
      </c>
    </row>
    <row r="497" spans="1:3" ht="28" x14ac:dyDescent="0.15">
      <c r="A497" s="1"/>
      <c r="B497" s="1" t="s">
        <v>129</v>
      </c>
      <c r="C497" t="s">
        <v>593</v>
      </c>
    </row>
    <row r="498" spans="1:3" ht="28" x14ac:dyDescent="0.15">
      <c r="A498" s="1"/>
      <c r="B498" s="1" t="s">
        <v>130</v>
      </c>
      <c r="C498" t="s">
        <v>594</v>
      </c>
    </row>
    <row r="499" spans="1:3" ht="28" x14ac:dyDescent="0.15">
      <c r="A499" s="1" t="s">
        <v>11</v>
      </c>
      <c r="B499" s="1" t="s">
        <v>131</v>
      </c>
      <c r="C499" t="s">
        <v>595</v>
      </c>
    </row>
    <row r="500" spans="1:3" ht="28" x14ac:dyDescent="0.15">
      <c r="A500" s="1"/>
      <c r="B500" s="1" t="s">
        <v>132</v>
      </c>
      <c r="C500" t="s">
        <v>596</v>
      </c>
    </row>
    <row r="501" spans="1:3" ht="28" x14ac:dyDescent="0.15">
      <c r="A501" s="1"/>
      <c r="B501" s="1" t="s">
        <v>118</v>
      </c>
      <c r="C501" t="s">
        <v>597</v>
      </c>
    </row>
    <row r="502" spans="1:3" ht="28" x14ac:dyDescent="0.15">
      <c r="A502" s="1"/>
      <c r="B502" s="1" t="s">
        <v>119</v>
      </c>
      <c r="C502" t="s">
        <v>534</v>
      </c>
    </row>
    <row r="503" spans="1:3" ht="28" x14ac:dyDescent="0.15">
      <c r="A503" s="1"/>
      <c r="B503" s="1" t="s">
        <v>120</v>
      </c>
      <c r="C503" t="s">
        <v>598</v>
      </c>
    </row>
    <row r="504" spans="1:3" ht="28" x14ac:dyDescent="0.15">
      <c r="A504" s="1"/>
      <c r="B504" s="1" t="s">
        <v>121</v>
      </c>
      <c r="C504" t="s">
        <v>599</v>
      </c>
    </row>
    <row r="505" spans="1:3" ht="28" x14ac:dyDescent="0.15">
      <c r="A505" s="1"/>
      <c r="B505" s="1" t="s">
        <v>122</v>
      </c>
      <c r="C505" t="s">
        <v>600</v>
      </c>
    </row>
    <row r="506" spans="1:3" ht="28" x14ac:dyDescent="0.15">
      <c r="A506" s="1"/>
      <c r="B506" s="1" t="s">
        <v>123</v>
      </c>
      <c r="C506" t="s">
        <v>601</v>
      </c>
    </row>
    <row r="507" spans="1:3" ht="28" x14ac:dyDescent="0.15">
      <c r="A507" s="1"/>
      <c r="B507" s="1" t="s">
        <v>124</v>
      </c>
      <c r="C507" t="s">
        <v>602</v>
      </c>
    </row>
    <row r="508" spans="1:3" ht="28" x14ac:dyDescent="0.15">
      <c r="A508" s="1"/>
      <c r="B508" s="1" t="s">
        <v>58</v>
      </c>
      <c r="C508" t="s">
        <v>531</v>
      </c>
    </row>
    <row r="509" spans="1:3" ht="28" x14ac:dyDescent="0.15">
      <c r="A509" s="1"/>
      <c r="B509" s="1" t="s">
        <v>59</v>
      </c>
      <c r="C509" t="s">
        <v>603</v>
      </c>
    </row>
    <row r="510" spans="1:3" ht="28" x14ac:dyDescent="0.15">
      <c r="A510" s="1"/>
      <c r="B510" s="1" t="s">
        <v>60</v>
      </c>
      <c r="C510" t="s">
        <v>599</v>
      </c>
    </row>
    <row r="511" spans="1:3" ht="28" x14ac:dyDescent="0.15">
      <c r="A511" s="1"/>
      <c r="B511" s="1" t="s">
        <v>125</v>
      </c>
      <c r="C511" t="s">
        <v>604</v>
      </c>
    </row>
    <row r="512" spans="1:3" ht="28" x14ac:dyDescent="0.15">
      <c r="A512" s="1"/>
      <c r="B512" s="1" t="s">
        <v>126</v>
      </c>
      <c r="C512" t="s">
        <v>598</v>
      </c>
    </row>
    <row r="513" spans="1:3" ht="28" x14ac:dyDescent="0.15">
      <c r="A513" s="1"/>
      <c r="B513" s="1" t="s">
        <v>127</v>
      </c>
      <c r="C513" t="s">
        <v>471</v>
      </c>
    </row>
    <row r="514" spans="1:3" ht="28" x14ac:dyDescent="0.15">
      <c r="A514" s="1"/>
      <c r="B514" s="1" t="s">
        <v>128</v>
      </c>
      <c r="C514" t="s">
        <v>312</v>
      </c>
    </row>
    <row r="515" spans="1:3" ht="28" x14ac:dyDescent="0.15">
      <c r="A515" s="1"/>
      <c r="B515" s="1" t="s">
        <v>129</v>
      </c>
      <c r="C515" t="s">
        <v>596</v>
      </c>
    </row>
    <row r="516" spans="1:3" ht="28" x14ac:dyDescent="0.15">
      <c r="A516" s="1"/>
      <c r="B516" s="1" t="s">
        <v>130</v>
      </c>
      <c r="C516" t="s">
        <v>605</v>
      </c>
    </row>
    <row r="517" spans="1:3" ht="28" x14ac:dyDescent="0.15">
      <c r="A517" s="1" t="s">
        <v>7</v>
      </c>
      <c r="B517" s="1" t="s">
        <v>131</v>
      </c>
      <c r="C517" t="s">
        <v>606</v>
      </c>
    </row>
    <row r="518" spans="1:3" ht="28" x14ac:dyDescent="0.15">
      <c r="A518" s="1"/>
      <c r="B518" s="1" t="s">
        <v>132</v>
      </c>
      <c r="C518" t="s">
        <v>607</v>
      </c>
    </row>
    <row r="519" spans="1:3" ht="28" x14ac:dyDescent="0.15">
      <c r="A519" s="1"/>
      <c r="B519" s="1" t="s">
        <v>118</v>
      </c>
      <c r="C519" t="s">
        <v>608</v>
      </c>
    </row>
    <row r="520" spans="1:3" ht="28" x14ac:dyDescent="0.15">
      <c r="A520" s="1"/>
      <c r="B520" s="1" t="s">
        <v>119</v>
      </c>
      <c r="C520" t="s">
        <v>609</v>
      </c>
    </row>
    <row r="521" spans="1:3" ht="28" x14ac:dyDescent="0.15">
      <c r="A521" s="1"/>
      <c r="B521" s="1" t="s">
        <v>120</v>
      </c>
      <c r="C521" t="s">
        <v>610</v>
      </c>
    </row>
    <row r="522" spans="1:3" ht="28" x14ac:dyDescent="0.15">
      <c r="A522" s="1"/>
      <c r="B522" s="1" t="s">
        <v>121</v>
      </c>
      <c r="C522" t="s">
        <v>611</v>
      </c>
    </row>
    <row r="523" spans="1:3" ht="28" x14ac:dyDescent="0.15">
      <c r="A523" s="1"/>
      <c r="B523" s="1" t="s">
        <v>122</v>
      </c>
      <c r="C523" t="s">
        <v>612</v>
      </c>
    </row>
    <row r="524" spans="1:3" ht="28" x14ac:dyDescent="0.15">
      <c r="A524" s="1"/>
      <c r="B524" s="1" t="s">
        <v>123</v>
      </c>
      <c r="C524" t="s">
        <v>318</v>
      </c>
    </row>
    <row r="525" spans="1:3" ht="28" x14ac:dyDescent="0.15">
      <c r="A525" s="1"/>
      <c r="B525" s="1" t="s">
        <v>124</v>
      </c>
      <c r="C525" t="s">
        <v>613</v>
      </c>
    </row>
    <row r="526" spans="1:3" ht="28" x14ac:dyDescent="0.15">
      <c r="A526" s="1"/>
      <c r="B526" s="1" t="s">
        <v>58</v>
      </c>
      <c r="C526" t="s">
        <v>614</v>
      </c>
    </row>
    <row r="527" spans="1:3" ht="28" x14ac:dyDescent="0.15">
      <c r="A527" s="1"/>
      <c r="B527" s="1" t="s">
        <v>59</v>
      </c>
      <c r="C527" t="s">
        <v>408</v>
      </c>
    </row>
    <row r="528" spans="1:3" ht="28" x14ac:dyDescent="0.15">
      <c r="A528" s="1"/>
      <c r="B528" s="1" t="s">
        <v>60</v>
      </c>
      <c r="C528" t="s">
        <v>615</v>
      </c>
    </row>
    <row r="529" spans="1:3" ht="28" x14ac:dyDescent="0.15">
      <c r="A529" s="1"/>
      <c r="B529" s="1" t="s">
        <v>125</v>
      </c>
      <c r="C529" t="s">
        <v>616</v>
      </c>
    </row>
    <row r="530" spans="1:3" ht="28" x14ac:dyDescent="0.15">
      <c r="A530" s="1"/>
      <c r="B530" s="1" t="s">
        <v>126</v>
      </c>
      <c r="C530" t="s">
        <v>617</v>
      </c>
    </row>
    <row r="531" spans="1:3" ht="28" x14ac:dyDescent="0.15">
      <c r="A531" s="1"/>
      <c r="B531" s="1" t="s">
        <v>127</v>
      </c>
      <c r="C531" t="s">
        <v>618</v>
      </c>
    </row>
    <row r="532" spans="1:3" ht="28" x14ac:dyDescent="0.15">
      <c r="A532" s="1"/>
      <c r="B532" s="1" t="s">
        <v>128</v>
      </c>
      <c r="C532" t="s">
        <v>619</v>
      </c>
    </row>
    <row r="533" spans="1:3" ht="28" x14ac:dyDescent="0.15">
      <c r="A533" s="1"/>
      <c r="B533" s="1" t="s">
        <v>129</v>
      </c>
      <c r="C533" t="s">
        <v>620</v>
      </c>
    </row>
    <row r="534" spans="1:3" ht="28" x14ac:dyDescent="0.15">
      <c r="A534" s="1"/>
      <c r="B534" s="1" t="s">
        <v>130</v>
      </c>
      <c r="C534" t="s">
        <v>621</v>
      </c>
    </row>
    <row r="535" spans="1:3" ht="28" x14ac:dyDescent="0.15">
      <c r="A535" s="1" t="s">
        <v>31</v>
      </c>
      <c r="B535" s="1" t="s">
        <v>131</v>
      </c>
      <c r="C535" t="s">
        <v>622</v>
      </c>
    </row>
    <row r="536" spans="1:3" ht="28" x14ac:dyDescent="0.15">
      <c r="A536" s="1"/>
      <c r="B536" s="1" t="s">
        <v>132</v>
      </c>
      <c r="C536" t="s">
        <v>623</v>
      </c>
    </row>
    <row r="537" spans="1:3" ht="28" x14ac:dyDescent="0.15">
      <c r="A537" s="1"/>
      <c r="B537" s="1" t="s">
        <v>118</v>
      </c>
      <c r="C537" t="s">
        <v>624</v>
      </c>
    </row>
    <row r="538" spans="1:3" ht="28" x14ac:dyDescent="0.15">
      <c r="A538" s="1"/>
      <c r="B538" s="1" t="s">
        <v>119</v>
      </c>
      <c r="C538" t="s">
        <v>625</v>
      </c>
    </row>
    <row r="539" spans="1:3" ht="28" x14ac:dyDescent="0.15">
      <c r="A539" s="1"/>
      <c r="B539" s="1" t="s">
        <v>120</v>
      </c>
      <c r="C539" t="s">
        <v>626</v>
      </c>
    </row>
    <row r="540" spans="1:3" ht="28" x14ac:dyDescent="0.15">
      <c r="A540" s="1"/>
      <c r="B540" s="1" t="s">
        <v>121</v>
      </c>
      <c r="C540" t="s">
        <v>627</v>
      </c>
    </row>
    <row r="541" spans="1:3" ht="28" x14ac:dyDescent="0.15">
      <c r="A541" s="1"/>
      <c r="B541" s="1" t="s">
        <v>122</v>
      </c>
      <c r="C541" t="s">
        <v>628</v>
      </c>
    </row>
    <row r="542" spans="1:3" ht="28" x14ac:dyDescent="0.15">
      <c r="A542" s="1"/>
      <c r="B542" s="1" t="s">
        <v>123</v>
      </c>
      <c r="C542" t="s">
        <v>263</v>
      </c>
    </row>
    <row r="543" spans="1:3" ht="28" x14ac:dyDescent="0.15">
      <c r="A543" s="1"/>
      <c r="B543" s="1" t="s">
        <v>124</v>
      </c>
      <c r="C543" t="s">
        <v>629</v>
      </c>
    </row>
    <row r="544" spans="1:3" ht="28" x14ac:dyDescent="0.15">
      <c r="A544" s="1"/>
      <c r="B544" s="1" t="s">
        <v>58</v>
      </c>
      <c r="C544" t="s">
        <v>630</v>
      </c>
    </row>
    <row r="545" spans="1:3" ht="28" x14ac:dyDescent="0.15">
      <c r="A545" s="1"/>
      <c r="B545" s="1" t="s">
        <v>59</v>
      </c>
      <c r="C545" t="s">
        <v>622</v>
      </c>
    </row>
    <row r="546" spans="1:3" ht="28" x14ac:dyDescent="0.15">
      <c r="A546" s="1"/>
      <c r="B546" s="1" t="s">
        <v>60</v>
      </c>
      <c r="C546" t="s">
        <v>517</v>
      </c>
    </row>
    <row r="547" spans="1:3" ht="28" x14ac:dyDescent="0.15">
      <c r="A547" s="1"/>
      <c r="B547" s="1" t="s">
        <v>125</v>
      </c>
      <c r="C547" t="s">
        <v>631</v>
      </c>
    </row>
    <row r="548" spans="1:3" ht="28" x14ac:dyDescent="0.15">
      <c r="A548" s="1"/>
      <c r="B548" s="1" t="s">
        <v>126</v>
      </c>
      <c r="C548" t="s">
        <v>632</v>
      </c>
    </row>
    <row r="549" spans="1:3" ht="28" x14ac:dyDescent="0.15">
      <c r="A549" s="1"/>
      <c r="B549" s="1" t="s">
        <v>127</v>
      </c>
      <c r="C549" t="s">
        <v>633</v>
      </c>
    </row>
    <row r="550" spans="1:3" ht="28" x14ac:dyDescent="0.15">
      <c r="A550" s="1"/>
      <c r="B550" s="1" t="s">
        <v>128</v>
      </c>
      <c r="C550" t="s">
        <v>95</v>
      </c>
    </row>
    <row r="551" spans="1:3" ht="28" x14ac:dyDescent="0.15">
      <c r="A551" s="1"/>
      <c r="B551" s="1" t="s">
        <v>129</v>
      </c>
      <c r="C551" t="s">
        <v>634</v>
      </c>
    </row>
    <row r="552" spans="1:3" ht="28" x14ac:dyDescent="0.15">
      <c r="A552" s="1"/>
      <c r="B552" s="1" t="s">
        <v>130</v>
      </c>
      <c r="C552" t="s">
        <v>635</v>
      </c>
    </row>
    <row r="553" spans="1:3" ht="28" x14ac:dyDescent="0.15">
      <c r="A553" s="1" t="s">
        <v>53</v>
      </c>
      <c r="B553" s="1" t="s">
        <v>131</v>
      </c>
      <c r="C553" t="s">
        <v>636</v>
      </c>
    </row>
    <row r="554" spans="1:3" ht="28" x14ac:dyDescent="0.15">
      <c r="A554" s="1"/>
      <c r="B554" s="1" t="s">
        <v>132</v>
      </c>
      <c r="C554" t="s">
        <v>570</v>
      </c>
    </row>
    <row r="555" spans="1:3" ht="28" x14ac:dyDescent="0.15">
      <c r="A555" s="1"/>
      <c r="B555" s="1" t="s">
        <v>118</v>
      </c>
      <c r="C555" t="s">
        <v>637</v>
      </c>
    </row>
    <row r="556" spans="1:3" ht="28" x14ac:dyDescent="0.15">
      <c r="A556" s="1"/>
      <c r="B556" s="1" t="s">
        <v>119</v>
      </c>
      <c r="C556" t="s">
        <v>638</v>
      </c>
    </row>
    <row r="557" spans="1:3" ht="28" x14ac:dyDescent="0.15">
      <c r="A557" s="1"/>
      <c r="B557" s="1" t="s">
        <v>120</v>
      </c>
      <c r="C557" t="s">
        <v>639</v>
      </c>
    </row>
    <row r="558" spans="1:3" ht="28" x14ac:dyDescent="0.15">
      <c r="A558" s="1"/>
      <c r="B558" s="1" t="s">
        <v>121</v>
      </c>
      <c r="C558" t="s">
        <v>640</v>
      </c>
    </row>
    <row r="559" spans="1:3" ht="28" x14ac:dyDescent="0.15">
      <c r="A559" s="1"/>
      <c r="B559" s="1" t="s">
        <v>122</v>
      </c>
      <c r="C559" t="s">
        <v>641</v>
      </c>
    </row>
    <row r="560" spans="1:3" ht="28" x14ac:dyDescent="0.15">
      <c r="A560" s="1"/>
      <c r="B560" s="1" t="s">
        <v>123</v>
      </c>
      <c r="C560" t="s">
        <v>642</v>
      </c>
    </row>
    <row r="561" spans="1:3" ht="28" x14ac:dyDescent="0.15">
      <c r="A561" s="1"/>
      <c r="B561" s="1" t="s">
        <v>124</v>
      </c>
      <c r="C561" t="s">
        <v>643</v>
      </c>
    </row>
    <row r="562" spans="1:3" ht="28" x14ac:dyDescent="0.15">
      <c r="A562" s="1"/>
      <c r="B562" s="1" t="s">
        <v>58</v>
      </c>
      <c r="C562" t="s">
        <v>644</v>
      </c>
    </row>
    <row r="563" spans="1:3" ht="28" x14ac:dyDescent="0.15">
      <c r="A563" s="1"/>
      <c r="B563" s="1" t="s">
        <v>59</v>
      </c>
      <c r="C563" t="s">
        <v>636</v>
      </c>
    </row>
    <row r="564" spans="1:3" ht="28" x14ac:dyDescent="0.15">
      <c r="A564" s="1"/>
      <c r="B564" s="1" t="s">
        <v>60</v>
      </c>
      <c r="C564" t="s">
        <v>645</v>
      </c>
    </row>
    <row r="565" spans="1:3" ht="28" x14ac:dyDescent="0.15">
      <c r="A565" s="1"/>
      <c r="B565" s="1" t="s">
        <v>125</v>
      </c>
      <c r="C565" t="s">
        <v>646</v>
      </c>
    </row>
    <row r="566" spans="1:3" ht="28" x14ac:dyDescent="0.15">
      <c r="A566" s="1"/>
      <c r="B566" s="1" t="s">
        <v>126</v>
      </c>
      <c r="C566" t="s">
        <v>647</v>
      </c>
    </row>
    <row r="567" spans="1:3" ht="28" x14ac:dyDescent="0.15">
      <c r="A567" s="1"/>
      <c r="B567" s="1" t="s">
        <v>127</v>
      </c>
      <c r="C567" t="s">
        <v>648</v>
      </c>
    </row>
    <row r="568" spans="1:3" ht="28" x14ac:dyDescent="0.15">
      <c r="A568" s="1"/>
      <c r="B568" s="1" t="s">
        <v>128</v>
      </c>
      <c r="C568" t="s">
        <v>649</v>
      </c>
    </row>
    <row r="569" spans="1:3" ht="28" x14ac:dyDescent="0.15">
      <c r="A569" s="1"/>
      <c r="B569" s="1" t="s">
        <v>129</v>
      </c>
      <c r="C569" t="s">
        <v>650</v>
      </c>
    </row>
    <row r="570" spans="1:3" ht="28" x14ac:dyDescent="0.15">
      <c r="A570" s="1"/>
      <c r="B570" s="1" t="s">
        <v>130</v>
      </c>
      <c r="C570" t="s">
        <v>651</v>
      </c>
    </row>
    <row r="571" spans="1:3" ht="28" x14ac:dyDescent="0.15">
      <c r="A571" s="1" t="s">
        <v>27</v>
      </c>
      <c r="B571" s="1" t="s">
        <v>131</v>
      </c>
      <c r="C571" t="s">
        <v>652</v>
      </c>
    </row>
    <row r="572" spans="1:3" ht="28" x14ac:dyDescent="0.15">
      <c r="A572" s="1"/>
      <c r="B572" s="1" t="s">
        <v>132</v>
      </c>
      <c r="C572" t="s">
        <v>653</v>
      </c>
    </row>
    <row r="573" spans="1:3" ht="28" x14ac:dyDescent="0.15">
      <c r="A573" s="1"/>
      <c r="B573" s="1" t="s">
        <v>118</v>
      </c>
      <c r="C573" t="s">
        <v>615</v>
      </c>
    </row>
    <row r="574" spans="1:3" ht="28" x14ac:dyDescent="0.15">
      <c r="A574" s="1"/>
      <c r="B574" s="1" t="s">
        <v>119</v>
      </c>
      <c r="C574" t="s">
        <v>654</v>
      </c>
    </row>
    <row r="575" spans="1:3" ht="28" x14ac:dyDescent="0.15">
      <c r="A575" s="1"/>
      <c r="B575" s="1" t="s">
        <v>120</v>
      </c>
      <c r="C575" t="s">
        <v>655</v>
      </c>
    </row>
    <row r="576" spans="1:3" ht="28" x14ac:dyDescent="0.15">
      <c r="A576" s="1"/>
      <c r="B576" s="1" t="s">
        <v>121</v>
      </c>
      <c r="C576" t="s">
        <v>656</v>
      </c>
    </row>
    <row r="577" spans="1:3" ht="28" x14ac:dyDescent="0.15">
      <c r="A577" s="1"/>
      <c r="B577" s="1" t="s">
        <v>122</v>
      </c>
      <c r="C577" t="s">
        <v>657</v>
      </c>
    </row>
    <row r="578" spans="1:3" ht="28" x14ac:dyDescent="0.15">
      <c r="A578" s="1"/>
      <c r="B578" s="1" t="s">
        <v>123</v>
      </c>
      <c r="C578" t="s">
        <v>658</v>
      </c>
    </row>
    <row r="579" spans="1:3" ht="28" x14ac:dyDescent="0.15">
      <c r="A579" s="1"/>
      <c r="B579" s="1" t="s">
        <v>124</v>
      </c>
      <c r="C579" t="s">
        <v>659</v>
      </c>
    </row>
    <row r="580" spans="1:3" ht="28" x14ac:dyDescent="0.15">
      <c r="A580" s="1"/>
      <c r="B580" s="1" t="s">
        <v>58</v>
      </c>
      <c r="C580" t="s">
        <v>659</v>
      </c>
    </row>
    <row r="581" spans="1:3" ht="28" x14ac:dyDescent="0.15">
      <c r="A581" s="1"/>
      <c r="B581" s="1" t="s">
        <v>59</v>
      </c>
      <c r="C581" t="s">
        <v>653</v>
      </c>
    </row>
    <row r="582" spans="1:3" ht="28" x14ac:dyDescent="0.15">
      <c r="A582" s="1"/>
      <c r="B582" s="1" t="s">
        <v>60</v>
      </c>
      <c r="C582" t="s">
        <v>377</v>
      </c>
    </row>
    <row r="583" spans="1:3" ht="28" x14ac:dyDescent="0.15">
      <c r="A583" s="1"/>
      <c r="B583" s="1" t="s">
        <v>125</v>
      </c>
      <c r="C583" t="s">
        <v>660</v>
      </c>
    </row>
    <row r="584" spans="1:3" ht="28" x14ac:dyDescent="0.15">
      <c r="A584" s="1"/>
      <c r="B584" s="1" t="s">
        <v>126</v>
      </c>
      <c r="C584" t="s">
        <v>661</v>
      </c>
    </row>
    <row r="585" spans="1:3" ht="28" x14ac:dyDescent="0.15">
      <c r="A585" s="1"/>
      <c r="B585" s="1" t="s">
        <v>127</v>
      </c>
      <c r="C585" t="s">
        <v>662</v>
      </c>
    </row>
    <row r="586" spans="1:3" ht="28" x14ac:dyDescent="0.15">
      <c r="A586" s="1"/>
      <c r="B586" s="1" t="s">
        <v>128</v>
      </c>
      <c r="C586" t="s">
        <v>663</v>
      </c>
    </row>
    <row r="587" spans="1:3" ht="28" x14ac:dyDescent="0.15">
      <c r="A587" s="1"/>
      <c r="B587" s="1" t="s">
        <v>129</v>
      </c>
      <c r="C587" t="s">
        <v>664</v>
      </c>
    </row>
    <row r="588" spans="1:3" ht="28" x14ac:dyDescent="0.15">
      <c r="A588" s="1"/>
      <c r="B588" s="1" t="s">
        <v>130</v>
      </c>
      <c r="C588" t="s">
        <v>665</v>
      </c>
    </row>
    <row r="589" spans="1:3" ht="28" x14ac:dyDescent="0.15">
      <c r="A589" s="1" t="s">
        <v>10</v>
      </c>
      <c r="B589" s="1" t="s">
        <v>131</v>
      </c>
      <c r="C589" t="s">
        <v>666</v>
      </c>
    </row>
    <row r="590" spans="1:3" ht="28" x14ac:dyDescent="0.15">
      <c r="A590" s="1"/>
      <c r="B590" s="1" t="s">
        <v>132</v>
      </c>
      <c r="C590" t="s">
        <v>299</v>
      </c>
    </row>
    <row r="591" spans="1:3" ht="28" x14ac:dyDescent="0.15">
      <c r="A591" s="1"/>
      <c r="B591" s="1" t="s">
        <v>118</v>
      </c>
      <c r="C591" t="s">
        <v>667</v>
      </c>
    </row>
    <row r="592" spans="1:3" ht="28" x14ac:dyDescent="0.15">
      <c r="A592" s="1"/>
      <c r="B592" s="1" t="s">
        <v>119</v>
      </c>
      <c r="C592" t="s">
        <v>668</v>
      </c>
    </row>
    <row r="593" spans="1:3" ht="28" x14ac:dyDescent="0.15">
      <c r="A593" s="1"/>
      <c r="B593" s="1" t="s">
        <v>120</v>
      </c>
      <c r="C593" t="s">
        <v>669</v>
      </c>
    </row>
    <row r="594" spans="1:3" ht="28" x14ac:dyDescent="0.15">
      <c r="A594" s="1"/>
      <c r="B594" s="1" t="s">
        <v>121</v>
      </c>
      <c r="C594" t="s">
        <v>70</v>
      </c>
    </row>
    <row r="595" spans="1:3" ht="28" x14ac:dyDescent="0.15">
      <c r="A595" s="1"/>
      <c r="B595" s="1" t="s">
        <v>122</v>
      </c>
      <c r="C595" t="s">
        <v>670</v>
      </c>
    </row>
    <row r="596" spans="1:3" ht="28" x14ac:dyDescent="0.15">
      <c r="A596" s="1"/>
      <c r="B596" s="1" t="s">
        <v>123</v>
      </c>
      <c r="C596" t="s">
        <v>671</v>
      </c>
    </row>
    <row r="597" spans="1:3" ht="28" x14ac:dyDescent="0.15">
      <c r="A597" s="1"/>
      <c r="B597" s="1" t="s">
        <v>124</v>
      </c>
      <c r="C597" t="s">
        <v>672</v>
      </c>
    </row>
    <row r="598" spans="1:3" ht="28" x14ac:dyDescent="0.15">
      <c r="A598" s="1"/>
      <c r="B598" s="1" t="s">
        <v>58</v>
      </c>
      <c r="C598" t="s">
        <v>673</v>
      </c>
    </row>
    <row r="599" spans="1:3" ht="28" x14ac:dyDescent="0.15">
      <c r="A599" s="1"/>
      <c r="B599" s="1" t="s">
        <v>59</v>
      </c>
      <c r="C599" t="s">
        <v>82</v>
      </c>
    </row>
    <row r="600" spans="1:3" ht="28" x14ac:dyDescent="0.15">
      <c r="A600" s="1"/>
      <c r="B600" s="1" t="s">
        <v>60</v>
      </c>
      <c r="C600" t="s">
        <v>672</v>
      </c>
    </row>
    <row r="601" spans="1:3" ht="28" x14ac:dyDescent="0.15">
      <c r="A601" s="1"/>
      <c r="B601" s="1" t="s">
        <v>125</v>
      </c>
      <c r="C601" t="s">
        <v>674</v>
      </c>
    </row>
    <row r="602" spans="1:3" ht="28" x14ac:dyDescent="0.15">
      <c r="A602" s="1"/>
      <c r="B602" s="1" t="s">
        <v>126</v>
      </c>
      <c r="C602" t="s">
        <v>675</v>
      </c>
    </row>
    <row r="603" spans="1:3" ht="28" x14ac:dyDescent="0.15">
      <c r="A603" s="1"/>
      <c r="B603" s="1" t="s">
        <v>127</v>
      </c>
      <c r="C603" t="s">
        <v>73</v>
      </c>
    </row>
    <row r="604" spans="1:3" ht="28" x14ac:dyDescent="0.15">
      <c r="A604" s="1"/>
      <c r="B604" s="1" t="s">
        <v>128</v>
      </c>
      <c r="C604" t="s">
        <v>668</v>
      </c>
    </row>
    <row r="605" spans="1:3" ht="28" x14ac:dyDescent="0.15">
      <c r="A605" s="1"/>
      <c r="B605" s="1" t="s">
        <v>129</v>
      </c>
      <c r="C605" t="s">
        <v>676</v>
      </c>
    </row>
    <row r="606" spans="1:3" ht="28" x14ac:dyDescent="0.15">
      <c r="A606" s="1"/>
      <c r="B606" s="1" t="s">
        <v>130</v>
      </c>
      <c r="C606" t="s">
        <v>677</v>
      </c>
    </row>
    <row r="607" spans="1:3" ht="28" x14ac:dyDescent="0.15">
      <c r="A607" s="1" t="s">
        <v>46</v>
      </c>
      <c r="B607" s="1" t="s">
        <v>131</v>
      </c>
      <c r="C607" t="s">
        <v>678</v>
      </c>
    </row>
    <row r="608" spans="1:3" ht="28" x14ac:dyDescent="0.15">
      <c r="A608" s="1"/>
      <c r="B608" s="1" t="s">
        <v>132</v>
      </c>
      <c r="C608" t="s">
        <v>679</v>
      </c>
    </row>
    <row r="609" spans="1:3" ht="28" x14ac:dyDescent="0.15">
      <c r="A609" s="1"/>
      <c r="B609" s="1" t="s">
        <v>118</v>
      </c>
      <c r="C609" t="s">
        <v>680</v>
      </c>
    </row>
    <row r="610" spans="1:3" ht="28" x14ac:dyDescent="0.15">
      <c r="A610" s="1"/>
      <c r="B610" s="1" t="s">
        <v>119</v>
      </c>
      <c r="C610" t="s">
        <v>681</v>
      </c>
    </row>
    <row r="611" spans="1:3" ht="28" x14ac:dyDescent="0.15">
      <c r="A611" s="1"/>
      <c r="B611" s="1" t="s">
        <v>120</v>
      </c>
      <c r="C611" t="s">
        <v>682</v>
      </c>
    </row>
    <row r="612" spans="1:3" ht="28" x14ac:dyDescent="0.15">
      <c r="A612" s="1"/>
      <c r="B612" s="1" t="s">
        <v>121</v>
      </c>
      <c r="C612" t="s">
        <v>683</v>
      </c>
    </row>
    <row r="613" spans="1:3" ht="28" x14ac:dyDescent="0.15">
      <c r="A613" s="1"/>
      <c r="B613" s="1" t="s">
        <v>122</v>
      </c>
      <c r="C613" t="s">
        <v>114</v>
      </c>
    </row>
    <row r="614" spans="1:3" ht="28" x14ac:dyDescent="0.15">
      <c r="A614" s="1"/>
      <c r="B614" s="1" t="s">
        <v>123</v>
      </c>
      <c r="C614" t="s">
        <v>635</v>
      </c>
    </row>
    <row r="615" spans="1:3" ht="28" x14ac:dyDescent="0.15">
      <c r="A615" s="1"/>
      <c r="B615" s="1" t="s">
        <v>124</v>
      </c>
      <c r="C615" t="s">
        <v>684</v>
      </c>
    </row>
    <row r="616" spans="1:3" ht="28" x14ac:dyDescent="0.15">
      <c r="A616" s="1"/>
      <c r="B616" s="1" t="s">
        <v>58</v>
      </c>
      <c r="C616" t="s">
        <v>685</v>
      </c>
    </row>
    <row r="617" spans="1:3" ht="28" x14ac:dyDescent="0.15">
      <c r="A617" s="1"/>
      <c r="B617" s="1" t="s">
        <v>59</v>
      </c>
      <c r="C617" t="s">
        <v>678</v>
      </c>
    </row>
    <row r="618" spans="1:3" ht="28" x14ac:dyDescent="0.15">
      <c r="A618" s="1"/>
      <c r="B618" s="1" t="s">
        <v>60</v>
      </c>
      <c r="C618" t="s">
        <v>683</v>
      </c>
    </row>
    <row r="619" spans="1:3" ht="28" x14ac:dyDescent="0.15">
      <c r="A619" s="1"/>
      <c r="B619" s="1" t="s">
        <v>125</v>
      </c>
      <c r="C619" t="s">
        <v>686</v>
      </c>
    </row>
    <row r="620" spans="1:3" ht="28" x14ac:dyDescent="0.15">
      <c r="A620" s="1"/>
      <c r="B620" s="1" t="s">
        <v>126</v>
      </c>
      <c r="C620" t="s">
        <v>687</v>
      </c>
    </row>
    <row r="621" spans="1:3" ht="28" x14ac:dyDescent="0.15">
      <c r="A621" s="1"/>
      <c r="B621" s="1" t="s">
        <v>127</v>
      </c>
      <c r="C621" t="s">
        <v>688</v>
      </c>
    </row>
    <row r="622" spans="1:3" ht="28" x14ac:dyDescent="0.15">
      <c r="A622" s="1"/>
      <c r="B622" s="1" t="s">
        <v>128</v>
      </c>
      <c r="C622" t="s">
        <v>689</v>
      </c>
    </row>
    <row r="623" spans="1:3" ht="28" x14ac:dyDescent="0.15">
      <c r="A623" s="1"/>
      <c r="B623" s="1" t="s">
        <v>129</v>
      </c>
      <c r="C623" t="s">
        <v>690</v>
      </c>
    </row>
    <row r="624" spans="1:3" ht="28" x14ac:dyDescent="0.15">
      <c r="A624" s="1"/>
      <c r="B624" s="1" t="s">
        <v>130</v>
      </c>
      <c r="C624" t="s">
        <v>691</v>
      </c>
    </row>
    <row r="625" spans="1:3" ht="28" x14ac:dyDescent="0.15">
      <c r="A625" s="1" t="s">
        <v>40</v>
      </c>
      <c r="B625" s="1" t="s">
        <v>131</v>
      </c>
      <c r="C625" t="s">
        <v>692</v>
      </c>
    </row>
    <row r="626" spans="1:3" ht="28" x14ac:dyDescent="0.15">
      <c r="A626" s="1"/>
      <c r="B626" s="1" t="s">
        <v>132</v>
      </c>
      <c r="C626" t="s">
        <v>693</v>
      </c>
    </row>
    <row r="627" spans="1:3" ht="28" x14ac:dyDescent="0.15">
      <c r="A627" s="1"/>
      <c r="B627" s="1" t="s">
        <v>118</v>
      </c>
      <c r="C627" t="s">
        <v>694</v>
      </c>
    </row>
    <row r="628" spans="1:3" ht="28" x14ac:dyDescent="0.15">
      <c r="A628" s="1"/>
      <c r="B628" s="1" t="s">
        <v>119</v>
      </c>
      <c r="C628" t="s">
        <v>695</v>
      </c>
    </row>
    <row r="629" spans="1:3" ht="28" x14ac:dyDescent="0.15">
      <c r="A629" s="1"/>
      <c r="B629" s="1" t="s">
        <v>120</v>
      </c>
      <c r="C629" t="s">
        <v>696</v>
      </c>
    </row>
    <row r="630" spans="1:3" ht="28" x14ac:dyDescent="0.15">
      <c r="A630" s="1"/>
      <c r="B630" s="1" t="s">
        <v>121</v>
      </c>
      <c r="C630" t="s">
        <v>697</v>
      </c>
    </row>
    <row r="631" spans="1:3" ht="28" x14ac:dyDescent="0.15">
      <c r="A631" s="1"/>
      <c r="B631" s="1" t="s">
        <v>122</v>
      </c>
      <c r="C631" t="s">
        <v>685</v>
      </c>
    </row>
    <row r="632" spans="1:3" ht="28" x14ac:dyDescent="0.15">
      <c r="A632" s="1"/>
      <c r="B632" s="1" t="s">
        <v>123</v>
      </c>
      <c r="C632" t="s">
        <v>352</v>
      </c>
    </row>
    <row r="633" spans="1:3" ht="28" x14ac:dyDescent="0.15">
      <c r="A633" s="1"/>
      <c r="B633" s="1" t="s">
        <v>124</v>
      </c>
      <c r="C633" t="s">
        <v>352</v>
      </c>
    </row>
    <row r="634" spans="1:3" ht="28" x14ac:dyDescent="0.15">
      <c r="A634" s="1"/>
      <c r="B634" s="1" t="s">
        <v>58</v>
      </c>
      <c r="C634" t="s">
        <v>698</v>
      </c>
    </row>
    <row r="635" spans="1:3" ht="28" x14ac:dyDescent="0.15">
      <c r="A635" s="1"/>
      <c r="B635" s="1" t="s">
        <v>59</v>
      </c>
      <c r="C635" t="s">
        <v>697</v>
      </c>
    </row>
    <row r="636" spans="1:3" ht="28" x14ac:dyDescent="0.15">
      <c r="A636" s="1"/>
      <c r="B636" s="1" t="s">
        <v>60</v>
      </c>
      <c r="C636" t="s">
        <v>692</v>
      </c>
    </row>
    <row r="637" spans="1:3" ht="28" x14ac:dyDescent="0.15">
      <c r="A637" s="1"/>
      <c r="B637" s="1" t="s">
        <v>125</v>
      </c>
      <c r="C637" t="s">
        <v>506</v>
      </c>
    </row>
    <row r="638" spans="1:3" ht="28" x14ac:dyDescent="0.15">
      <c r="A638" s="1"/>
      <c r="B638" s="1" t="s">
        <v>126</v>
      </c>
      <c r="C638" t="s">
        <v>699</v>
      </c>
    </row>
    <row r="639" spans="1:3" ht="28" x14ac:dyDescent="0.15">
      <c r="A639" s="1"/>
      <c r="B639" s="1" t="s">
        <v>127</v>
      </c>
      <c r="C639" t="s">
        <v>115</v>
      </c>
    </row>
    <row r="640" spans="1:3" ht="28" x14ac:dyDescent="0.15">
      <c r="A640" s="1"/>
      <c r="B640" s="1" t="s">
        <v>128</v>
      </c>
      <c r="C640" t="s">
        <v>101</v>
      </c>
    </row>
    <row r="641" spans="1:3" ht="28" x14ac:dyDescent="0.15">
      <c r="A641" s="1"/>
      <c r="B641" s="1" t="s">
        <v>129</v>
      </c>
      <c r="C641" t="s">
        <v>700</v>
      </c>
    </row>
    <row r="642" spans="1:3" ht="28" x14ac:dyDescent="0.15">
      <c r="A642" s="1"/>
      <c r="B642" s="1" t="s">
        <v>130</v>
      </c>
      <c r="C642" t="s">
        <v>701</v>
      </c>
    </row>
    <row r="643" spans="1:3" ht="28" x14ac:dyDescent="0.15">
      <c r="A643" s="1" t="s">
        <v>2</v>
      </c>
      <c r="B643" s="1" t="s">
        <v>131</v>
      </c>
      <c r="C643" t="s">
        <v>64</v>
      </c>
    </row>
    <row r="644" spans="1:3" ht="28" x14ac:dyDescent="0.15">
      <c r="A644" s="1"/>
      <c r="B644" s="1" t="s">
        <v>132</v>
      </c>
      <c r="C644" t="s">
        <v>702</v>
      </c>
    </row>
    <row r="645" spans="1:3" ht="28" x14ac:dyDescent="0.15">
      <c r="A645" s="1"/>
      <c r="B645" s="1" t="s">
        <v>118</v>
      </c>
      <c r="C645" t="s">
        <v>68</v>
      </c>
    </row>
    <row r="646" spans="1:3" ht="28" x14ac:dyDescent="0.15">
      <c r="A646" s="1"/>
      <c r="B646" s="1" t="s">
        <v>119</v>
      </c>
      <c r="C646" t="s">
        <v>703</v>
      </c>
    </row>
    <row r="647" spans="1:3" ht="28" x14ac:dyDescent="0.15">
      <c r="A647" s="1"/>
      <c r="B647" s="1" t="s">
        <v>120</v>
      </c>
      <c r="C647" t="s">
        <v>68</v>
      </c>
    </row>
    <row r="648" spans="1:3" ht="28" x14ac:dyDescent="0.15">
      <c r="A648" s="1"/>
      <c r="B648" s="1" t="s">
        <v>121</v>
      </c>
      <c r="C648" t="s">
        <v>704</v>
      </c>
    </row>
    <row r="649" spans="1:3" ht="28" x14ac:dyDescent="0.15">
      <c r="A649" s="1"/>
      <c r="B649" s="1" t="s">
        <v>122</v>
      </c>
      <c r="C649" t="s">
        <v>705</v>
      </c>
    </row>
    <row r="650" spans="1:3" ht="28" x14ac:dyDescent="0.15">
      <c r="A650" s="1"/>
      <c r="B650" s="1" t="s">
        <v>123</v>
      </c>
      <c r="C650" t="s">
        <v>706</v>
      </c>
    </row>
    <row r="651" spans="1:3" ht="28" x14ac:dyDescent="0.15">
      <c r="A651" s="1"/>
      <c r="B651" s="1" t="s">
        <v>124</v>
      </c>
      <c r="C651" t="s">
        <v>65</v>
      </c>
    </row>
    <row r="652" spans="1:3" ht="28" x14ac:dyDescent="0.15">
      <c r="A652" s="1"/>
      <c r="B652" s="1" t="s">
        <v>58</v>
      </c>
      <c r="C652" t="s">
        <v>707</v>
      </c>
    </row>
    <row r="653" spans="1:3" ht="28" x14ac:dyDescent="0.15">
      <c r="A653" s="1"/>
      <c r="B653" s="1" t="s">
        <v>59</v>
      </c>
      <c r="C653" t="s">
        <v>708</v>
      </c>
    </row>
    <row r="654" spans="1:3" ht="28" x14ac:dyDescent="0.15">
      <c r="A654" s="1"/>
      <c r="B654" s="1" t="s">
        <v>60</v>
      </c>
      <c r="C654" t="s">
        <v>62</v>
      </c>
    </row>
    <row r="655" spans="1:3" ht="28" x14ac:dyDescent="0.15">
      <c r="A655" s="1"/>
      <c r="B655" s="1" t="s">
        <v>125</v>
      </c>
      <c r="C655" t="s">
        <v>62</v>
      </c>
    </row>
    <row r="656" spans="1:3" ht="28" x14ac:dyDescent="0.15">
      <c r="A656" s="1"/>
      <c r="B656" s="1" t="s">
        <v>126</v>
      </c>
      <c r="C656" t="s">
        <v>709</v>
      </c>
    </row>
    <row r="657" spans="1:3" ht="28" x14ac:dyDescent="0.15">
      <c r="A657" s="1"/>
      <c r="B657" s="1" t="s">
        <v>127</v>
      </c>
      <c r="C657" t="s">
        <v>710</v>
      </c>
    </row>
    <row r="658" spans="1:3" ht="28" x14ac:dyDescent="0.15">
      <c r="A658" s="1"/>
      <c r="B658" s="1" t="s">
        <v>128</v>
      </c>
      <c r="C658" t="s">
        <v>68</v>
      </c>
    </row>
    <row r="659" spans="1:3" ht="28" x14ac:dyDescent="0.15">
      <c r="A659" s="1"/>
      <c r="B659" s="1" t="s">
        <v>129</v>
      </c>
      <c r="C659" t="s">
        <v>711</v>
      </c>
    </row>
    <row r="660" spans="1:3" ht="28" x14ac:dyDescent="0.15">
      <c r="A660" s="1"/>
      <c r="B660" s="1" t="s">
        <v>130</v>
      </c>
      <c r="C660" t="s">
        <v>703</v>
      </c>
    </row>
    <row r="661" spans="1:3" ht="28" x14ac:dyDescent="0.15">
      <c r="A661" s="1" t="s">
        <v>45</v>
      </c>
      <c r="B661" s="1" t="s">
        <v>131</v>
      </c>
      <c r="C661" t="s">
        <v>712</v>
      </c>
    </row>
    <row r="662" spans="1:3" ht="28" x14ac:dyDescent="0.15">
      <c r="A662" s="1"/>
      <c r="B662" s="1" t="s">
        <v>132</v>
      </c>
      <c r="C662" t="s">
        <v>713</v>
      </c>
    </row>
    <row r="663" spans="1:3" ht="28" x14ac:dyDescent="0.15">
      <c r="A663" s="1"/>
      <c r="B663" s="1" t="s">
        <v>118</v>
      </c>
      <c r="C663" t="s">
        <v>714</v>
      </c>
    </row>
    <row r="664" spans="1:3" ht="28" x14ac:dyDescent="0.15">
      <c r="A664" s="1"/>
      <c r="B664" s="1" t="s">
        <v>119</v>
      </c>
      <c r="C664" t="s">
        <v>715</v>
      </c>
    </row>
    <row r="665" spans="1:3" ht="28" x14ac:dyDescent="0.15">
      <c r="A665" s="1"/>
      <c r="B665" s="1" t="s">
        <v>120</v>
      </c>
      <c r="C665" t="s">
        <v>716</v>
      </c>
    </row>
    <row r="666" spans="1:3" ht="28" x14ac:dyDescent="0.15">
      <c r="A666" s="1"/>
      <c r="B666" s="1" t="s">
        <v>121</v>
      </c>
      <c r="C666" t="s">
        <v>717</v>
      </c>
    </row>
    <row r="667" spans="1:3" ht="28" x14ac:dyDescent="0.15">
      <c r="A667" s="1"/>
      <c r="B667" s="1" t="s">
        <v>122</v>
      </c>
      <c r="C667" t="s">
        <v>718</v>
      </c>
    </row>
    <row r="668" spans="1:3" ht="28" x14ac:dyDescent="0.15">
      <c r="A668" s="1"/>
      <c r="B668" s="1" t="s">
        <v>123</v>
      </c>
      <c r="C668" t="s">
        <v>719</v>
      </c>
    </row>
    <row r="669" spans="1:3" ht="28" x14ac:dyDescent="0.15">
      <c r="A669" s="1"/>
      <c r="B669" s="1" t="s">
        <v>124</v>
      </c>
      <c r="C669" t="s">
        <v>283</v>
      </c>
    </row>
    <row r="670" spans="1:3" ht="28" x14ac:dyDescent="0.15">
      <c r="A670" s="1"/>
      <c r="B670" s="1" t="s">
        <v>58</v>
      </c>
      <c r="C670" t="s">
        <v>720</v>
      </c>
    </row>
    <row r="671" spans="1:3" ht="28" x14ac:dyDescent="0.15">
      <c r="A671" s="1"/>
      <c r="B671" s="1" t="s">
        <v>59</v>
      </c>
      <c r="C671" t="s">
        <v>721</v>
      </c>
    </row>
    <row r="672" spans="1:3" ht="28" x14ac:dyDescent="0.15">
      <c r="A672" s="1"/>
      <c r="B672" s="1" t="s">
        <v>60</v>
      </c>
      <c r="C672" t="s">
        <v>722</v>
      </c>
    </row>
    <row r="673" spans="1:3" ht="28" x14ac:dyDescent="0.15">
      <c r="A673" s="1"/>
      <c r="B673" s="1" t="s">
        <v>125</v>
      </c>
      <c r="C673" t="s">
        <v>723</v>
      </c>
    </row>
    <row r="674" spans="1:3" ht="28" x14ac:dyDescent="0.15">
      <c r="A674" s="1"/>
      <c r="B674" s="1" t="s">
        <v>126</v>
      </c>
      <c r="C674" t="s">
        <v>724</v>
      </c>
    </row>
    <row r="675" spans="1:3" ht="28" x14ac:dyDescent="0.15">
      <c r="A675" s="1"/>
      <c r="B675" s="1" t="s">
        <v>127</v>
      </c>
      <c r="C675" t="s">
        <v>725</v>
      </c>
    </row>
    <row r="676" spans="1:3" ht="28" x14ac:dyDescent="0.15">
      <c r="A676" s="1"/>
      <c r="B676" s="1" t="s">
        <v>128</v>
      </c>
      <c r="C676" t="s">
        <v>726</v>
      </c>
    </row>
    <row r="677" spans="1:3" ht="28" x14ac:dyDescent="0.15">
      <c r="A677" s="1"/>
      <c r="B677" s="1" t="s">
        <v>129</v>
      </c>
      <c r="C677" t="s">
        <v>727</v>
      </c>
    </row>
    <row r="678" spans="1:3" ht="28" x14ac:dyDescent="0.15">
      <c r="A678" s="1"/>
      <c r="B678" s="1" t="s">
        <v>130</v>
      </c>
      <c r="C678" t="s">
        <v>279</v>
      </c>
    </row>
    <row r="679" spans="1:3" ht="28" x14ac:dyDescent="0.15">
      <c r="A679" s="1" t="s">
        <v>42</v>
      </c>
      <c r="B679" s="1" t="s">
        <v>131</v>
      </c>
      <c r="C679" t="s">
        <v>216</v>
      </c>
    </row>
    <row r="680" spans="1:3" ht="28" x14ac:dyDescent="0.15">
      <c r="A680" s="1"/>
      <c r="B680" s="1" t="s">
        <v>132</v>
      </c>
      <c r="C680" t="s">
        <v>728</v>
      </c>
    </row>
    <row r="681" spans="1:3" ht="28" x14ac:dyDescent="0.15">
      <c r="A681" s="1"/>
      <c r="B681" s="1" t="s">
        <v>118</v>
      </c>
      <c r="C681" t="s">
        <v>729</v>
      </c>
    </row>
    <row r="682" spans="1:3" ht="28" x14ac:dyDescent="0.15">
      <c r="A682" s="1"/>
      <c r="B682" s="1" t="s">
        <v>119</v>
      </c>
      <c r="C682" t="s">
        <v>730</v>
      </c>
    </row>
    <row r="683" spans="1:3" ht="28" x14ac:dyDescent="0.15">
      <c r="A683" s="1"/>
      <c r="B683" s="1" t="s">
        <v>120</v>
      </c>
      <c r="C683" t="s">
        <v>513</v>
      </c>
    </row>
    <row r="684" spans="1:3" ht="28" x14ac:dyDescent="0.15">
      <c r="A684" s="1"/>
      <c r="B684" s="1" t="s">
        <v>121</v>
      </c>
      <c r="C684" t="s">
        <v>731</v>
      </c>
    </row>
    <row r="685" spans="1:3" ht="28" x14ac:dyDescent="0.15">
      <c r="A685" s="1"/>
      <c r="B685" s="1" t="s">
        <v>122</v>
      </c>
      <c r="C685" t="s">
        <v>732</v>
      </c>
    </row>
    <row r="686" spans="1:3" ht="28" x14ac:dyDescent="0.15">
      <c r="A686" s="1"/>
      <c r="B686" s="1" t="s">
        <v>123</v>
      </c>
      <c r="C686" t="s">
        <v>733</v>
      </c>
    </row>
    <row r="687" spans="1:3" ht="28" x14ac:dyDescent="0.15">
      <c r="A687" s="1"/>
      <c r="B687" s="1" t="s">
        <v>124</v>
      </c>
      <c r="C687" t="s">
        <v>734</v>
      </c>
    </row>
    <row r="688" spans="1:3" ht="28" x14ac:dyDescent="0.15">
      <c r="A688" s="1"/>
      <c r="B688" s="1" t="s">
        <v>58</v>
      </c>
      <c r="C688" t="s">
        <v>735</v>
      </c>
    </row>
    <row r="689" spans="1:3" ht="28" x14ac:dyDescent="0.15">
      <c r="A689" s="1"/>
      <c r="B689" s="1" t="s">
        <v>59</v>
      </c>
      <c r="C689" t="s">
        <v>697</v>
      </c>
    </row>
    <row r="690" spans="1:3" ht="28" x14ac:dyDescent="0.15">
      <c r="A690" s="1"/>
      <c r="B690" s="1" t="s">
        <v>60</v>
      </c>
      <c r="C690" t="s">
        <v>736</v>
      </c>
    </row>
    <row r="691" spans="1:3" ht="28" x14ac:dyDescent="0.15">
      <c r="A691" s="1"/>
      <c r="B691" s="1" t="s">
        <v>125</v>
      </c>
      <c r="C691" t="s">
        <v>737</v>
      </c>
    </row>
    <row r="692" spans="1:3" ht="28" x14ac:dyDescent="0.15">
      <c r="A692" s="1"/>
      <c r="B692" s="1" t="s">
        <v>126</v>
      </c>
      <c r="C692" t="s">
        <v>738</v>
      </c>
    </row>
    <row r="693" spans="1:3" ht="28" x14ac:dyDescent="0.15">
      <c r="A693" s="1"/>
      <c r="B693" s="1" t="s">
        <v>127</v>
      </c>
      <c r="C693" t="s">
        <v>739</v>
      </c>
    </row>
    <row r="694" spans="1:3" ht="28" x14ac:dyDescent="0.15">
      <c r="A694" s="1"/>
      <c r="B694" s="1" t="s">
        <v>128</v>
      </c>
      <c r="C694" t="s">
        <v>740</v>
      </c>
    </row>
    <row r="695" spans="1:3" ht="28" x14ac:dyDescent="0.15">
      <c r="A695" s="1"/>
      <c r="B695" s="1" t="s">
        <v>129</v>
      </c>
      <c r="C695" t="s">
        <v>741</v>
      </c>
    </row>
    <row r="696" spans="1:3" ht="28" x14ac:dyDescent="0.15">
      <c r="A696" s="1"/>
      <c r="B696" s="1" t="s">
        <v>130</v>
      </c>
      <c r="C696" t="s">
        <v>742</v>
      </c>
    </row>
    <row r="697" spans="1:3" ht="28" x14ac:dyDescent="0.15">
      <c r="A697" s="1" t="s">
        <v>50</v>
      </c>
      <c r="B697" s="1" t="s">
        <v>131</v>
      </c>
      <c r="C697" t="s">
        <v>743</v>
      </c>
    </row>
    <row r="698" spans="1:3" ht="28" x14ac:dyDescent="0.15">
      <c r="A698" s="1"/>
      <c r="B698" s="1" t="s">
        <v>132</v>
      </c>
      <c r="C698" t="s">
        <v>744</v>
      </c>
    </row>
    <row r="699" spans="1:3" ht="28" x14ac:dyDescent="0.15">
      <c r="A699" s="1"/>
      <c r="B699" s="1" t="s">
        <v>118</v>
      </c>
      <c r="C699" t="s">
        <v>745</v>
      </c>
    </row>
    <row r="700" spans="1:3" ht="28" x14ac:dyDescent="0.15">
      <c r="A700" s="1"/>
      <c r="B700" s="1" t="s">
        <v>119</v>
      </c>
      <c r="C700" t="s">
        <v>746</v>
      </c>
    </row>
    <row r="701" spans="1:3" ht="28" x14ac:dyDescent="0.15">
      <c r="A701" s="1"/>
      <c r="B701" s="1" t="s">
        <v>120</v>
      </c>
      <c r="C701" t="s">
        <v>747</v>
      </c>
    </row>
    <row r="702" spans="1:3" ht="28" x14ac:dyDescent="0.15">
      <c r="A702" s="1"/>
      <c r="B702" s="1" t="s">
        <v>121</v>
      </c>
      <c r="C702" t="s">
        <v>748</v>
      </c>
    </row>
    <row r="703" spans="1:3" ht="28" x14ac:dyDescent="0.15">
      <c r="A703" s="1"/>
      <c r="B703" s="1" t="s">
        <v>122</v>
      </c>
      <c r="C703" t="s">
        <v>749</v>
      </c>
    </row>
    <row r="704" spans="1:3" ht="28" x14ac:dyDescent="0.15">
      <c r="A704" s="1"/>
      <c r="B704" s="1" t="s">
        <v>123</v>
      </c>
      <c r="C704" t="s">
        <v>750</v>
      </c>
    </row>
    <row r="705" spans="1:3" ht="28" x14ac:dyDescent="0.15">
      <c r="A705" s="1"/>
      <c r="B705" s="1" t="s">
        <v>124</v>
      </c>
      <c r="C705" t="s">
        <v>751</v>
      </c>
    </row>
    <row r="706" spans="1:3" ht="28" x14ac:dyDescent="0.15">
      <c r="A706" s="1"/>
      <c r="B706" s="1" t="s">
        <v>58</v>
      </c>
      <c r="C706" t="s">
        <v>752</v>
      </c>
    </row>
    <row r="707" spans="1:3" ht="28" x14ac:dyDescent="0.15">
      <c r="A707" s="1"/>
      <c r="B707" s="1" t="s">
        <v>59</v>
      </c>
      <c r="C707" t="s">
        <v>753</v>
      </c>
    </row>
    <row r="708" spans="1:3" ht="28" x14ac:dyDescent="0.15">
      <c r="A708" s="1"/>
      <c r="B708" s="1" t="s">
        <v>60</v>
      </c>
      <c r="C708" t="s">
        <v>754</v>
      </c>
    </row>
    <row r="709" spans="1:3" ht="28" x14ac:dyDescent="0.15">
      <c r="A709" s="1"/>
      <c r="B709" s="1" t="s">
        <v>125</v>
      </c>
      <c r="C709" t="s">
        <v>755</v>
      </c>
    </row>
    <row r="710" spans="1:3" ht="28" x14ac:dyDescent="0.15">
      <c r="A710" s="1"/>
      <c r="B710" s="1" t="s">
        <v>126</v>
      </c>
      <c r="C710" t="s">
        <v>756</v>
      </c>
    </row>
    <row r="711" spans="1:3" ht="28" x14ac:dyDescent="0.15">
      <c r="A711" s="1"/>
      <c r="B711" s="1" t="s">
        <v>127</v>
      </c>
      <c r="C711" t="s">
        <v>757</v>
      </c>
    </row>
    <row r="712" spans="1:3" ht="28" x14ac:dyDescent="0.15">
      <c r="A712" s="1"/>
      <c r="B712" s="1" t="s">
        <v>128</v>
      </c>
      <c r="C712" t="s">
        <v>758</v>
      </c>
    </row>
    <row r="713" spans="1:3" ht="28" x14ac:dyDescent="0.15">
      <c r="A713" s="1"/>
      <c r="B713" s="1" t="s">
        <v>129</v>
      </c>
      <c r="C713" t="s">
        <v>759</v>
      </c>
    </row>
    <row r="714" spans="1:3" ht="28" x14ac:dyDescent="0.15">
      <c r="A714" s="1"/>
      <c r="B714" s="1" t="s">
        <v>130</v>
      </c>
      <c r="C714" t="s">
        <v>760</v>
      </c>
    </row>
    <row r="715" spans="1:3" ht="28" x14ac:dyDescent="0.15">
      <c r="A715" s="1" t="s">
        <v>18</v>
      </c>
      <c r="B715" s="1" t="s">
        <v>131</v>
      </c>
      <c r="C715" t="s">
        <v>761</v>
      </c>
    </row>
    <row r="716" spans="1:3" ht="28" x14ac:dyDescent="0.15">
      <c r="A716" s="1"/>
      <c r="B716" s="1" t="s">
        <v>132</v>
      </c>
      <c r="C716" t="s">
        <v>446</v>
      </c>
    </row>
    <row r="717" spans="1:3" ht="28" x14ac:dyDescent="0.15">
      <c r="A717" s="1"/>
      <c r="B717" s="1" t="s">
        <v>118</v>
      </c>
      <c r="C717" t="s">
        <v>564</v>
      </c>
    </row>
    <row r="718" spans="1:3" ht="28" x14ac:dyDescent="0.15">
      <c r="A718" s="1"/>
      <c r="B718" s="1" t="s">
        <v>119</v>
      </c>
      <c r="C718" t="s">
        <v>762</v>
      </c>
    </row>
    <row r="719" spans="1:3" ht="28" x14ac:dyDescent="0.15">
      <c r="A719" s="1"/>
      <c r="B719" s="1" t="s">
        <v>120</v>
      </c>
      <c r="C719" t="s">
        <v>763</v>
      </c>
    </row>
    <row r="720" spans="1:3" ht="28" x14ac:dyDescent="0.15">
      <c r="A720" s="1"/>
      <c r="B720" s="1" t="s">
        <v>121</v>
      </c>
      <c r="C720" t="s">
        <v>764</v>
      </c>
    </row>
    <row r="721" spans="1:3" ht="28" x14ac:dyDescent="0.15">
      <c r="A721" s="1"/>
      <c r="B721" s="1" t="s">
        <v>122</v>
      </c>
      <c r="C721" t="s">
        <v>765</v>
      </c>
    </row>
    <row r="722" spans="1:3" ht="28" x14ac:dyDescent="0.15">
      <c r="A722" s="1"/>
      <c r="B722" s="1" t="s">
        <v>123</v>
      </c>
      <c r="C722" t="s">
        <v>766</v>
      </c>
    </row>
    <row r="723" spans="1:3" ht="28" x14ac:dyDescent="0.15">
      <c r="A723" s="1"/>
      <c r="B723" s="1" t="s">
        <v>124</v>
      </c>
      <c r="C723" t="s">
        <v>767</v>
      </c>
    </row>
    <row r="724" spans="1:3" ht="28" x14ac:dyDescent="0.15">
      <c r="A724" s="1"/>
      <c r="B724" s="1" t="s">
        <v>58</v>
      </c>
      <c r="C724" t="s">
        <v>768</v>
      </c>
    </row>
    <row r="725" spans="1:3" ht="28" x14ac:dyDescent="0.15">
      <c r="A725" s="1"/>
      <c r="B725" s="1" t="s">
        <v>59</v>
      </c>
      <c r="C725" t="s">
        <v>761</v>
      </c>
    </row>
    <row r="726" spans="1:3" ht="28" x14ac:dyDescent="0.15">
      <c r="A726" s="1"/>
      <c r="B726" s="1" t="s">
        <v>60</v>
      </c>
      <c r="C726" t="s">
        <v>769</v>
      </c>
    </row>
    <row r="727" spans="1:3" ht="28" x14ac:dyDescent="0.15">
      <c r="A727" s="1"/>
      <c r="B727" s="1" t="s">
        <v>125</v>
      </c>
      <c r="C727" t="s">
        <v>770</v>
      </c>
    </row>
    <row r="728" spans="1:3" ht="28" x14ac:dyDescent="0.15">
      <c r="A728" s="1"/>
      <c r="B728" s="1" t="s">
        <v>126</v>
      </c>
      <c r="C728" t="s">
        <v>92</v>
      </c>
    </row>
    <row r="729" spans="1:3" ht="28" x14ac:dyDescent="0.15">
      <c r="A729" s="1"/>
      <c r="B729" s="1" t="s">
        <v>127</v>
      </c>
      <c r="C729" t="s">
        <v>762</v>
      </c>
    </row>
    <row r="730" spans="1:3" ht="28" x14ac:dyDescent="0.15">
      <c r="A730" s="1"/>
      <c r="B730" s="1" t="s">
        <v>128</v>
      </c>
      <c r="C730" t="s">
        <v>771</v>
      </c>
    </row>
    <row r="731" spans="1:3" ht="28" x14ac:dyDescent="0.15">
      <c r="A731" s="1"/>
      <c r="B731" s="1" t="s">
        <v>129</v>
      </c>
      <c r="C731" t="s">
        <v>772</v>
      </c>
    </row>
    <row r="732" spans="1:3" ht="28" x14ac:dyDescent="0.15">
      <c r="A732" s="1"/>
      <c r="B732" s="1" t="s">
        <v>130</v>
      </c>
      <c r="C732" t="s">
        <v>773</v>
      </c>
    </row>
    <row r="733" spans="1:3" ht="28" x14ac:dyDescent="0.15">
      <c r="A733" s="1" t="s">
        <v>20</v>
      </c>
      <c r="B733" s="1" t="s">
        <v>131</v>
      </c>
      <c r="C733" t="s">
        <v>774</v>
      </c>
    </row>
    <row r="734" spans="1:3" ht="28" x14ac:dyDescent="0.15">
      <c r="A734" s="1"/>
      <c r="B734" s="1" t="s">
        <v>132</v>
      </c>
      <c r="C734" t="s">
        <v>775</v>
      </c>
    </row>
    <row r="735" spans="1:3" ht="28" x14ac:dyDescent="0.15">
      <c r="A735" s="1"/>
      <c r="B735" s="1" t="s">
        <v>118</v>
      </c>
      <c r="C735" t="s">
        <v>776</v>
      </c>
    </row>
    <row r="736" spans="1:3" ht="28" x14ac:dyDescent="0.15">
      <c r="A736" s="1"/>
      <c r="B736" s="1" t="s">
        <v>119</v>
      </c>
      <c r="C736" t="s">
        <v>777</v>
      </c>
    </row>
    <row r="737" spans="1:3" ht="28" x14ac:dyDescent="0.15">
      <c r="A737" s="1"/>
      <c r="B737" s="1" t="s">
        <v>120</v>
      </c>
      <c r="C737" t="s">
        <v>778</v>
      </c>
    </row>
    <row r="738" spans="1:3" ht="28" x14ac:dyDescent="0.15">
      <c r="A738" s="1"/>
      <c r="B738" s="1" t="s">
        <v>121</v>
      </c>
      <c r="C738" t="s">
        <v>321</v>
      </c>
    </row>
    <row r="739" spans="1:3" ht="28" x14ac:dyDescent="0.15">
      <c r="A739" s="1"/>
      <c r="B739" s="1" t="s">
        <v>122</v>
      </c>
      <c r="C739" t="s">
        <v>323</v>
      </c>
    </row>
    <row r="740" spans="1:3" ht="28" x14ac:dyDescent="0.15">
      <c r="A740" s="1"/>
      <c r="B740" s="1" t="s">
        <v>123</v>
      </c>
      <c r="C740" t="s">
        <v>779</v>
      </c>
    </row>
    <row r="741" spans="1:3" ht="28" x14ac:dyDescent="0.15">
      <c r="A741" s="1"/>
      <c r="B741" s="1" t="s">
        <v>124</v>
      </c>
      <c r="C741" t="s">
        <v>780</v>
      </c>
    </row>
    <row r="742" spans="1:3" ht="28" x14ac:dyDescent="0.15">
      <c r="A742" s="1"/>
      <c r="B742" s="1" t="s">
        <v>58</v>
      </c>
      <c r="C742" t="s">
        <v>781</v>
      </c>
    </row>
    <row r="743" spans="1:3" ht="28" x14ac:dyDescent="0.15">
      <c r="A743" s="1"/>
      <c r="B743" s="1" t="s">
        <v>59</v>
      </c>
      <c r="C743" t="s">
        <v>336</v>
      </c>
    </row>
    <row r="744" spans="1:3" ht="28" x14ac:dyDescent="0.15">
      <c r="A744" s="1"/>
      <c r="B744" s="1" t="s">
        <v>60</v>
      </c>
      <c r="C744" t="s">
        <v>782</v>
      </c>
    </row>
    <row r="745" spans="1:3" ht="28" x14ac:dyDescent="0.15">
      <c r="A745" s="1"/>
      <c r="B745" s="1" t="s">
        <v>125</v>
      </c>
      <c r="C745" t="s">
        <v>783</v>
      </c>
    </row>
    <row r="746" spans="1:3" ht="28" x14ac:dyDescent="0.15">
      <c r="A746" s="1"/>
      <c r="B746" s="1" t="s">
        <v>126</v>
      </c>
      <c r="C746" t="s">
        <v>784</v>
      </c>
    </row>
    <row r="747" spans="1:3" ht="28" x14ac:dyDescent="0.15">
      <c r="A747" s="1"/>
      <c r="B747" s="1" t="s">
        <v>127</v>
      </c>
      <c r="C747" t="s">
        <v>785</v>
      </c>
    </row>
    <row r="748" spans="1:3" ht="28" x14ac:dyDescent="0.15">
      <c r="A748" s="1"/>
      <c r="B748" s="1" t="s">
        <v>128</v>
      </c>
      <c r="C748" t="s">
        <v>786</v>
      </c>
    </row>
    <row r="749" spans="1:3" ht="28" x14ac:dyDescent="0.15">
      <c r="A749" s="1"/>
      <c r="B749" s="1" t="s">
        <v>129</v>
      </c>
      <c r="C749" t="s">
        <v>787</v>
      </c>
    </row>
    <row r="750" spans="1:3" ht="28" x14ac:dyDescent="0.15">
      <c r="A750" s="1"/>
      <c r="B750" s="1" t="s">
        <v>130</v>
      </c>
      <c r="C750" t="s">
        <v>347</v>
      </c>
    </row>
    <row r="751" spans="1:3" ht="28" x14ac:dyDescent="0.15">
      <c r="A751" s="1" t="s">
        <v>32</v>
      </c>
      <c r="B751" s="1" t="s">
        <v>131</v>
      </c>
      <c r="C751" t="s">
        <v>788</v>
      </c>
    </row>
    <row r="752" spans="1:3" ht="28" x14ac:dyDescent="0.15">
      <c r="A752" s="1"/>
      <c r="B752" s="1" t="s">
        <v>132</v>
      </c>
      <c r="C752" t="s">
        <v>789</v>
      </c>
    </row>
    <row r="753" spans="1:3" ht="28" x14ac:dyDescent="0.15">
      <c r="A753" s="1"/>
      <c r="B753" s="1" t="s">
        <v>118</v>
      </c>
      <c r="C753" t="s">
        <v>790</v>
      </c>
    </row>
    <row r="754" spans="1:3" ht="28" x14ac:dyDescent="0.15">
      <c r="A754" s="1"/>
      <c r="B754" s="1" t="s">
        <v>119</v>
      </c>
      <c r="C754" t="s">
        <v>791</v>
      </c>
    </row>
    <row r="755" spans="1:3" ht="28" x14ac:dyDescent="0.15">
      <c r="A755" s="1"/>
      <c r="B755" s="1" t="s">
        <v>120</v>
      </c>
      <c r="C755" t="s">
        <v>792</v>
      </c>
    </row>
    <row r="756" spans="1:3" ht="28" x14ac:dyDescent="0.15">
      <c r="A756" s="1"/>
      <c r="B756" s="1" t="s">
        <v>121</v>
      </c>
      <c r="C756" t="s">
        <v>793</v>
      </c>
    </row>
    <row r="757" spans="1:3" ht="28" x14ac:dyDescent="0.15">
      <c r="A757" s="1"/>
      <c r="B757" s="1" t="s">
        <v>122</v>
      </c>
      <c r="C757" t="s">
        <v>794</v>
      </c>
    </row>
    <row r="758" spans="1:3" ht="28" x14ac:dyDescent="0.15">
      <c r="A758" s="1"/>
      <c r="B758" s="1" t="s">
        <v>123</v>
      </c>
      <c r="C758" t="s">
        <v>795</v>
      </c>
    </row>
    <row r="759" spans="1:3" ht="28" x14ac:dyDescent="0.15">
      <c r="A759" s="1"/>
      <c r="B759" s="1" t="s">
        <v>124</v>
      </c>
      <c r="C759" t="s">
        <v>194</v>
      </c>
    </row>
    <row r="760" spans="1:3" ht="28" x14ac:dyDescent="0.15">
      <c r="A760" s="1"/>
      <c r="B760" s="1" t="s">
        <v>58</v>
      </c>
      <c r="C760" t="s">
        <v>796</v>
      </c>
    </row>
    <row r="761" spans="1:3" ht="28" x14ac:dyDescent="0.15">
      <c r="A761" s="1"/>
      <c r="B761" s="1" t="s">
        <v>59</v>
      </c>
      <c r="C761" t="s">
        <v>215</v>
      </c>
    </row>
    <row r="762" spans="1:3" ht="28" x14ac:dyDescent="0.15">
      <c r="A762" s="1"/>
      <c r="B762" s="1" t="s">
        <v>60</v>
      </c>
      <c r="C762" t="s">
        <v>797</v>
      </c>
    </row>
    <row r="763" spans="1:3" ht="28" x14ac:dyDescent="0.15">
      <c r="A763" s="1"/>
      <c r="B763" s="1" t="s">
        <v>125</v>
      </c>
      <c r="C763" t="s">
        <v>798</v>
      </c>
    </row>
    <row r="764" spans="1:3" ht="28" x14ac:dyDescent="0.15">
      <c r="A764" s="1"/>
      <c r="B764" s="1" t="s">
        <v>126</v>
      </c>
      <c r="C764" t="s">
        <v>372</v>
      </c>
    </row>
    <row r="765" spans="1:3" ht="28" x14ac:dyDescent="0.15">
      <c r="A765" s="1"/>
      <c r="B765" s="1" t="s">
        <v>127</v>
      </c>
      <c r="C765" t="s">
        <v>799</v>
      </c>
    </row>
    <row r="766" spans="1:3" ht="28" x14ac:dyDescent="0.15">
      <c r="A766" s="1"/>
      <c r="B766" s="1" t="s">
        <v>128</v>
      </c>
      <c r="C766" t="s">
        <v>800</v>
      </c>
    </row>
    <row r="767" spans="1:3" ht="28" x14ac:dyDescent="0.15">
      <c r="A767" s="1"/>
      <c r="B767" s="1" t="s">
        <v>129</v>
      </c>
      <c r="C767" t="s">
        <v>113</v>
      </c>
    </row>
    <row r="768" spans="1:3" ht="28" x14ac:dyDescent="0.15">
      <c r="A768" s="1"/>
      <c r="B768" s="1" t="s">
        <v>130</v>
      </c>
      <c r="C768" t="s">
        <v>801</v>
      </c>
    </row>
    <row r="769" spans="1:3" ht="28" x14ac:dyDescent="0.15">
      <c r="A769" s="1" t="s">
        <v>4</v>
      </c>
      <c r="B769" s="1" t="s">
        <v>131</v>
      </c>
      <c r="C769" t="s">
        <v>802</v>
      </c>
    </row>
    <row r="770" spans="1:3" ht="28" x14ac:dyDescent="0.15">
      <c r="A770" s="1"/>
      <c r="B770" s="1" t="s">
        <v>132</v>
      </c>
      <c r="C770" t="s">
        <v>294</v>
      </c>
    </row>
    <row r="771" spans="1:3" ht="28" x14ac:dyDescent="0.15">
      <c r="A771" s="1"/>
      <c r="B771" s="1" t="s">
        <v>118</v>
      </c>
      <c r="C771" t="s">
        <v>803</v>
      </c>
    </row>
    <row r="772" spans="1:3" ht="28" x14ac:dyDescent="0.15">
      <c r="A772" s="1"/>
      <c r="B772" s="1" t="s">
        <v>119</v>
      </c>
      <c r="C772" t="s">
        <v>804</v>
      </c>
    </row>
    <row r="773" spans="1:3" ht="28" x14ac:dyDescent="0.15">
      <c r="A773" s="1"/>
      <c r="B773" s="1" t="s">
        <v>120</v>
      </c>
      <c r="C773" t="s">
        <v>805</v>
      </c>
    </row>
    <row r="774" spans="1:3" ht="28" x14ac:dyDescent="0.15">
      <c r="A774" s="1"/>
      <c r="B774" s="1" t="s">
        <v>121</v>
      </c>
      <c r="C774" t="s">
        <v>806</v>
      </c>
    </row>
    <row r="775" spans="1:3" ht="28" x14ac:dyDescent="0.15">
      <c r="A775" s="1"/>
      <c r="B775" s="1" t="s">
        <v>122</v>
      </c>
      <c r="C775" t="s">
        <v>807</v>
      </c>
    </row>
    <row r="776" spans="1:3" ht="28" x14ac:dyDescent="0.15">
      <c r="A776" s="1"/>
      <c r="B776" s="1" t="s">
        <v>123</v>
      </c>
      <c r="C776" t="s">
        <v>808</v>
      </c>
    </row>
    <row r="777" spans="1:3" ht="28" x14ac:dyDescent="0.15">
      <c r="A777" s="1"/>
      <c r="B777" s="1" t="s">
        <v>124</v>
      </c>
      <c r="C777" t="s">
        <v>63</v>
      </c>
    </row>
    <row r="778" spans="1:3" ht="28" x14ac:dyDescent="0.15">
      <c r="A778" s="1"/>
      <c r="B778" s="1" t="s">
        <v>58</v>
      </c>
      <c r="C778" t="s">
        <v>809</v>
      </c>
    </row>
    <row r="779" spans="1:3" ht="28" x14ac:dyDescent="0.15">
      <c r="A779" s="1"/>
      <c r="B779" s="1" t="s">
        <v>59</v>
      </c>
      <c r="C779" t="s">
        <v>810</v>
      </c>
    </row>
    <row r="780" spans="1:3" ht="28" x14ac:dyDescent="0.15">
      <c r="A780" s="1"/>
      <c r="B780" s="1" t="s">
        <v>60</v>
      </c>
      <c r="C780" t="s">
        <v>806</v>
      </c>
    </row>
    <row r="781" spans="1:3" ht="28" x14ac:dyDescent="0.15">
      <c r="A781" s="1"/>
      <c r="B781" s="1" t="s">
        <v>125</v>
      </c>
      <c r="C781" t="s">
        <v>811</v>
      </c>
    </row>
    <row r="782" spans="1:3" ht="28" x14ac:dyDescent="0.15">
      <c r="A782" s="1"/>
      <c r="B782" s="1" t="s">
        <v>126</v>
      </c>
      <c r="C782" t="s">
        <v>812</v>
      </c>
    </row>
    <row r="783" spans="1:3" ht="28" x14ac:dyDescent="0.15">
      <c r="A783" s="1"/>
      <c r="B783" s="1" t="s">
        <v>127</v>
      </c>
      <c r="C783" t="s">
        <v>813</v>
      </c>
    </row>
    <row r="784" spans="1:3" ht="28" x14ac:dyDescent="0.15">
      <c r="A784" s="1"/>
      <c r="B784" s="1" t="s">
        <v>128</v>
      </c>
      <c r="C784" t="s">
        <v>67</v>
      </c>
    </row>
    <row r="785" spans="1:3" ht="28" x14ac:dyDescent="0.15">
      <c r="A785" s="1"/>
      <c r="B785" s="1" t="s">
        <v>129</v>
      </c>
      <c r="C785" t="s">
        <v>814</v>
      </c>
    </row>
    <row r="786" spans="1:3" ht="28" x14ac:dyDescent="0.15">
      <c r="A786" s="1"/>
      <c r="B786" s="1" t="s">
        <v>130</v>
      </c>
      <c r="C786" t="s">
        <v>815</v>
      </c>
    </row>
    <row r="787" spans="1:3" ht="28" x14ac:dyDescent="0.15">
      <c r="A787" s="1" t="s">
        <v>19</v>
      </c>
      <c r="B787" s="1" t="s">
        <v>131</v>
      </c>
      <c r="C787" t="s">
        <v>816</v>
      </c>
    </row>
    <row r="788" spans="1:3" ht="28" x14ac:dyDescent="0.15">
      <c r="A788" s="1"/>
      <c r="B788" s="1" t="s">
        <v>132</v>
      </c>
      <c r="C788" t="s">
        <v>817</v>
      </c>
    </row>
    <row r="789" spans="1:3" ht="28" x14ac:dyDescent="0.15">
      <c r="A789" s="1"/>
      <c r="B789" s="1" t="s">
        <v>118</v>
      </c>
      <c r="C789" t="s">
        <v>818</v>
      </c>
    </row>
    <row r="790" spans="1:3" ht="28" x14ac:dyDescent="0.15">
      <c r="A790" s="1"/>
      <c r="B790" s="1" t="s">
        <v>119</v>
      </c>
      <c r="C790" t="s">
        <v>796</v>
      </c>
    </row>
    <row r="791" spans="1:3" ht="28" x14ac:dyDescent="0.15">
      <c r="A791" s="1"/>
      <c r="B791" s="1" t="s">
        <v>120</v>
      </c>
      <c r="C791" t="s">
        <v>819</v>
      </c>
    </row>
    <row r="792" spans="1:3" ht="28" x14ac:dyDescent="0.15">
      <c r="A792" s="1"/>
      <c r="B792" s="1" t="s">
        <v>121</v>
      </c>
      <c r="C792" t="s">
        <v>820</v>
      </c>
    </row>
    <row r="793" spans="1:3" ht="28" x14ac:dyDescent="0.15">
      <c r="A793" s="1"/>
      <c r="B793" s="1" t="s">
        <v>122</v>
      </c>
      <c r="C793" t="s">
        <v>305</v>
      </c>
    </row>
    <row r="794" spans="1:3" ht="28" x14ac:dyDescent="0.15">
      <c r="A794" s="1"/>
      <c r="B794" s="1" t="s">
        <v>123</v>
      </c>
      <c r="C794" t="s">
        <v>764</v>
      </c>
    </row>
    <row r="795" spans="1:3" ht="28" x14ac:dyDescent="0.15">
      <c r="A795" s="1"/>
      <c r="B795" s="1" t="s">
        <v>124</v>
      </c>
      <c r="C795" t="s">
        <v>821</v>
      </c>
    </row>
    <row r="796" spans="1:3" ht="28" x14ac:dyDescent="0.15">
      <c r="A796" s="1"/>
      <c r="B796" s="1" t="s">
        <v>58</v>
      </c>
      <c r="C796" t="s">
        <v>446</v>
      </c>
    </row>
    <row r="797" spans="1:3" ht="28" x14ac:dyDescent="0.15">
      <c r="A797" s="1"/>
      <c r="B797" s="1" t="s">
        <v>59</v>
      </c>
      <c r="C797" t="s">
        <v>192</v>
      </c>
    </row>
    <row r="798" spans="1:3" ht="28" x14ac:dyDescent="0.15">
      <c r="A798" s="1"/>
      <c r="B798" s="1" t="s">
        <v>60</v>
      </c>
      <c r="C798" t="s">
        <v>822</v>
      </c>
    </row>
    <row r="799" spans="1:3" ht="28" x14ac:dyDescent="0.15">
      <c r="A799" s="1"/>
      <c r="B799" s="1" t="s">
        <v>125</v>
      </c>
      <c r="C799" t="s">
        <v>823</v>
      </c>
    </row>
    <row r="800" spans="1:3" ht="28" x14ac:dyDescent="0.15">
      <c r="A800" s="1"/>
      <c r="B800" s="1" t="s">
        <v>126</v>
      </c>
      <c r="C800" t="s">
        <v>824</v>
      </c>
    </row>
    <row r="801" spans="1:3" ht="28" x14ac:dyDescent="0.15">
      <c r="A801" s="1"/>
      <c r="B801" s="1" t="s">
        <v>127</v>
      </c>
      <c r="C801" t="s">
        <v>825</v>
      </c>
    </row>
    <row r="802" spans="1:3" ht="28" x14ac:dyDescent="0.15">
      <c r="A802" s="1"/>
      <c r="B802" s="1" t="s">
        <v>128</v>
      </c>
      <c r="C802" t="s">
        <v>90</v>
      </c>
    </row>
    <row r="803" spans="1:3" ht="28" x14ac:dyDescent="0.15">
      <c r="A803" s="1"/>
      <c r="B803" s="1" t="s">
        <v>129</v>
      </c>
      <c r="C803" t="s">
        <v>81</v>
      </c>
    </row>
    <row r="804" spans="1:3" ht="28" x14ac:dyDescent="0.15">
      <c r="A804" s="1"/>
      <c r="B804" s="1" t="s">
        <v>130</v>
      </c>
      <c r="C804" t="s">
        <v>559</v>
      </c>
    </row>
    <row r="805" spans="1:3" ht="28" x14ac:dyDescent="0.15">
      <c r="A805" s="1" t="s">
        <v>29</v>
      </c>
      <c r="B805" s="1" t="s">
        <v>131</v>
      </c>
      <c r="C805" t="s">
        <v>826</v>
      </c>
    </row>
    <row r="806" spans="1:3" ht="28" x14ac:dyDescent="0.15">
      <c r="A806" s="1"/>
      <c r="B806" s="1" t="s">
        <v>132</v>
      </c>
      <c r="C806" t="s">
        <v>827</v>
      </c>
    </row>
    <row r="807" spans="1:3" ht="28" x14ac:dyDescent="0.15">
      <c r="A807" s="1"/>
      <c r="B807" s="1" t="s">
        <v>118</v>
      </c>
      <c r="C807" t="s">
        <v>718</v>
      </c>
    </row>
    <row r="808" spans="1:3" ht="28" x14ac:dyDescent="0.15">
      <c r="A808" s="1"/>
      <c r="B808" s="1" t="s">
        <v>119</v>
      </c>
      <c r="C808" t="s">
        <v>828</v>
      </c>
    </row>
    <row r="809" spans="1:3" ht="28" x14ac:dyDescent="0.15">
      <c r="A809" s="1"/>
      <c r="B809" s="1" t="s">
        <v>120</v>
      </c>
      <c r="C809" t="s">
        <v>105</v>
      </c>
    </row>
    <row r="810" spans="1:3" ht="28" x14ac:dyDescent="0.15">
      <c r="A810" s="1"/>
      <c r="B810" s="1" t="s">
        <v>121</v>
      </c>
      <c r="C810" t="s">
        <v>829</v>
      </c>
    </row>
    <row r="811" spans="1:3" ht="28" x14ac:dyDescent="0.15">
      <c r="A811" s="1"/>
      <c r="B811" s="1" t="s">
        <v>122</v>
      </c>
      <c r="C811" t="s">
        <v>830</v>
      </c>
    </row>
    <row r="812" spans="1:3" ht="28" x14ac:dyDescent="0.15">
      <c r="A812" s="1"/>
      <c r="B812" s="1" t="s">
        <v>123</v>
      </c>
      <c r="C812" t="s">
        <v>831</v>
      </c>
    </row>
    <row r="813" spans="1:3" ht="28" x14ac:dyDescent="0.15">
      <c r="A813" s="1"/>
      <c r="B813" s="1" t="s">
        <v>124</v>
      </c>
      <c r="C813" t="s">
        <v>103</v>
      </c>
    </row>
    <row r="814" spans="1:3" ht="28" x14ac:dyDescent="0.15">
      <c r="A814" s="1"/>
      <c r="B814" s="1" t="s">
        <v>58</v>
      </c>
      <c r="C814" t="s">
        <v>103</v>
      </c>
    </row>
    <row r="815" spans="1:3" ht="28" x14ac:dyDescent="0.15">
      <c r="A815" s="1"/>
      <c r="B815" s="1" t="s">
        <v>59</v>
      </c>
      <c r="C815" t="s">
        <v>556</v>
      </c>
    </row>
    <row r="816" spans="1:3" ht="28" x14ac:dyDescent="0.15">
      <c r="A816" s="1"/>
      <c r="B816" s="1" t="s">
        <v>60</v>
      </c>
      <c r="C816" t="s">
        <v>832</v>
      </c>
    </row>
    <row r="817" spans="1:3" ht="28" x14ac:dyDescent="0.15">
      <c r="A817" s="1"/>
      <c r="B817" s="1" t="s">
        <v>125</v>
      </c>
      <c r="C817" t="s">
        <v>204</v>
      </c>
    </row>
    <row r="818" spans="1:3" ht="28" x14ac:dyDescent="0.15">
      <c r="A818" s="1"/>
      <c r="B818" s="1" t="s">
        <v>126</v>
      </c>
      <c r="C818" t="s">
        <v>833</v>
      </c>
    </row>
    <row r="819" spans="1:3" ht="28" x14ac:dyDescent="0.15">
      <c r="A819" s="1"/>
      <c r="B819" s="1" t="s">
        <v>127</v>
      </c>
      <c r="C819" t="s">
        <v>97</v>
      </c>
    </row>
    <row r="820" spans="1:3" ht="28" x14ac:dyDescent="0.15">
      <c r="A820" s="1"/>
      <c r="B820" s="1" t="s">
        <v>128</v>
      </c>
      <c r="C820" t="s">
        <v>834</v>
      </c>
    </row>
    <row r="821" spans="1:3" ht="28" x14ac:dyDescent="0.15">
      <c r="A821" s="1"/>
      <c r="B821" s="1" t="s">
        <v>129</v>
      </c>
      <c r="C821" t="s">
        <v>276</v>
      </c>
    </row>
    <row r="822" spans="1:3" ht="28" x14ac:dyDescent="0.15">
      <c r="A822" s="1"/>
      <c r="B822" s="1" t="s">
        <v>130</v>
      </c>
      <c r="C822" t="s">
        <v>835</v>
      </c>
    </row>
    <row r="823" spans="1:3" ht="28" x14ac:dyDescent="0.15">
      <c r="A823" s="1" t="s">
        <v>39</v>
      </c>
      <c r="B823" s="1" t="s">
        <v>131</v>
      </c>
      <c r="C823" t="s">
        <v>836</v>
      </c>
    </row>
    <row r="824" spans="1:3" ht="28" x14ac:dyDescent="0.15">
      <c r="A824" s="1"/>
      <c r="B824" s="1" t="s">
        <v>132</v>
      </c>
      <c r="C824" t="s">
        <v>837</v>
      </c>
    </row>
    <row r="825" spans="1:3" ht="28" x14ac:dyDescent="0.15">
      <c r="A825" s="1"/>
      <c r="B825" s="1" t="s">
        <v>118</v>
      </c>
      <c r="C825" t="s">
        <v>838</v>
      </c>
    </row>
    <row r="826" spans="1:3" ht="28" x14ac:dyDescent="0.15">
      <c r="A826" s="1"/>
      <c r="B826" s="1" t="s">
        <v>119</v>
      </c>
      <c r="C826" t="s">
        <v>839</v>
      </c>
    </row>
    <row r="827" spans="1:3" ht="28" x14ac:dyDescent="0.15">
      <c r="A827" s="1"/>
      <c r="B827" s="1" t="s">
        <v>120</v>
      </c>
      <c r="C827" t="s">
        <v>840</v>
      </c>
    </row>
    <row r="828" spans="1:3" ht="28" x14ac:dyDescent="0.15">
      <c r="A828" s="1"/>
      <c r="B828" s="1" t="s">
        <v>121</v>
      </c>
      <c r="C828" t="s">
        <v>841</v>
      </c>
    </row>
    <row r="829" spans="1:3" ht="28" x14ac:dyDescent="0.15">
      <c r="A829" s="1"/>
      <c r="B829" s="1" t="s">
        <v>122</v>
      </c>
      <c r="C829" t="s">
        <v>500</v>
      </c>
    </row>
    <row r="830" spans="1:3" ht="28" x14ac:dyDescent="0.15">
      <c r="A830" s="1"/>
      <c r="B830" s="1" t="s">
        <v>123</v>
      </c>
      <c r="C830" t="s">
        <v>842</v>
      </c>
    </row>
    <row r="831" spans="1:3" ht="28" x14ac:dyDescent="0.15">
      <c r="A831" s="1"/>
      <c r="B831" s="1" t="s">
        <v>124</v>
      </c>
      <c r="C831" t="s">
        <v>274</v>
      </c>
    </row>
    <row r="832" spans="1:3" ht="28" x14ac:dyDescent="0.15">
      <c r="A832" s="1"/>
      <c r="B832" s="1" t="s">
        <v>58</v>
      </c>
      <c r="C832" t="s">
        <v>207</v>
      </c>
    </row>
    <row r="833" spans="1:3" ht="28" x14ac:dyDescent="0.15">
      <c r="A833" s="1"/>
      <c r="B833" s="1" t="s">
        <v>59</v>
      </c>
      <c r="C833" t="s">
        <v>843</v>
      </c>
    </row>
    <row r="834" spans="1:3" ht="28" x14ac:dyDescent="0.15">
      <c r="A834" s="1"/>
      <c r="B834" s="1" t="s">
        <v>60</v>
      </c>
      <c r="C834" t="s">
        <v>844</v>
      </c>
    </row>
    <row r="835" spans="1:3" ht="28" x14ac:dyDescent="0.15">
      <c r="A835" s="1"/>
      <c r="B835" s="1" t="s">
        <v>125</v>
      </c>
      <c r="C835" t="s">
        <v>845</v>
      </c>
    </row>
    <row r="836" spans="1:3" ht="28" x14ac:dyDescent="0.15">
      <c r="A836" s="1"/>
      <c r="B836" s="1" t="s">
        <v>126</v>
      </c>
      <c r="C836" t="s">
        <v>846</v>
      </c>
    </row>
    <row r="837" spans="1:3" ht="28" x14ac:dyDescent="0.15">
      <c r="A837" s="1"/>
      <c r="B837" s="1" t="s">
        <v>127</v>
      </c>
      <c r="C837" t="s">
        <v>847</v>
      </c>
    </row>
    <row r="838" spans="1:3" ht="28" x14ac:dyDescent="0.15">
      <c r="A838" s="1"/>
      <c r="B838" s="1" t="s">
        <v>128</v>
      </c>
      <c r="C838" t="s">
        <v>848</v>
      </c>
    </row>
    <row r="839" spans="1:3" ht="28" x14ac:dyDescent="0.15">
      <c r="A839" s="1"/>
      <c r="B839" s="1" t="s">
        <v>129</v>
      </c>
      <c r="C839" t="s">
        <v>849</v>
      </c>
    </row>
    <row r="840" spans="1:3" ht="28" x14ac:dyDescent="0.15">
      <c r="A840" s="1"/>
      <c r="B840" s="1" t="s">
        <v>130</v>
      </c>
      <c r="C840" t="s">
        <v>850</v>
      </c>
    </row>
    <row r="841" spans="1:3" ht="28" x14ac:dyDescent="0.15">
      <c r="A841" s="1" t="s">
        <v>47</v>
      </c>
      <c r="B841" s="1" t="s">
        <v>131</v>
      </c>
      <c r="C841" t="s">
        <v>587</v>
      </c>
    </row>
    <row r="842" spans="1:3" ht="28" x14ac:dyDescent="0.15">
      <c r="A842" s="1"/>
      <c r="B842" s="1" t="s">
        <v>132</v>
      </c>
      <c r="C842" t="s">
        <v>851</v>
      </c>
    </row>
    <row r="843" spans="1:3" ht="28" x14ac:dyDescent="0.15">
      <c r="A843" s="1"/>
      <c r="B843" s="1" t="s">
        <v>118</v>
      </c>
      <c r="C843" t="s">
        <v>852</v>
      </c>
    </row>
    <row r="844" spans="1:3" ht="28" x14ac:dyDescent="0.15">
      <c r="A844" s="1"/>
      <c r="B844" s="1" t="s">
        <v>119</v>
      </c>
      <c r="C844" t="s">
        <v>853</v>
      </c>
    </row>
    <row r="845" spans="1:3" ht="28" x14ac:dyDescent="0.15">
      <c r="A845" s="1"/>
      <c r="B845" s="1" t="s">
        <v>120</v>
      </c>
      <c r="C845" t="s">
        <v>854</v>
      </c>
    </row>
    <row r="846" spans="1:3" ht="28" x14ac:dyDescent="0.15">
      <c r="A846" s="1"/>
      <c r="B846" s="1" t="s">
        <v>121</v>
      </c>
      <c r="C846" t="s">
        <v>855</v>
      </c>
    </row>
    <row r="847" spans="1:3" ht="28" x14ac:dyDescent="0.15">
      <c r="A847" s="1"/>
      <c r="B847" s="1" t="s">
        <v>122</v>
      </c>
      <c r="C847" t="s">
        <v>856</v>
      </c>
    </row>
    <row r="848" spans="1:3" ht="28" x14ac:dyDescent="0.15">
      <c r="A848" s="1"/>
      <c r="B848" s="1" t="s">
        <v>123</v>
      </c>
      <c r="C848" t="s">
        <v>857</v>
      </c>
    </row>
    <row r="849" spans="1:3" ht="28" x14ac:dyDescent="0.15">
      <c r="A849" s="1"/>
      <c r="B849" s="1" t="s">
        <v>124</v>
      </c>
      <c r="C849" t="s">
        <v>858</v>
      </c>
    </row>
    <row r="850" spans="1:3" ht="28" x14ac:dyDescent="0.15">
      <c r="A850" s="1"/>
      <c r="B850" s="1" t="s">
        <v>58</v>
      </c>
      <c r="C850" t="s">
        <v>859</v>
      </c>
    </row>
    <row r="851" spans="1:3" ht="28" x14ac:dyDescent="0.15">
      <c r="A851" s="1"/>
      <c r="B851" s="1" t="s">
        <v>59</v>
      </c>
      <c r="C851" t="s">
        <v>693</v>
      </c>
    </row>
    <row r="852" spans="1:3" ht="28" x14ac:dyDescent="0.15">
      <c r="A852" s="1"/>
      <c r="B852" s="1" t="s">
        <v>60</v>
      </c>
      <c r="C852" t="s">
        <v>239</v>
      </c>
    </row>
    <row r="853" spans="1:3" ht="28" x14ac:dyDescent="0.15">
      <c r="A853" s="1"/>
      <c r="B853" s="1" t="s">
        <v>125</v>
      </c>
      <c r="C853" t="s">
        <v>212</v>
      </c>
    </row>
    <row r="854" spans="1:3" ht="28" x14ac:dyDescent="0.15">
      <c r="A854" s="1"/>
      <c r="B854" s="1" t="s">
        <v>126</v>
      </c>
      <c r="C854" t="s">
        <v>860</v>
      </c>
    </row>
    <row r="855" spans="1:3" ht="28" x14ac:dyDescent="0.15">
      <c r="A855" s="1"/>
      <c r="B855" s="1" t="s">
        <v>127</v>
      </c>
      <c r="C855" t="s">
        <v>861</v>
      </c>
    </row>
    <row r="856" spans="1:3" ht="28" x14ac:dyDescent="0.15">
      <c r="A856" s="1"/>
      <c r="B856" s="1" t="s">
        <v>128</v>
      </c>
      <c r="C856" t="s">
        <v>862</v>
      </c>
    </row>
    <row r="857" spans="1:3" ht="28" x14ac:dyDescent="0.15">
      <c r="A857" s="1"/>
      <c r="B857" s="1" t="s">
        <v>129</v>
      </c>
      <c r="C857" t="s">
        <v>863</v>
      </c>
    </row>
    <row r="858" spans="1:3" ht="28" x14ac:dyDescent="0.15">
      <c r="A858" s="1"/>
      <c r="B858" s="1" t="s">
        <v>130</v>
      </c>
      <c r="C858" t="s">
        <v>864</v>
      </c>
    </row>
    <row r="859" spans="1:3" ht="28" x14ac:dyDescent="0.15">
      <c r="A859" s="1" t="s">
        <v>1</v>
      </c>
      <c r="B859" s="1" t="s">
        <v>131</v>
      </c>
      <c r="C859" t="s">
        <v>865</v>
      </c>
    </row>
    <row r="860" spans="1:3" ht="28" x14ac:dyDescent="0.15">
      <c r="A860" s="1"/>
      <c r="B860" s="1" t="s">
        <v>132</v>
      </c>
      <c r="C860" t="s">
        <v>866</v>
      </c>
    </row>
    <row r="861" spans="1:3" ht="28" x14ac:dyDescent="0.15">
      <c r="A861" s="1"/>
      <c r="B861" s="1" t="s">
        <v>118</v>
      </c>
      <c r="C861" t="s">
        <v>867</v>
      </c>
    </row>
    <row r="862" spans="1:3" ht="28" x14ac:dyDescent="0.15">
      <c r="A862" s="1"/>
      <c r="B862" s="1" t="s">
        <v>119</v>
      </c>
      <c r="C862" t="s">
        <v>867</v>
      </c>
    </row>
    <row r="863" spans="1:3" ht="28" x14ac:dyDescent="0.15">
      <c r="A863" s="1"/>
      <c r="B863" s="1" t="s">
        <v>120</v>
      </c>
      <c r="C863" t="s">
        <v>868</v>
      </c>
    </row>
    <row r="864" spans="1:3" ht="28" x14ac:dyDescent="0.15">
      <c r="A864" s="1"/>
      <c r="B864" s="1" t="s">
        <v>121</v>
      </c>
      <c r="C864" t="s">
        <v>869</v>
      </c>
    </row>
    <row r="865" spans="1:3" ht="28" x14ac:dyDescent="0.15">
      <c r="A865" s="1"/>
      <c r="B865" s="1" t="s">
        <v>122</v>
      </c>
      <c r="C865" t="s">
        <v>870</v>
      </c>
    </row>
    <row r="866" spans="1:3" ht="28" x14ac:dyDescent="0.15">
      <c r="A866" s="1"/>
      <c r="B866" s="1" t="s">
        <v>123</v>
      </c>
      <c r="C866" t="s">
        <v>871</v>
      </c>
    </row>
    <row r="867" spans="1:3" ht="28" x14ac:dyDescent="0.15">
      <c r="A867" s="1"/>
      <c r="B867" s="1" t="s">
        <v>124</v>
      </c>
      <c r="C867" t="s">
        <v>869</v>
      </c>
    </row>
    <row r="868" spans="1:3" ht="28" x14ac:dyDescent="0.15">
      <c r="A868" s="1"/>
      <c r="B868" s="1" t="s">
        <v>58</v>
      </c>
      <c r="C868" t="s">
        <v>872</v>
      </c>
    </row>
    <row r="869" spans="1:3" ht="28" x14ac:dyDescent="0.15">
      <c r="A869" s="1"/>
      <c r="B869" s="1" t="s">
        <v>59</v>
      </c>
      <c r="C869" t="s">
        <v>873</v>
      </c>
    </row>
    <row r="870" spans="1:3" ht="28" x14ac:dyDescent="0.15">
      <c r="A870" s="1"/>
      <c r="B870" s="1" t="s">
        <v>60</v>
      </c>
      <c r="C870" t="s">
        <v>869</v>
      </c>
    </row>
    <row r="871" spans="1:3" ht="28" x14ac:dyDescent="0.15">
      <c r="A871" s="1"/>
      <c r="B871" s="1" t="s">
        <v>125</v>
      </c>
      <c r="C871" t="s">
        <v>874</v>
      </c>
    </row>
    <row r="872" spans="1:3" ht="28" x14ac:dyDescent="0.15">
      <c r="A872" s="1"/>
      <c r="B872" s="1" t="s">
        <v>126</v>
      </c>
      <c r="C872" t="s">
        <v>875</v>
      </c>
    </row>
    <row r="873" spans="1:3" ht="28" x14ac:dyDescent="0.15">
      <c r="A873" s="1"/>
      <c r="B873" s="1" t="s">
        <v>127</v>
      </c>
      <c r="C873" t="s">
        <v>876</v>
      </c>
    </row>
    <row r="874" spans="1:3" ht="28" x14ac:dyDescent="0.15">
      <c r="A874" s="1"/>
      <c r="B874" s="1" t="s">
        <v>128</v>
      </c>
      <c r="C874" t="s">
        <v>877</v>
      </c>
    </row>
    <row r="875" spans="1:3" ht="28" x14ac:dyDescent="0.15">
      <c r="A875" s="1"/>
      <c r="B875" s="1" t="s">
        <v>129</v>
      </c>
      <c r="C875" t="s">
        <v>878</v>
      </c>
    </row>
    <row r="876" spans="1:3" ht="28" x14ac:dyDescent="0.15">
      <c r="A876" s="1"/>
      <c r="B876" s="1" t="s">
        <v>130</v>
      </c>
      <c r="C876" t="s">
        <v>879</v>
      </c>
    </row>
    <row r="877" spans="1:3" ht="28" x14ac:dyDescent="0.15">
      <c r="A877" s="1" t="s">
        <v>5</v>
      </c>
      <c r="B877" s="1" t="s">
        <v>131</v>
      </c>
      <c r="C877" t="s">
        <v>293</v>
      </c>
    </row>
    <row r="878" spans="1:3" ht="28" x14ac:dyDescent="0.15">
      <c r="A878" s="1"/>
      <c r="B878" s="1" t="s">
        <v>132</v>
      </c>
      <c r="C878" t="s">
        <v>66</v>
      </c>
    </row>
    <row r="879" spans="1:3" ht="28" x14ac:dyDescent="0.15">
      <c r="A879" s="1"/>
      <c r="B879" s="1" t="s">
        <v>118</v>
      </c>
      <c r="C879" t="s">
        <v>880</v>
      </c>
    </row>
    <row r="880" spans="1:3" ht="28" x14ac:dyDescent="0.15">
      <c r="A880" s="1"/>
      <c r="B880" s="1" t="s">
        <v>119</v>
      </c>
      <c r="C880" t="s">
        <v>290</v>
      </c>
    </row>
    <row r="881" spans="1:3" ht="28" x14ac:dyDescent="0.15">
      <c r="A881" s="1"/>
      <c r="B881" s="1" t="s">
        <v>120</v>
      </c>
      <c r="C881" t="s">
        <v>296</v>
      </c>
    </row>
    <row r="882" spans="1:3" ht="28" x14ac:dyDescent="0.15">
      <c r="A882" s="1"/>
      <c r="B882" s="1" t="s">
        <v>121</v>
      </c>
      <c r="C882" t="s">
        <v>812</v>
      </c>
    </row>
    <row r="883" spans="1:3" ht="28" x14ac:dyDescent="0.15">
      <c r="A883" s="1"/>
      <c r="B883" s="1" t="s">
        <v>122</v>
      </c>
      <c r="C883" t="s">
        <v>66</v>
      </c>
    </row>
    <row r="884" spans="1:3" ht="28" x14ac:dyDescent="0.15">
      <c r="A884" s="1"/>
      <c r="B884" s="1" t="s">
        <v>123</v>
      </c>
      <c r="C884" t="s">
        <v>881</v>
      </c>
    </row>
    <row r="885" spans="1:3" ht="28" x14ac:dyDescent="0.15">
      <c r="A885" s="1"/>
      <c r="B885" s="1" t="s">
        <v>124</v>
      </c>
      <c r="C885" t="s">
        <v>882</v>
      </c>
    </row>
    <row r="886" spans="1:3" ht="28" x14ac:dyDescent="0.15">
      <c r="A886" s="1"/>
      <c r="B886" s="1" t="s">
        <v>58</v>
      </c>
      <c r="C886" t="s">
        <v>883</v>
      </c>
    </row>
    <row r="887" spans="1:3" ht="28" x14ac:dyDescent="0.15">
      <c r="A887" s="1"/>
      <c r="B887" s="1" t="s">
        <v>59</v>
      </c>
      <c r="C887" t="s">
        <v>884</v>
      </c>
    </row>
    <row r="888" spans="1:3" ht="28" x14ac:dyDescent="0.15">
      <c r="A888" s="1"/>
      <c r="B888" s="1" t="s">
        <v>60</v>
      </c>
      <c r="C888" t="s">
        <v>885</v>
      </c>
    </row>
    <row r="889" spans="1:3" ht="28" x14ac:dyDescent="0.15">
      <c r="A889" s="1"/>
      <c r="B889" s="1" t="s">
        <v>129</v>
      </c>
      <c r="C889" t="s">
        <v>804</v>
      </c>
    </row>
    <row r="890" spans="1:3" ht="28" x14ac:dyDescent="0.15">
      <c r="A890" s="1"/>
      <c r="B890" s="1" t="s">
        <v>130</v>
      </c>
      <c r="C890" t="s">
        <v>69</v>
      </c>
    </row>
    <row r="891" spans="1:3" ht="28" x14ac:dyDescent="0.15">
      <c r="A891" s="1" t="s">
        <v>9</v>
      </c>
      <c r="B891" s="1" t="s">
        <v>131</v>
      </c>
      <c r="C891" t="s">
        <v>674</v>
      </c>
    </row>
    <row r="892" spans="1:3" ht="28" x14ac:dyDescent="0.15">
      <c r="A892" s="1"/>
      <c r="B892" s="1" t="s">
        <v>132</v>
      </c>
      <c r="C892" t="s">
        <v>886</v>
      </c>
    </row>
    <row r="893" spans="1:3" ht="28" x14ac:dyDescent="0.15">
      <c r="A893" s="1"/>
      <c r="B893" s="1" t="s">
        <v>118</v>
      </c>
      <c r="C893" t="s">
        <v>887</v>
      </c>
    </row>
    <row r="894" spans="1:3" ht="28" x14ac:dyDescent="0.15">
      <c r="A894" s="1"/>
      <c r="B894" s="1" t="s">
        <v>119</v>
      </c>
      <c r="C894" t="s">
        <v>89</v>
      </c>
    </row>
    <row r="895" spans="1:3" ht="28" x14ac:dyDescent="0.15">
      <c r="A895" s="1"/>
      <c r="B895" s="1" t="s">
        <v>120</v>
      </c>
      <c r="C895" t="s">
        <v>888</v>
      </c>
    </row>
    <row r="896" spans="1:3" ht="28" x14ac:dyDescent="0.15">
      <c r="A896" s="1"/>
      <c r="B896" s="1" t="s">
        <v>121</v>
      </c>
      <c r="C896" t="s">
        <v>76</v>
      </c>
    </row>
    <row r="897" spans="1:3" ht="28" x14ac:dyDescent="0.15">
      <c r="A897" s="1"/>
      <c r="B897" s="1" t="s">
        <v>122</v>
      </c>
      <c r="C897" t="s">
        <v>302</v>
      </c>
    </row>
    <row r="898" spans="1:3" ht="28" x14ac:dyDescent="0.15">
      <c r="A898" s="1"/>
      <c r="B898" s="1" t="s">
        <v>123</v>
      </c>
      <c r="C898" t="s">
        <v>889</v>
      </c>
    </row>
    <row r="899" spans="1:3" ht="28" x14ac:dyDescent="0.15">
      <c r="A899" s="1"/>
      <c r="B899" s="1" t="s">
        <v>124</v>
      </c>
      <c r="C899" t="s">
        <v>890</v>
      </c>
    </row>
    <row r="900" spans="1:3" ht="28" x14ac:dyDescent="0.15">
      <c r="A900" s="1"/>
      <c r="B900" s="1" t="s">
        <v>58</v>
      </c>
      <c r="C900" t="s">
        <v>890</v>
      </c>
    </row>
    <row r="901" spans="1:3" ht="28" x14ac:dyDescent="0.15">
      <c r="A901" s="1"/>
      <c r="B901" s="1" t="s">
        <v>59</v>
      </c>
      <c r="C901" t="s">
        <v>891</v>
      </c>
    </row>
    <row r="902" spans="1:3" ht="28" x14ac:dyDescent="0.15">
      <c r="A902" s="1"/>
      <c r="B902" s="1" t="s">
        <v>60</v>
      </c>
      <c r="C902" t="s">
        <v>892</v>
      </c>
    </row>
    <row r="903" spans="1:3" ht="28" x14ac:dyDescent="0.15">
      <c r="A903" s="1"/>
      <c r="B903" s="1" t="s">
        <v>125</v>
      </c>
      <c r="C903" t="s">
        <v>601</v>
      </c>
    </row>
    <row r="904" spans="1:3" ht="28" x14ac:dyDescent="0.15">
      <c r="A904" s="1"/>
      <c r="B904" s="1" t="s">
        <v>126</v>
      </c>
      <c r="C904" t="s">
        <v>893</v>
      </c>
    </row>
    <row r="905" spans="1:3" ht="28" x14ac:dyDescent="0.15">
      <c r="A905" s="1"/>
      <c r="B905" s="1" t="s">
        <v>127</v>
      </c>
      <c r="C905" t="s">
        <v>89</v>
      </c>
    </row>
    <row r="906" spans="1:3" ht="28" x14ac:dyDescent="0.15">
      <c r="A906" s="1"/>
      <c r="B906" s="1" t="s">
        <v>128</v>
      </c>
      <c r="C906" t="s">
        <v>894</v>
      </c>
    </row>
    <row r="907" spans="1:3" ht="28" x14ac:dyDescent="0.15">
      <c r="A907" s="1"/>
      <c r="B907" s="1" t="s">
        <v>129</v>
      </c>
      <c r="C907" t="s">
        <v>895</v>
      </c>
    </row>
    <row r="908" spans="1:3" ht="28" x14ac:dyDescent="0.1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E88D-4942-D643-A7AB-8FFE4A09AE04}">
  <sheetPr codeName="Sheet5"/>
  <dimension ref="A1:B54"/>
  <sheetViews>
    <sheetView topLeftCell="A54" workbookViewId="0">
      <selection activeCell="A2" sqref="A2:A54"/>
    </sheetView>
  </sheetViews>
  <sheetFormatPr baseColWidth="10" defaultColWidth="8.83203125" defaultRowHeight="13" x14ac:dyDescent="0.15"/>
  <cols>
    <col min="3" max="3" width="8" customWidth="1"/>
  </cols>
  <sheetData>
    <row r="1" spans="1:2" ht="14" x14ac:dyDescent="0.15">
      <c r="A1" t="s">
        <v>0</v>
      </c>
      <c r="B1" t="s">
        <v>134</v>
      </c>
    </row>
    <row r="2" spans="1:2" ht="28" x14ac:dyDescent="0.15">
      <c r="A2" t="s">
        <v>135</v>
      </c>
      <c r="B2" t="s">
        <v>57</v>
      </c>
    </row>
    <row r="3" spans="1:2" ht="28" x14ac:dyDescent="0.15">
      <c r="A3" t="s">
        <v>136</v>
      </c>
      <c r="B3" t="s">
        <v>57</v>
      </c>
    </row>
    <row r="4" spans="1:2" ht="28" x14ac:dyDescent="0.15">
      <c r="A4" t="s">
        <v>137</v>
      </c>
      <c r="B4" t="s">
        <v>54</v>
      </c>
    </row>
    <row r="5" spans="1:2" ht="28" x14ac:dyDescent="0.15">
      <c r="A5" t="s">
        <v>138</v>
      </c>
      <c r="B5" t="s">
        <v>57</v>
      </c>
    </row>
    <row r="6" spans="1:2" ht="28" x14ac:dyDescent="0.15">
      <c r="A6" t="s">
        <v>139</v>
      </c>
      <c r="B6" t="s">
        <v>54</v>
      </c>
    </row>
    <row r="7" spans="1:2" ht="28" x14ac:dyDescent="0.15">
      <c r="A7" t="s">
        <v>140</v>
      </c>
      <c r="B7" t="s">
        <v>57</v>
      </c>
    </row>
    <row r="8" spans="1:2" ht="28" x14ac:dyDescent="0.15">
      <c r="A8" t="s">
        <v>141</v>
      </c>
      <c r="B8" t="s">
        <v>57</v>
      </c>
    </row>
    <row r="9" spans="1:2" ht="28" x14ac:dyDescent="0.15">
      <c r="A9" t="s">
        <v>142</v>
      </c>
      <c r="B9" t="s">
        <v>57</v>
      </c>
    </row>
    <row r="10" spans="1:2" ht="28" x14ac:dyDescent="0.15">
      <c r="A10" t="s">
        <v>143</v>
      </c>
      <c r="B10" t="s">
        <v>56</v>
      </c>
    </row>
    <row r="11" spans="1:2" ht="28" x14ac:dyDescent="0.15">
      <c r="A11" t="s">
        <v>144</v>
      </c>
      <c r="B11" t="s">
        <v>55</v>
      </c>
    </row>
    <row r="12" spans="1:2" ht="28" x14ac:dyDescent="0.15">
      <c r="A12" t="s">
        <v>145</v>
      </c>
      <c r="B12" t="s">
        <v>57</v>
      </c>
    </row>
    <row r="13" spans="1:2" ht="28" x14ac:dyDescent="0.15">
      <c r="A13" t="s">
        <v>146</v>
      </c>
      <c r="B13" t="s">
        <v>56</v>
      </c>
    </row>
    <row r="14" spans="1:2" ht="28" x14ac:dyDescent="0.15">
      <c r="A14" t="s">
        <v>147</v>
      </c>
      <c r="B14" t="s">
        <v>57</v>
      </c>
    </row>
    <row r="15" spans="1:2" ht="28" x14ac:dyDescent="0.15">
      <c r="A15" t="s">
        <v>148</v>
      </c>
      <c r="B15" t="s">
        <v>55</v>
      </c>
    </row>
    <row r="16" spans="1:2" ht="28" x14ac:dyDescent="0.15">
      <c r="A16" t="s">
        <v>149</v>
      </c>
      <c r="B16" t="s">
        <v>57</v>
      </c>
    </row>
    <row r="17" spans="1:2" ht="28" x14ac:dyDescent="0.15">
      <c r="A17" t="s">
        <v>150</v>
      </c>
      <c r="B17" t="s">
        <v>57</v>
      </c>
    </row>
    <row r="18" spans="1:2" ht="28" x14ac:dyDescent="0.15">
      <c r="A18" t="s">
        <v>151</v>
      </c>
      <c r="B18" t="s">
        <v>57</v>
      </c>
    </row>
    <row r="19" spans="1:2" ht="28" x14ac:dyDescent="0.15">
      <c r="A19" t="s">
        <v>152</v>
      </c>
      <c r="B19" t="s">
        <v>57</v>
      </c>
    </row>
    <row r="20" spans="1:2" ht="28" x14ac:dyDescent="0.15">
      <c r="A20" t="s">
        <v>153</v>
      </c>
      <c r="B20" t="s">
        <v>57</v>
      </c>
    </row>
    <row r="21" spans="1:2" ht="28" x14ac:dyDescent="0.15">
      <c r="A21" t="s">
        <v>154</v>
      </c>
      <c r="B21" t="s">
        <v>57</v>
      </c>
    </row>
    <row r="22" spans="1:2" ht="28" x14ac:dyDescent="0.15">
      <c r="A22" t="s">
        <v>155</v>
      </c>
      <c r="B22" t="s">
        <v>55</v>
      </c>
    </row>
    <row r="23" spans="1:2" ht="28" x14ac:dyDescent="0.15">
      <c r="A23" t="s">
        <v>156</v>
      </c>
      <c r="B23" t="s">
        <v>56</v>
      </c>
    </row>
    <row r="24" spans="1:2" ht="28" x14ac:dyDescent="0.15">
      <c r="A24" t="s">
        <v>157</v>
      </c>
      <c r="B24" t="s">
        <v>55</v>
      </c>
    </row>
    <row r="25" spans="1:2" ht="28" x14ac:dyDescent="0.15">
      <c r="A25" t="s">
        <v>158</v>
      </c>
      <c r="B25" t="s">
        <v>55</v>
      </c>
    </row>
    <row r="26" spans="1:2" ht="28" x14ac:dyDescent="0.15">
      <c r="A26" t="s">
        <v>159</v>
      </c>
      <c r="B26" t="s">
        <v>56</v>
      </c>
    </row>
    <row r="27" spans="1:2" ht="28" x14ac:dyDescent="0.15">
      <c r="A27" t="s">
        <v>160</v>
      </c>
      <c r="B27" t="s">
        <v>57</v>
      </c>
    </row>
    <row r="28" spans="1:2" ht="28" x14ac:dyDescent="0.15">
      <c r="A28" t="s">
        <v>161</v>
      </c>
      <c r="B28" t="s">
        <v>57</v>
      </c>
    </row>
    <row r="29" spans="1:2" ht="28" x14ac:dyDescent="0.15">
      <c r="A29" t="s">
        <v>162</v>
      </c>
      <c r="B29" t="s">
        <v>57</v>
      </c>
    </row>
    <row r="30" spans="1:2" ht="28" x14ac:dyDescent="0.15">
      <c r="A30" t="s">
        <v>163</v>
      </c>
      <c r="B30" t="s">
        <v>57</v>
      </c>
    </row>
    <row r="31" spans="1:2" ht="28" x14ac:dyDescent="0.15">
      <c r="A31" t="s">
        <v>164</v>
      </c>
      <c r="B31" t="s">
        <v>54</v>
      </c>
    </row>
    <row r="32" spans="1:2" ht="28" x14ac:dyDescent="0.15">
      <c r="A32" t="s">
        <v>165</v>
      </c>
      <c r="B32" t="s">
        <v>54</v>
      </c>
    </row>
    <row r="33" spans="1:2" ht="28" x14ac:dyDescent="0.15">
      <c r="A33" t="s">
        <v>166</v>
      </c>
      <c r="B33" t="s">
        <v>56</v>
      </c>
    </row>
    <row r="34" spans="1:2" ht="28" x14ac:dyDescent="0.15">
      <c r="A34" t="s">
        <v>167</v>
      </c>
      <c r="B34" t="s">
        <v>56</v>
      </c>
    </row>
    <row r="35" spans="1:2" ht="28" x14ac:dyDescent="0.15">
      <c r="A35" t="s">
        <v>168</v>
      </c>
      <c r="B35" t="s">
        <v>55</v>
      </c>
    </row>
    <row r="36" spans="1:2" ht="28" x14ac:dyDescent="0.15">
      <c r="A36" t="s">
        <v>169</v>
      </c>
      <c r="B36" t="s">
        <v>57</v>
      </c>
    </row>
    <row r="37" spans="1:2" ht="28" x14ac:dyDescent="0.15">
      <c r="A37" t="s">
        <v>170</v>
      </c>
      <c r="B37" t="s">
        <v>56</v>
      </c>
    </row>
    <row r="38" spans="1:2" ht="28" x14ac:dyDescent="0.15">
      <c r="A38" t="s">
        <v>171</v>
      </c>
      <c r="B38" t="s">
        <v>56</v>
      </c>
    </row>
    <row r="39" spans="1:2" ht="28" x14ac:dyDescent="0.15">
      <c r="A39" t="s">
        <v>172</v>
      </c>
      <c r="B39" t="s">
        <v>55</v>
      </c>
    </row>
    <row r="40" spans="1:2" ht="28" x14ac:dyDescent="0.15">
      <c r="A40" t="s">
        <v>173</v>
      </c>
      <c r="B40" t="s">
        <v>54</v>
      </c>
    </row>
    <row r="41" spans="1:2" ht="28" x14ac:dyDescent="0.15">
      <c r="A41" t="s">
        <v>174</v>
      </c>
      <c r="B41" t="s">
        <v>57</v>
      </c>
    </row>
    <row r="42" spans="1:2" ht="28" x14ac:dyDescent="0.15">
      <c r="A42" t="s">
        <v>175</v>
      </c>
      <c r="B42" t="s">
        <v>54</v>
      </c>
    </row>
    <row r="43" spans="1:2" ht="28" x14ac:dyDescent="0.15">
      <c r="A43" t="s">
        <v>176</v>
      </c>
      <c r="B43" t="s">
        <v>55</v>
      </c>
    </row>
    <row r="44" spans="1:2" ht="28" x14ac:dyDescent="0.15">
      <c r="A44" t="s">
        <v>177</v>
      </c>
      <c r="B44" t="s">
        <v>54</v>
      </c>
    </row>
    <row r="45" spans="1:2" ht="28" x14ac:dyDescent="0.15">
      <c r="A45" t="s">
        <v>178</v>
      </c>
      <c r="B45" t="s">
        <v>55</v>
      </c>
    </row>
    <row r="46" spans="1:2" ht="28" x14ac:dyDescent="0.15">
      <c r="A46" t="s">
        <v>179</v>
      </c>
      <c r="B46" t="s">
        <v>56</v>
      </c>
    </row>
    <row r="47" spans="1:2" ht="28" x14ac:dyDescent="0.15">
      <c r="A47" t="s">
        <v>180</v>
      </c>
      <c r="B47" t="s">
        <v>56</v>
      </c>
    </row>
    <row r="48" spans="1:2" ht="28" x14ac:dyDescent="0.15">
      <c r="A48" t="s">
        <v>181</v>
      </c>
      <c r="B48" t="s">
        <v>55</v>
      </c>
    </row>
    <row r="49" spans="1:2" ht="28" x14ac:dyDescent="0.15">
      <c r="A49" t="s">
        <v>182</v>
      </c>
      <c r="B49" t="s">
        <v>56</v>
      </c>
    </row>
    <row r="50" spans="1:2" ht="28" x14ac:dyDescent="0.15">
      <c r="A50" t="s">
        <v>183</v>
      </c>
      <c r="B50" t="s">
        <v>56</v>
      </c>
    </row>
    <row r="51" spans="1:2" ht="28" x14ac:dyDescent="0.15">
      <c r="A51" t="s">
        <v>184</v>
      </c>
      <c r="B51" t="s">
        <v>55</v>
      </c>
    </row>
    <row r="52" spans="1:2" ht="28" x14ac:dyDescent="0.15">
      <c r="A52" t="s">
        <v>185</v>
      </c>
      <c r="B52" t="s">
        <v>56</v>
      </c>
    </row>
    <row r="53" spans="1:2" ht="28" x14ac:dyDescent="0.15">
      <c r="A53" t="s">
        <v>186</v>
      </c>
      <c r="B53" t="s">
        <v>54</v>
      </c>
    </row>
    <row r="54" spans="1:2" ht="28" x14ac:dyDescent="0.15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Email</vt:lpstr>
      <vt:lpstr>Summary</vt:lpstr>
      <vt:lpstr>Pivot Tables</vt:lpstr>
      <vt:lpstr>Volume Data</vt:lpstr>
      <vt:lpstr>Geo Data</vt:lpstr>
      <vt:lpstr>EXT0070122021 (OG)</vt:lpstr>
      <vt:lpstr>Sheet3 (OG)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Microsoft Office User</cp:lastModifiedBy>
  <cp:lastPrinted>2012-07-07T00:19:34Z</cp:lastPrinted>
  <dcterms:created xsi:type="dcterms:W3CDTF">2009-09-15T21:43:27Z</dcterms:created>
  <dcterms:modified xsi:type="dcterms:W3CDTF">2023-08-29T17:29:55Z</dcterms:modified>
</cp:coreProperties>
</file>